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eral\Documents\OSITRAN\JEE\Boletin\Enero 2026\Series\"/>
    </mc:Choice>
  </mc:AlternateContent>
  <xr:revisionPtr revIDLastSave="0" documentId="13_ncr:1_{D826DB9D-9C47-490A-8E6E-799223841498}" xr6:coauthVersionLast="47" xr6:coauthVersionMax="47" xr10:uidLastSave="{00000000-0000-0000-0000-000000000000}"/>
  <bookViews>
    <workbookView xWindow="-108" yWindow="-108" windowWidth="23256" windowHeight="13896" tabRatio="599" xr2:uid="{00000000-000D-0000-FFFF-FFFF00000000}"/>
  </bookViews>
  <sheets>
    <sheet name="ÍNDICE" sheetId="9" r:id="rId1"/>
    <sheet name="LAP" sheetId="10" r:id="rId2"/>
    <sheet name="ADP" sheetId="1" r:id="rId3"/>
    <sheet name="AAP" sheetId="6" r:id="rId4"/>
    <sheet name="CORPAC" sheetId="8" r:id="rId5"/>
  </sheets>
  <externalReferences>
    <externalReference r:id="rId6"/>
  </externalReferences>
  <definedNames>
    <definedName name="_xlnm.Print_Area" localSheetId="0">ÍNDICE!$B$2:$E$47</definedName>
    <definedName name="Pax_Nac">[1]Base!$C$49:$IV$49</definedName>
  </definedNames>
  <calcPr calcId="191028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J66" i="6" l="1"/>
  <c r="IT61" i="1" l="1"/>
  <c r="IT60" i="1"/>
  <c r="IT58" i="1"/>
  <c r="IT57" i="1"/>
  <c r="IT56" i="1"/>
  <c r="IT54" i="1"/>
  <c r="IT53" i="1"/>
  <c r="IT50" i="1"/>
  <c r="GG40" i="6" l="1"/>
  <c r="GG39" i="6"/>
  <c r="GG38" i="6"/>
  <c r="GG37" i="6"/>
  <c r="GG36" i="6"/>
  <c r="GF40" i="6" l="1"/>
  <c r="GF39" i="6"/>
  <c r="GF38" i="6"/>
  <c r="GF37" i="6"/>
  <c r="GF36" i="6"/>
  <c r="IS61" i="1"/>
  <c r="IS60" i="1"/>
  <c r="IS58" i="1"/>
  <c r="IS57" i="1"/>
  <c r="IS56" i="1"/>
  <c r="IS54" i="1"/>
  <c r="IS53" i="1"/>
  <c r="IS50" i="1"/>
  <c r="GF16" i="6" l="1"/>
  <c r="GE16" i="6"/>
  <c r="GH41" i="6" l="1"/>
  <c r="LM36" i="10"/>
  <c r="LL36" i="10"/>
  <c r="LK36" i="10"/>
  <c r="LJ36" i="10"/>
  <c r="LI36" i="10"/>
  <c r="LH36" i="10"/>
  <c r="LG36" i="10"/>
  <c r="LF36" i="10"/>
  <c r="LE36" i="10"/>
  <c r="LD36" i="10"/>
  <c r="LC36" i="10"/>
  <c r="LB36" i="10"/>
  <c r="LN35" i="10"/>
  <c r="LN34" i="10"/>
  <c r="LB32" i="10"/>
  <c r="LM28" i="10"/>
  <c r="LL28" i="10"/>
  <c r="LK28" i="10"/>
  <c r="LJ28" i="10"/>
  <c r="LI28" i="10"/>
  <c r="LH28" i="10"/>
  <c r="LG28" i="10"/>
  <c r="LF28" i="10"/>
  <c r="LE28" i="10"/>
  <c r="LD28" i="10"/>
  <c r="LC28" i="10"/>
  <c r="LB28" i="10"/>
  <c r="LN27" i="10"/>
  <c r="LN26" i="10"/>
  <c r="LB24" i="10"/>
  <c r="LM20" i="10"/>
  <c r="LL20" i="10"/>
  <c r="LK20" i="10"/>
  <c r="LJ20" i="10"/>
  <c r="LI20" i="10"/>
  <c r="LH20" i="10"/>
  <c r="LG20" i="10"/>
  <c r="LF20" i="10"/>
  <c r="LE20" i="10"/>
  <c r="LD20" i="10"/>
  <c r="LC20" i="10"/>
  <c r="LB20" i="10"/>
  <c r="LN19" i="10"/>
  <c r="LN18" i="10"/>
  <c r="LB16" i="10"/>
  <c r="LM12" i="10"/>
  <c r="LL12" i="10"/>
  <c r="LK12" i="10"/>
  <c r="LJ12" i="10"/>
  <c r="LI12" i="10"/>
  <c r="LH12" i="10"/>
  <c r="LG12" i="10"/>
  <c r="LF12" i="10"/>
  <c r="LE12" i="10"/>
  <c r="LD12" i="10"/>
  <c r="LC12" i="10"/>
  <c r="LB12" i="10"/>
  <c r="LN11" i="10"/>
  <c r="LN10" i="10"/>
  <c r="LN9" i="10"/>
  <c r="LC4" i="10"/>
  <c r="LC3" i="10"/>
  <c r="LC2" i="10"/>
  <c r="LC1" i="10"/>
  <c r="LN20" i="10" l="1"/>
  <c r="LN36" i="10"/>
  <c r="LN28" i="10"/>
  <c r="LN12" i="10"/>
  <c r="JA128" i="1"/>
  <c r="IZ128" i="1"/>
  <c r="IY128" i="1"/>
  <c r="IX128" i="1"/>
  <c r="IW128" i="1"/>
  <c r="IV128" i="1"/>
  <c r="IU128" i="1"/>
  <c r="IT128" i="1"/>
  <c r="IS128" i="1"/>
  <c r="IR128" i="1"/>
  <c r="IQ128" i="1"/>
  <c r="IP128" i="1"/>
  <c r="JB127" i="1"/>
  <c r="JB126" i="1"/>
  <c r="JA119" i="1"/>
  <c r="IZ119" i="1"/>
  <c r="IY119" i="1"/>
  <c r="IX119" i="1"/>
  <c r="IW119" i="1"/>
  <c r="IV119" i="1"/>
  <c r="IU119" i="1"/>
  <c r="IT119" i="1"/>
  <c r="IS119" i="1"/>
  <c r="IR119" i="1"/>
  <c r="IQ119" i="1"/>
  <c r="IP119" i="1"/>
  <c r="JB118" i="1"/>
  <c r="JB117" i="1"/>
  <c r="JB116" i="1"/>
  <c r="JB115" i="1"/>
  <c r="JB114" i="1"/>
  <c r="JB113" i="1"/>
  <c r="JB112" i="1"/>
  <c r="JB111" i="1"/>
  <c r="JB110" i="1"/>
  <c r="JB109" i="1"/>
  <c r="JB108" i="1"/>
  <c r="JB107" i="1"/>
  <c r="JA101" i="1"/>
  <c r="IZ101" i="1"/>
  <c r="IY101" i="1"/>
  <c r="IX101" i="1"/>
  <c r="IW101" i="1"/>
  <c r="IV101" i="1"/>
  <c r="IU101" i="1"/>
  <c r="IT101" i="1"/>
  <c r="IS101" i="1"/>
  <c r="IR101" i="1"/>
  <c r="IQ101" i="1"/>
  <c r="IP101" i="1"/>
  <c r="JB100" i="1"/>
  <c r="JB99" i="1"/>
  <c r="JB98" i="1"/>
  <c r="JB97" i="1"/>
  <c r="JB96" i="1"/>
  <c r="JB95" i="1"/>
  <c r="JB94" i="1"/>
  <c r="JB93" i="1"/>
  <c r="JB92" i="1"/>
  <c r="JB91" i="1"/>
  <c r="JB90" i="1"/>
  <c r="JB89" i="1"/>
  <c r="JA80" i="1"/>
  <c r="IZ80" i="1"/>
  <c r="IY80" i="1"/>
  <c r="IX80" i="1"/>
  <c r="IW80" i="1"/>
  <c r="IV80" i="1"/>
  <c r="IU80" i="1"/>
  <c r="IT80" i="1"/>
  <c r="IS80" i="1"/>
  <c r="IR80" i="1"/>
  <c r="IQ80" i="1"/>
  <c r="IP80" i="1"/>
  <c r="JB79" i="1"/>
  <c r="JB78" i="1"/>
  <c r="JB77" i="1"/>
  <c r="JB76" i="1"/>
  <c r="JB75" i="1"/>
  <c r="JB74" i="1"/>
  <c r="JB73" i="1"/>
  <c r="JB72" i="1"/>
  <c r="JB71" i="1"/>
  <c r="JB70" i="1"/>
  <c r="JB69" i="1"/>
  <c r="JB68" i="1"/>
  <c r="JA62" i="1"/>
  <c r="IZ62" i="1"/>
  <c r="IY62" i="1"/>
  <c r="IX62" i="1"/>
  <c r="IW62" i="1"/>
  <c r="IV62" i="1"/>
  <c r="IU62" i="1"/>
  <c r="IT62" i="1"/>
  <c r="IS62" i="1"/>
  <c r="IR62" i="1"/>
  <c r="IR63" i="1" s="1"/>
  <c r="IQ62" i="1"/>
  <c r="IP62" i="1"/>
  <c r="JB61" i="1"/>
  <c r="JB60" i="1"/>
  <c r="JB59" i="1"/>
  <c r="JB58" i="1"/>
  <c r="JB57" i="1"/>
  <c r="JB56" i="1"/>
  <c r="JB55" i="1"/>
  <c r="JB54" i="1"/>
  <c r="JB53" i="1"/>
  <c r="JB52" i="1"/>
  <c r="JB51" i="1"/>
  <c r="JB50" i="1"/>
  <c r="JA41" i="1"/>
  <c r="IZ41" i="1"/>
  <c r="IY41" i="1"/>
  <c r="IX41" i="1"/>
  <c r="IW41" i="1"/>
  <c r="IV41" i="1"/>
  <c r="IU41" i="1"/>
  <c r="IT41" i="1"/>
  <c r="IS41" i="1"/>
  <c r="IR41" i="1"/>
  <c r="IQ41" i="1"/>
  <c r="IP41" i="1"/>
  <c r="JB40" i="1"/>
  <c r="JB39" i="1"/>
  <c r="JB38" i="1"/>
  <c r="JB37" i="1"/>
  <c r="JB36" i="1"/>
  <c r="JB35" i="1"/>
  <c r="JB34" i="1"/>
  <c r="JB33" i="1"/>
  <c r="JB32" i="1"/>
  <c r="JB31" i="1"/>
  <c r="JB30" i="1"/>
  <c r="JB29" i="1"/>
  <c r="JA23" i="1"/>
  <c r="IZ23" i="1"/>
  <c r="IY23" i="1"/>
  <c r="IX23" i="1"/>
  <c r="IW23" i="1"/>
  <c r="IV23" i="1"/>
  <c r="IU23" i="1"/>
  <c r="IT23" i="1"/>
  <c r="IS23" i="1"/>
  <c r="IR23" i="1"/>
  <c r="IQ23" i="1"/>
  <c r="IP23" i="1"/>
  <c r="JB22" i="1"/>
  <c r="JB21" i="1"/>
  <c r="JB20" i="1"/>
  <c r="JB19" i="1"/>
  <c r="JB18" i="1"/>
  <c r="JB17" i="1"/>
  <c r="JB16" i="1"/>
  <c r="JB15" i="1"/>
  <c r="JB14" i="1"/>
  <c r="JB13" i="1"/>
  <c r="JB12" i="1"/>
  <c r="JB11" i="1"/>
  <c r="KZ27" i="8"/>
  <c r="KY27" i="8"/>
  <c r="KX27" i="8"/>
  <c r="KW27" i="8"/>
  <c r="KV27" i="8"/>
  <c r="KU27" i="8"/>
  <c r="KT27" i="8"/>
  <c r="KS27" i="8"/>
  <c r="KR27" i="8"/>
  <c r="KQ27" i="8"/>
  <c r="KP27" i="8"/>
  <c r="KO27" i="8"/>
  <c r="LA26" i="8"/>
  <c r="LA25" i="8"/>
  <c r="KZ19" i="8"/>
  <c r="KY19" i="8"/>
  <c r="KX19" i="8"/>
  <c r="KW19" i="8"/>
  <c r="KV19" i="8"/>
  <c r="KU19" i="8"/>
  <c r="KT19" i="8"/>
  <c r="KS19" i="8"/>
  <c r="KR19" i="8"/>
  <c r="KQ19" i="8"/>
  <c r="KP19" i="8"/>
  <c r="KO19" i="8"/>
  <c r="LA18" i="8"/>
  <c r="LA17" i="8"/>
  <c r="KZ11" i="8"/>
  <c r="KY11" i="8"/>
  <c r="KX11" i="8"/>
  <c r="KW11" i="8"/>
  <c r="KV11" i="8"/>
  <c r="KU11" i="8"/>
  <c r="KT11" i="8"/>
  <c r="KS11" i="8"/>
  <c r="KR11" i="8"/>
  <c r="KQ11" i="8"/>
  <c r="KP11" i="8"/>
  <c r="KO11" i="8"/>
  <c r="LA10" i="8"/>
  <c r="LA9" i="8"/>
  <c r="JB128" i="1" l="1"/>
  <c r="JB119" i="1"/>
  <c r="JB101" i="1"/>
  <c r="JB80" i="1"/>
  <c r="JB62" i="1"/>
  <c r="JB63" i="1" s="1"/>
  <c r="JB41" i="1"/>
  <c r="JB23" i="1"/>
  <c r="LA27" i="8"/>
  <c r="LA19" i="8"/>
  <c r="LA11" i="8"/>
  <c r="GN86" i="6"/>
  <c r="GM86" i="6"/>
  <c r="GL86" i="6"/>
  <c r="GK86" i="6"/>
  <c r="GJ86" i="6"/>
  <c r="GI86" i="6"/>
  <c r="GH86" i="6"/>
  <c r="GG86" i="6"/>
  <c r="GF86" i="6"/>
  <c r="GE86" i="6"/>
  <c r="GD86" i="6"/>
  <c r="GC86" i="6"/>
  <c r="GO85" i="6"/>
  <c r="GO84" i="6"/>
  <c r="GN77" i="6"/>
  <c r="GM77" i="6"/>
  <c r="GL77" i="6"/>
  <c r="GK77" i="6"/>
  <c r="GJ77" i="6"/>
  <c r="GI77" i="6"/>
  <c r="GH77" i="6"/>
  <c r="GG77" i="6"/>
  <c r="GF77" i="6"/>
  <c r="GE77" i="6"/>
  <c r="GD77" i="6"/>
  <c r="GC77" i="6"/>
  <c r="GO76" i="6"/>
  <c r="GO75" i="6"/>
  <c r="GO74" i="6"/>
  <c r="GO73" i="6"/>
  <c r="GO72" i="6"/>
  <c r="GN66" i="6"/>
  <c r="GM66" i="6"/>
  <c r="GL66" i="6"/>
  <c r="GK66" i="6"/>
  <c r="GI66" i="6"/>
  <c r="GH66" i="6"/>
  <c r="GG66" i="6"/>
  <c r="GF66" i="6"/>
  <c r="GE66" i="6"/>
  <c r="GD66" i="6"/>
  <c r="GC66" i="6"/>
  <c r="GO65" i="6"/>
  <c r="GO64" i="6"/>
  <c r="GO63" i="6"/>
  <c r="GO62" i="6"/>
  <c r="GO61" i="6"/>
  <c r="GN52" i="6"/>
  <c r="GM52" i="6"/>
  <c r="GL52" i="6"/>
  <c r="GK52" i="6"/>
  <c r="GJ52" i="6"/>
  <c r="GI52" i="6"/>
  <c r="GH52" i="6"/>
  <c r="GF52" i="6"/>
  <c r="GE52" i="6"/>
  <c r="GD52" i="6"/>
  <c r="GC52" i="6"/>
  <c r="GO51" i="6"/>
  <c r="GO50" i="6"/>
  <c r="GO49" i="6"/>
  <c r="GO48" i="6"/>
  <c r="GO47" i="6"/>
  <c r="GN41" i="6"/>
  <c r="GM41" i="6"/>
  <c r="GL41" i="6"/>
  <c r="GK41" i="6"/>
  <c r="GJ41" i="6"/>
  <c r="GI41" i="6"/>
  <c r="GG41" i="6"/>
  <c r="GF41" i="6"/>
  <c r="GE41" i="6"/>
  <c r="GD41" i="6"/>
  <c r="GC41" i="6"/>
  <c r="GO40" i="6"/>
  <c r="GO39" i="6"/>
  <c r="GO38" i="6"/>
  <c r="GO37" i="6"/>
  <c r="GO36" i="6"/>
  <c r="GN27" i="6"/>
  <c r="GM27" i="6"/>
  <c r="GL27" i="6"/>
  <c r="GK27" i="6"/>
  <c r="GJ27" i="6"/>
  <c r="GI27" i="6"/>
  <c r="GH27" i="6"/>
  <c r="GG27" i="6"/>
  <c r="GF27" i="6"/>
  <c r="GE27" i="6"/>
  <c r="GD27" i="6"/>
  <c r="GC27" i="6"/>
  <c r="GO26" i="6"/>
  <c r="GO25" i="6"/>
  <c r="GO24" i="6"/>
  <c r="GO23" i="6"/>
  <c r="GO22" i="6"/>
  <c r="GN16" i="6"/>
  <c r="GM16" i="6"/>
  <c r="GL16" i="6"/>
  <c r="GK16" i="6"/>
  <c r="GJ16" i="6"/>
  <c r="GI16" i="6"/>
  <c r="GH16" i="6"/>
  <c r="GG16" i="6"/>
  <c r="GD16" i="6"/>
  <c r="GC16" i="6"/>
  <c r="GO15" i="6"/>
  <c r="GO14" i="6"/>
  <c r="GO13" i="6"/>
  <c r="GO12" i="6"/>
  <c r="GO11" i="6"/>
  <c r="GO86" i="6" l="1"/>
  <c r="GO77" i="6"/>
  <c r="GO66" i="6"/>
  <c r="GO52" i="6"/>
  <c r="GO41" i="6"/>
  <c r="GO27" i="6"/>
  <c r="GO16" i="6"/>
  <c r="IO16" i="1" l="1"/>
  <c r="FU52" i="6" l="1"/>
  <c r="IF23" i="1"/>
  <c r="IE101" i="1"/>
  <c r="KM27" i="8" l="1"/>
  <c r="KL27" i="8"/>
  <c r="KK27" i="8"/>
  <c r="KJ27" i="8"/>
  <c r="KI27" i="8"/>
  <c r="KH27" i="8"/>
  <c r="KG27" i="8"/>
  <c r="KF27" i="8"/>
  <c r="KE27" i="8"/>
  <c r="KD27" i="8"/>
  <c r="KC27" i="8"/>
  <c r="KB27" i="8"/>
  <c r="KN26" i="8"/>
  <c r="KN25" i="8"/>
  <c r="KM19" i="8"/>
  <c r="KL19" i="8"/>
  <c r="KK19" i="8"/>
  <c r="KJ19" i="8"/>
  <c r="KI19" i="8"/>
  <c r="KH19" i="8"/>
  <c r="KG19" i="8"/>
  <c r="KF19" i="8"/>
  <c r="KE19" i="8"/>
  <c r="KD19" i="8"/>
  <c r="KC19" i="8"/>
  <c r="KB19" i="8"/>
  <c r="KN18" i="8"/>
  <c r="KN17" i="8"/>
  <c r="KM11" i="8"/>
  <c r="KL11" i="8"/>
  <c r="KK11" i="8"/>
  <c r="KJ11" i="8"/>
  <c r="KI11" i="8"/>
  <c r="KH11" i="8"/>
  <c r="KG11" i="8"/>
  <c r="KF11" i="8"/>
  <c r="KE11" i="8"/>
  <c r="KD11" i="8"/>
  <c r="KC11" i="8"/>
  <c r="KB11" i="8"/>
  <c r="KN10" i="8"/>
  <c r="KN9" i="8"/>
  <c r="KN27" i="8" l="1"/>
  <c r="KN19" i="8"/>
  <c r="KN11" i="8"/>
  <c r="GA86" i="6" l="1"/>
  <c r="FZ86" i="6"/>
  <c r="FY86" i="6"/>
  <c r="FX86" i="6"/>
  <c r="FW86" i="6"/>
  <c r="FV86" i="6"/>
  <c r="FU86" i="6"/>
  <c r="FT86" i="6"/>
  <c r="FS86" i="6"/>
  <c r="FR86" i="6"/>
  <c r="FQ86" i="6"/>
  <c r="FP86" i="6"/>
  <c r="GB85" i="6"/>
  <c r="GB84" i="6"/>
  <c r="GA77" i="6"/>
  <c r="FZ77" i="6"/>
  <c r="FY77" i="6"/>
  <c r="FX77" i="6"/>
  <c r="FW77" i="6"/>
  <c r="FV77" i="6"/>
  <c r="FU77" i="6"/>
  <c r="FT77" i="6"/>
  <c r="FS77" i="6"/>
  <c r="FR77" i="6"/>
  <c r="FQ77" i="6"/>
  <c r="FP77" i="6"/>
  <c r="GB76" i="6"/>
  <c r="GB75" i="6"/>
  <c r="GB74" i="6"/>
  <c r="GB73" i="6"/>
  <c r="GB72" i="6"/>
  <c r="GA66" i="6"/>
  <c r="FZ66" i="6"/>
  <c r="FY66" i="6"/>
  <c r="FX66" i="6"/>
  <c r="FW66" i="6"/>
  <c r="FV66" i="6"/>
  <c r="FU66" i="6"/>
  <c r="FT66" i="6"/>
  <c r="FS66" i="6"/>
  <c r="FR66" i="6"/>
  <c r="FQ66" i="6"/>
  <c r="FP66" i="6"/>
  <c r="GB65" i="6"/>
  <c r="GB64" i="6"/>
  <c r="GB63" i="6"/>
  <c r="GB62" i="6"/>
  <c r="GB61" i="6"/>
  <c r="GA52" i="6"/>
  <c r="FZ52" i="6"/>
  <c r="FY52" i="6"/>
  <c r="FX52" i="6"/>
  <c r="FW52" i="6"/>
  <c r="FV52" i="6"/>
  <c r="FT52" i="6"/>
  <c r="FS52" i="6"/>
  <c r="FR52" i="6"/>
  <c r="FQ52" i="6"/>
  <c r="FP52" i="6"/>
  <c r="GB51" i="6"/>
  <c r="GB50" i="6"/>
  <c r="GB49" i="6"/>
  <c r="GB48" i="6"/>
  <c r="GB47" i="6"/>
  <c r="GA41" i="6"/>
  <c r="FZ41" i="6"/>
  <c r="FY41" i="6"/>
  <c r="FX41" i="6"/>
  <c r="FW41" i="6"/>
  <c r="FV41" i="6"/>
  <c r="FT41" i="6"/>
  <c r="FS41" i="6"/>
  <c r="FR41" i="6"/>
  <c r="FQ41" i="6"/>
  <c r="FP41" i="6"/>
  <c r="GB40" i="6"/>
  <c r="GB39" i="6"/>
  <c r="GB38" i="6"/>
  <c r="GB37" i="6"/>
  <c r="GB36" i="6"/>
  <c r="GA27" i="6"/>
  <c r="FZ27" i="6"/>
  <c r="FY27" i="6"/>
  <c r="FX27" i="6"/>
  <c r="FW27" i="6"/>
  <c r="FV27" i="6"/>
  <c r="FU27" i="6"/>
  <c r="FT27" i="6"/>
  <c r="FS27" i="6"/>
  <c r="FR27" i="6"/>
  <c r="FQ27" i="6"/>
  <c r="FP27" i="6"/>
  <c r="GB26" i="6"/>
  <c r="GB25" i="6"/>
  <c r="GB24" i="6"/>
  <c r="GB23" i="6"/>
  <c r="GB22" i="6"/>
  <c r="GA16" i="6"/>
  <c r="FZ16" i="6"/>
  <c r="FY16" i="6"/>
  <c r="FX16" i="6"/>
  <c r="FW16" i="6"/>
  <c r="FV16" i="6"/>
  <c r="FU16" i="6"/>
  <c r="FT16" i="6"/>
  <c r="FS16" i="6"/>
  <c r="FR16" i="6"/>
  <c r="FQ16" i="6"/>
  <c r="FP16" i="6"/>
  <c r="GB15" i="6"/>
  <c r="GB14" i="6"/>
  <c r="GB13" i="6"/>
  <c r="GB12" i="6"/>
  <c r="GB11" i="6"/>
  <c r="IA101" i="1"/>
  <c r="GB86" i="6" l="1"/>
  <c r="GB77" i="6"/>
  <c r="GB66" i="6"/>
  <c r="GB52" i="6"/>
  <c r="GB41" i="6"/>
  <c r="GB27" i="6"/>
  <c r="GB16" i="6"/>
  <c r="IN128" i="1" l="1"/>
  <c r="IM128" i="1"/>
  <c r="IL128" i="1"/>
  <c r="IK128" i="1"/>
  <c r="IJ128" i="1"/>
  <c r="II128" i="1"/>
  <c r="IH128" i="1"/>
  <c r="IG128" i="1"/>
  <c r="IF128" i="1"/>
  <c r="IE128" i="1"/>
  <c r="ID128" i="1"/>
  <c r="IC128" i="1"/>
  <c r="IO127" i="1"/>
  <c r="IO126" i="1"/>
  <c r="IN119" i="1"/>
  <c r="IM119" i="1"/>
  <c r="IL119" i="1"/>
  <c r="IK119" i="1"/>
  <c r="IJ119" i="1"/>
  <c r="II119" i="1"/>
  <c r="IH119" i="1"/>
  <c r="IG119" i="1"/>
  <c r="IF119" i="1"/>
  <c r="IE119" i="1"/>
  <c r="ID119" i="1"/>
  <c r="IC119" i="1"/>
  <c r="IO118" i="1"/>
  <c r="IO117" i="1"/>
  <c r="IO116" i="1"/>
  <c r="IO115" i="1"/>
  <c r="IO114" i="1"/>
  <c r="IO113" i="1"/>
  <c r="IO112" i="1"/>
  <c r="IO111" i="1"/>
  <c r="IO110" i="1"/>
  <c r="IO109" i="1"/>
  <c r="IO108" i="1"/>
  <c r="IO107" i="1"/>
  <c r="IN101" i="1"/>
  <c r="IM101" i="1"/>
  <c r="IL101" i="1"/>
  <c r="IK101" i="1"/>
  <c r="IJ101" i="1"/>
  <c r="II101" i="1"/>
  <c r="IH101" i="1"/>
  <c r="IG101" i="1"/>
  <c r="IF101" i="1"/>
  <c r="ID101" i="1"/>
  <c r="IC101" i="1"/>
  <c r="IO100" i="1"/>
  <c r="IO99" i="1"/>
  <c r="IO98" i="1"/>
  <c r="IO97" i="1"/>
  <c r="IO96" i="1"/>
  <c r="IO95" i="1"/>
  <c r="IO94" i="1"/>
  <c r="IO93" i="1"/>
  <c r="IO92" i="1"/>
  <c r="IO91" i="1"/>
  <c r="IO90" i="1"/>
  <c r="IO89" i="1"/>
  <c r="IN80" i="1"/>
  <c r="IM80" i="1"/>
  <c r="IL80" i="1"/>
  <c r="IK80" i="1"/>
  <c r="IJ80" i="1"/>
  <c r="II80" i="1"/>
  <c r="IH80" i="1"/>
  <c r="IG80" i="1"/>
  <c r="IF80" i="1"/>
  <c r="IE80" i="1"/>
  <c r="ID80" i="1"/>
  <c r="IC80" i="1"/>
  <c r="IO79" i="1"/>
  <c r="IO78" i="1"/>
  <c r="IO77" i="1"/>
  <c r="IO76" i="1"/>
  <c r="IO75" i="1"/>
  <c r="IO74" i="1"/>
  <c r="IO73" i="1"/>
  <c r="IO72" i="1"/>
  <c r="IO71" i="1"/>
  <c r="IO70" i="1"/>
  <c r="IO69" i="1"/>
  <c r="IO68" i="1"/>
  <c r="IN62" i="1"/>
  <c r="IM62" i="1"/>
  <c r="IL62" i="1"/>
  <c r="IK62" i="1"/>
  <c r="IJ62" i="1"/>
  <c r="II62" i="1"/>
  <c r="IH62" i="1"/>
  <c r="IG62" i="1"/>
  <c r="IF62" i="1"/>
  <c r="IE62" i="1"/>
  <c r="IE63" i="1" s="1"/>
  <c r="ID62" i="1"/>
  <c r="IC62" i="1"/>
  <c r="IO61" i="1"/>
  <c r="IO60" i="1"/>
  <c r="IO59" i="1"/>
  <c r="IO58" i="1"/>
  <c r="IO57" i="1"/>
  <c r="IO56" i="1"/>
  <c r="IO55" i="1"/>
  <c r="IO54" i="1"/>
  <c r="IO53" i="1"/>
  <c r="IO52" i="1"/>
  <c r="IO51" i="1"/>
  <c r="IO50" i="1"/>
  <c r="IN41" i="1"/>
  <c r="IM41" i="1"/>
  <c r="IL41" i="1"/>
  <c r="IK41" i="1"/>
  <c r="IJ41" i="1"/>
  <c r="II41" i="1"/>
  <c r="IH41" i="1"/>
  <c r="IG41" i="1"/>
  <c r="IF41" i="1"/>
  <c r="IE41" i="1"/>
  <c r="ID41" i="1"/>
  <c r="IC41" i="1"/>
  <c r="IO40" i="1"/>
  <c r="IO39" i="1"/>
  <c r="IO38" i="1"/>
  <c r="IO37" i="1"/>
  <c r="IO36" i="1"/>
  <c r="IO35" i="1"/>
  <c r="IO34" i="1"/>
  <c r="IO33" i="1"/>
  <c r="IO32" i="1"/>
  <c r="IO31" i="1"/>
  <c r="IO30" i="1"/>
  <c r="IO29" i="1"/>
  <c r="IN23" i="1"/>
  <c r="IM23" i="1"/>
  <c r="IL23" i="1"/>
  <c r="IK23" i="1"/>
  <c r="IJ23" i="1"/>
  <c r="II23" i="1"/>
  <c r="IH23" i="1"/>
  <c r="IG23" i="1"/>
  <c r="IE23" i="1"/>
  <c r="ID23" i="1"/>
  <c r="IC23" i="1"/>
  <c r="IO22" i="1"/>
  <c r="IO21" i="1"/>
  <c r="IO20" i="1"/>
  <c r="IO19" i="1"/>
  <c r="IO18" i="1"/>
  <c r="IO17" i="1"/>
  <c r="IO15" i="1"/>
  <c r="IO14" i="1"/>
  <c r="IO13" i="1"/>
  <c r="IO12" i="1"/>
  <c r="IO11" i="1"/>
  <c r="IO80" i="1" l="1"/>
  <c r="IO62" i="1"/>
  <c r="IO63" i="1" s="1"/>
  <c r="IO41" i="1"/>
  <c r="IO23" i="1"/>
  <c r="IO128" i="1"/>
  <c r="IO119" i="1"/>
  <c r="IO101" i="1"/>
  <c r="KZ36" i="10" l="1"/>
  <c r="KY36" i="10"/>
  <c r="KX36" i="10"/>
  <c r="KW36" i="10"/>
  <c r="KV36" i="10"/>
  <c r="KU36" i="10"/>
  <c r="KT36" i="10"/>
  <c r="KS36" i="10"/>
  <c r="KR36" i="10"/>
  <c r="KQ36" i="10"/>
  <c r="KP36" i="10"/>
  <c r="KO36" i="10"/>
  <c r="LA35" i="10"/>
  <c r="LA34" i="10"/>
  <c r="KO32" i="10"/>
  <c r="KZ28" i="10"/>
  <c r="KY28" i="10"/>
  <c r="KX28" i="10"/>
  <c r="KW28" i="10"/>
  <c r="KV28" i="10"/>
  <c r="KU28" i="10"/>
  <c r="KT28" i="10"/>
  <c r="KS28" i="10"/>
  <c r="KR28" i="10"/>
  <c r="KQ28" i="10"/>
  <c r="KP28" i="10"/>
  <c r="KO28" i="10"/>
  <c r="LA27" i="10"/>
  <c r="LA26" i="10"/>
  <c r="KO24" i="10"/>
  <c r="KZ20" i="10"/>
  <c r="KY20" i="10"/>
  <c r="KX20" i="10"/>
  <c r="KW20" i="10"/>
  <c r="KV20" i="10"/>
  <c r="KU20" i="10"/>
  <c r="KT20" i="10"/>
  <c r="KS20" i="10"/>
  <c r="KR20" i="10"/>
  <c r="KQ20" i="10"/>
  <c r="KP20" i="10"/>
  <c r="KO20" i="10"/>
  <c r="LA19" i="10"/>
  <c r="LA18" i="10"/>
  <c r="KO16" i="10"/>
  <c r="KZ12" i="10"/>
  <c r="KY12" i="10"/>
  <c r="KX12" i="10"/>
  <c r="KW12" i="10"/>
  <c r="KV12" i="10"/>
  <c r="KU12" i="10"/>
  <c r="KT12" i="10"/>
  <c r="KS12" i="10"/>
  <c r="KR12" i="10"/>
  <c r="KQ12" i="10"/>
  <c r="KP12" i="10"/>
  <c r="KO12" i="10"/>
  <c r="LA11" i="10"/>
  <c r="LA10" i="10"/>
  <c r="LA9" i="10"/>
  <c r="KP4" i="10"/>
  <c r="KP3" i="10"/>
  <c r="KP2" i="10"/>
  <c r="KP1" i="10"/>
  <c r="KM36" i="10"/>
  <c r="KL36" i="10"/>
  <c r="KK36" i="10"/>
  <c r="KJ36" i="10"/>
  <c r="KI36" i="10"/>
  <c r="KH36" i="10"/>
  <c r="KG36" i="10"/>
  <c r="KF36" i="10"/>
  <c r="KE36" i="10"/>
  <c r="KD36" i="10"/>
  <c r="KC36" i="10"/>
  <c r="KB36" i="10"/>
  <c r="JZ36" i="10"/>
  <c r="JY36" i="10"/>
  <c r="JX36" i="10"/>
  <c r="JW36" i="10"/>
  <c r="JV36" i="10"/>
  <c r="JU36" i="10"/>
  <c r="JT36" i="10"/>
  <c r="JS36" i="10"/>
  <c r="JR36" i="10"/>
  <c r="JQ36" i="10"/>
  <c r="JP36" i="10"/>
  <c r="JO36" i="10"/>
  <c r="JM36" i="10"/>
  <c r="JL36" i="10"/>
  <c r="JK36" i="10"/>
  <c r="JJ36" i="10"/>
  <c r="JI36" i="10"/>
  <c r="JH36" i="10"/>
  <c r="JG36" i="10"/>
  <c r="JF36" i="10"/>
  <c r="JE36" i="10"/>
  <c r="JD36" i="10"/>
  <c r="JC36" i="10"/>
  <c r="JB36" i="10"/>
  <c r="IZ36" i="10"/>
  <c r="IY36" i="10"/>
  <c r="IX36" i="10"/>
  <c r="IW36" i="10"/>
  <c r="IV36" i="10"/>
  <c r="IU36" i="10"/>
  <c r="IT36" i="10"/>
  <c r="IS36" i="10"/>
  <c r="IR36" i="10"/>
  <c r="IQ36" i="10"/>
  <c r="IP36" i="10"/>
  <c r="IO36" i="10"/>
  <c r="IM36" i="10"/>
  <c r="IL36" i="10"/>
  <c r="IK36" i="10"/>
  <c r="IJ36" i="10"/>
  <c r="II36" i="10"/>
  <c r="IH36" i="10"/>
  <c r="IG36" i="10"/>
  <c r="IF36" i="10"/>
  <c r="IE36" i="10"/>
  <c r="ID36" i="10"/>
  <c r="IC36" i="10"/>
  <c r="IB36" i="10"/>
  <c r="HZ36" i="10"/>
  <c r="HY36" i="10"/>
  <c r="HX36" i="10"/>
  <c r="HW36" i="10"/>
  <c r="HV36" i="10"/>
  <c r="HU36" i="10"/>
  <c r="HT36" i="10"/>
  <c r="HS36" i="10"/>
  <c r="HR36" i="10"/>
  <c r="HQ36" i="10"/>
  <c r="HP36" i="10"/>
  <c r="HO36" i="10"/>
  <c r="HM36" i="10"/>
  <c r="HL36" i="10"/>
  <c r="HK36" i="10"/>
  <c r="HJ36" i="10"/>
  <c r="HI36" i="10"/>
  <c r="HH36" i="10"/>
  <c r="HG36" i="10"/>
  <c r="HF36" i="10"/>
  <c r="HE36" i="10"/>
  <c r="HD36" i="10"/>
  <c r="HC36" i="10"/>
  <c r="HB36" i="10"/>
  <c r="GZ36" i="10"/>
  <c r="GY36" i="10"/>
  <c r="GX36" i="10"/>
  <c r="GW36" i="10"/>
  <c r="GV36" i="10"/>
  <c r="GU36" i="10"/>
  <c r="GT36" i="10"/>
  <c r="GS36" i="10"/>
  <c r="GR36" i="10"/>
  <c r="GQ36" i="10"/>
  <c r="GP36" i="10"/>
  <c r="GO36" i="10"/>
  <c r="GN36" i="10"/>
  <c r="GM36" i="10"/>
  <c r="GL36" i="10"/>
  <c r="GK36" i="10"/>
  <c r="GJ36" i="10"/>
  <c r="GI36" i="10"/>
  <c r="GH36" i="10"/>
  <c r="GG36" i="10"/>
  <c r="GF36" i="10"/>
  <c r="GE36" i="10"/>
  <c r="GD36" i="10"/>
  <c r="GC36" i="10"/>
  <c r="GB36" i="10"/>
  <c r="FZ36" i="10"/>
  <c r="FY36" i="10"/>
  <c r="FX36" i="10"/>
  <c r="FW36" i="10"/>
  <c r="FV36" i="10"/>
  <c r="FU36" i="10"/>
  <c r="FT36" i="10"/>
  <c r="FS36" i="10"/>
  <c r="FR36" i="10"/>
  <c r="FQ36" i="10"/>
  <c r="FP36" i="10"/>
  <c r="FO36" i="10"/>
  <c r="FL36" i="10"/>
  <c r="FK36" i="10"/>
  <c r="FJ36" i="10"/>
  <c r="FI36" i="10"/>
  <c r="FH36" i="10"/>
  <c r="FG36" i="10"/>
  <c r="FF36" i="10"/>
  <c r="FE36" i="10"/>
  <c r="FD36" i="10"/>
  <c r="FC36" i="10"/>
  <c r="FB36" i="10"/>
  <c r="EZ36" i="10"/>
  <c r="EY36" i="10"/>
  <c r="EX36" i="10"/>
  <c r="EW36" i="10"/>
  <c r="EV36" i="10"/>
  <c r="EU36" i="10"/>
  <c r="ET36" i="10"/>
  <c r="ES36" i="10"/>
  <c r="ER36" i="10"/>
  <c r="EQ36" i="10"/>
  <c r="EP36" i="10"/>
  <c r="EO36" i="10"/>
  <c r="EM36" i="10"/>
  <c r="EK36" i="10"/>
  <c r="EJ36" i="10"/>
  <c r="EI36" i="10"/>
  <c r="EH36" i="10"/>
  <c r="EG36" i="10"/>
  <c r="EF36" i="10"/>
  <c r="EE36" i="10"/>
  <c r="ED36" i="10"/>
  <c r="EC36" i="10"/>
  <c r="EB36" i="10"/>
  <c r="DZ36" i="10"/>
  <c r="DY36" i="10"/>
  <c r="DX36" i="10"/>
  <c r="DW36" i="10"/>
  <c r="DV36" i="10"/>
  <c r="DU36" i="10"/>
  <c r="DT36" i="10"/>
  <c r="DS36" i="10"/>
  <c r="DR36" i="10"/>
  <c r="DQ36" i="10"/>
  <c r="DP36" i="10"/>
  <c r="DO36" i="10"/>
  <c r="DM36" i="10"/>
  <c r="DL36" i="10"/>
  <c r="DK36" i="10"/>
  <c r="DJ36" i="10"/>
  <c r="DI36" i="10"/>
  <c r="DH36" i="10"/>
  <c r="DG36" i="10"/>
  <c r="DF36" i="10"/>
  <c r="DE36" i="10"/>
  <c r="DD36" i="10"/>
  <c r="DC36" i="10"/>
  <c r="DB36" i="10"/>
  <c r="CZ36" i="10"/>
  <c r="CY36" i="10"/>
  <c r="CX36" i="10"/>
  <c r="CW36" i="10"/>
  <c r="CV36" i="10"/>
  <c r="CU36" i="10"/>
  <c r="CT36" i="10"/>
  <c r="CS36" i="10"/>
  <c r="CR36" i="10"/>
  <c r="CQ36" i="10"/>
  <c r="CP36" i="10"/>
  <c r="CO36" i="10"/>
  <c r="CM36" i="10"/>
  <c r="CL36" i="10"/>
  <c r="CK36" i="10"/>
  <c r="CJ36" i="10"/>
  <c r="CI36" i="10"/>
  <c r="CH36" i="10"/>
  <c r="CG36" i="10"/>
  <c r="CF36" i="10"/>
  <c r="CE36" i="10"/>
  <c r="CD36" i="10"/>
  <c r="CC36" i="10"/>
  <c r="CB36" i="10"/>
  <c r="BZ36" i="10"/>
  <c r="BY36" i="10"/>
  <c r="BX36" i="10"/>
  <c r="BW36" i="10"/>
  <c r="BV36" i="10"/>
  <c r="BU36" i="10"/>
  <c r="BT36" i="10"/>
  <c r="BS36" i="10"/>
  <c r="BR36" i="10"/>
  <c r="BQ36" i="10"/>
  <c r="BP36" i="10"/>
  <c r="BO36" i="10"/>
  <c r="BM36" i="10"/>
  <c r="BL36" i="10"/>
  <c r="BK36" i="10"/>
  <c r="BJ36" i="10"/>
  <c r="BI36" i="10"/>
  <c r="BH36" i="10"/>
  <c r="BG36" i="10"/>
  <c r="BF36" i="10"/>
  <c r="BE36" i="10"/>
  <c r="BD36" i="10"/>
  <c r="BC36" i="10"/>
  <c r="BB36" i="10"/>
  <c r="AZ36" i="10"/>
  <c r="AY36" i="10"/>
  <c r="AX36" i="10"/>
  <c r="AW36" i="10"/>
  <c r="AV36" i="10"/>
  <c r="AU36" i="10"/>
  <c r="AT36" i="10"/>
  <c r="AS36" i="10"/>
  <c r="AR36" i="10"/>
  <c r="AQ36" i="10"/>
  <c r="AP36" i="10"/>
  <c r="AO36" i="10"/>
  <c r="AM36" i="10"/>
  <c r="AL36" i="10"/>
  <c r="AK36" i="10"/>
  <c r="AJ36" i="10"/>
  <c r="AI36" i="10"/>
  <c r="AH36" i="10"/>
  <c r="AG36" i="10"/>
  <c r="AF36" i="10"/>
  <c r="AE36" i="10"/>
  <c r="AD36" i="10"/>
  <c r="AC36" i="10"/>
  <c r="AB36" i="10"/>
  <c r="Z36" i="10"/>
  <c r="Y36" i="10"/>
  <c r="X36" i="10"/>
  <c r="W36" i="10"/>
  <c r="V36" i="10"/>
  <c r="U36" i="10"/>
  <c r="T36" i="10"/>
  <c r="S36" i="10"/>
  <c r="R36" i="10"/>
  <c r="Q36" i="10"/>
  <c r="P36" i="10"/>
  <c r="O36" i="10"/>
  <c r="M36" i="10"/>
  <c r="L36" i="10"/>
  <c r="K36" i="10"/>
  <c r="J36" i="10"/>
  <c r="I36" i="10"/>
  <c r="H36" i="10"/>
  <c r="G36" i="10"/>
  <c r="F36" i="10"/>
  <c r="E36" i="10"/>
  <c r="D36" i="10"/>
  <c r="C36" i="10"/>
  <c r="B36" i="10"/>
  <c r="KN35" i="10"/>
  <c r="KA35" i="10"/>
  <c r="JN35" i="10"/>
  <c r="JA35" i="10"/>
  <c r="IN35" i="10"/>
  <c r="IA35" i="10"/>
  <c r="HN35" i="10"/>
  <c r="HA35" i="10"/>
  <c r="GA35" i="10"/>
  <c r="FM35" i="10"/>
  <c r="FN35" i="10" s="1"/>
  <c r="FA35" i="10"/>
  <c r="EL35" i="10"/>
  <c r="EN35" i="10" s="1"/>
  <c r="EA35" i="10"/>
  <c r="DN35" i="10"/>
  <c r="DA35" i="10"/>
  <c r="CN35" i="10"/>
  <c r="CA35" i="10"/>
  <c r="BN35" i="10"/>
  <c r="BA35" i="10"/>
  <c r="AN35" i="10"/>
  <c r="AA35" i="10"/>
  <c r="N35" i="10"/>
  <c r="KN34" i="10"/>
  <c r="KA34" i="10"/>
  <c r="JN34" i="10"/>
  <c r="JA34" i="10"/>
  <c r="IN34" i="10"/>
  <c r="IA34" i="10"/>
  <c r="IA36" i="10" s="1"/>
  <c r="HN34" i="10"/>
  <c r="HA34" i="10"/>
  <c r="GA34" i="10"/>
  <c r="FM34" i="10"/>
  <c r="FN34" i="10" s="1"/>
  <c r="FA34" i="10"/>
  <c r="EL34" i="10"/>
  <c r="EA34" i="10"/>
  <c r="DN34" i="10"/>
  <c r="DN36" i="10" s="1"/>
  <c r="DA34" i="10"/>
  <c r="CN34" i="10"/>
  <c r="CA34" i="10"/>
  <c r="BN34" i="10"/>
  <c r="BA34" i="10"/>
  <c r="AN34" i="10"/>
  <c r="AA34" i="10"/>
  <c r="N34" i="10"/>
  <c r="N36" i="10" s="1"/>
  <c r="KB32" i="10"/>
  <c r="KM28" i="10"/>
  <c r="KL28" i="10"/>
  <c r="KK28" i="10"/>
  <c r="KJ28" i="10"/>
  <c r="KI28" i="10"/>
  <c r="KH28" i="10"/>
  <c r="KG28" i="10"/>
  <c r="KF28" i="10"/>
  <c r="KE28" i="10"/>
  <c r="KD28" i="10"/>
  <c r="KC28" i="10"/>
  <c r="KB28" i="10"/>
  <c r="JZ28" i="10"/>
  <c r="JY28" i="10"/>
  <c r="JX28" i="10"/>
  <c r="JW28" i="10"/>
  <c r="JV28" i="10"/>
  <c r="JU28" i="10"/>
  <c r="JT28" i="10"/>
  <c r="JS28" i="10"/>
  <c r="JR28" i="10"/>
  <c r="JQ28" i="10"/>
  <c r="JP28" i="10"/>
  <c r="JO28" i="10"/>
  <c r="JM28" i="10"/>
  <c r="JL28" i="10"/>
  <c r="JK28" i="10"/>
  <c r="JJ28" i="10"/>
  <c r="JI28" i="10"/>
  <c r="JH28" i="10"/>
  <c r="JG28" i="10"/>
  <c r="JF28" i="10"/>
  <c r="JE28" i="10"/>
  <c r="JD28" i="10"/>
  <c r="JC28" i="10"/>
  <c r="JB28" i="10"/>
  <c r="IZ28" i="10"/>
  <c r="IY28" i="10"/>
  <c r="IX28" i="10"/>
  <c r="IW28" i="10"/>
  <c r="IV28" i="10"/>
  <c r="IU28" i="10"/>
  <c r="IT28" i="10"/>
  <c r="IS28" i="10"/>
  <c r="IR28" i="10"/>
  <c r="IQ28" i="10"/>
  <c r="IP28" i="10"/>
  <c r="IO28" i="10"/>
  <c r="IM28" i="10"/>
  <c r="IL28" i="10"/>
  <c r="IK28" i="10"/>
  <c r="IJ28" i="10"/>
  <c r="II28" i="10"/>
  <c r="IH28" i="10"/>
  <c r="IG28" i="10"/>
  <c r="IF28" i="10"/>
  <c r="IE28" i="10"/>
  <c r="ID28" i="10"/>
  <c r="IC28" i="10"/>
  <c r="IB28" i="10"/>
  <c r="HZ28" i="10"/>
  <c r="HY28" i="10"/>
  <c r="HX28" i="10"/>
  <c r="HW28" i="10"/>
  <c r="HV28" i="10"/>
  <c r="HU28" i="10"/>
  <c r="HT28" i="10"/>
  <c r="HS28" i="10"/>
  <c r="HR28" i="10"/>
  <c r="HQ28" i="10"/>
  <c r="HP28" i="10"/>
  <c r="HO28" i="10"/>
  <c r="HM28" i="10"/>
  <c r="HL28" i="10"/>
  <c r="HK28" i="10"/>
  <c r="HJ28" i="10"/>
  <c r="HI28" i="10"/>
  <c r="HH28" i="10"/>
  <c r="HG28" i="10"/>
  <c r="HF28" i="10"/>
  <c r="HE28" i="10"/>
  <c r="HD28" i="10"/>
  <c r="HC28" i="10"/>
  <c r="HB28" i="10"/>
  <c r="GZ28" i="10"/>
  <c r="GY28" i="10"/>
  <c r="GX28" i="10"/>
  <c r="GW28" i="10"/>
  <c r="GV28" i="10"/>
  <c r="GU28" i="10"/>
  <c r="GT28" i="10"/>
  <c r="GS28" i="10"/>
  <c r="GR28" i="10"/>
  <c r="GQ28" i="10"/>
  <c r="GP28" i="10"/>
  <c r="GO28" i="10"/>
  <c r="GM28" i="10"/>
  <c r="GL28" i="10"/>
  <c r="GK28" i="10"/>
  <c r="GJ28" i="10"/>
  <c r="GI28" i="10"/>
  <c r="GH28" i="10"/>
  <c r="GG28" i="10"/>
  <c r="GF28" i="10"/>
  <c r="GE28" i="10"/>
  <c r="GD28" i="10"/>
  <c r="GC28" i="10"/>
  <c r="GB28" i="10"/>
  <c r="FZ28" i="10"/>
  <c r="FY28" i="10"/>
  <c r="FX28" i="10"/>
  <c r="FW28" i="10"/>
  <c r="FV28" i="10"/>
  <c r="FU28" i="10"/>
  <c r="FT28" i="10"/>
  <c r="FS28" i="10"/>
  <c r="FR28" i="10"/>
  <c r="FQ28" i="10"/>
  <c r="FP28" i="10"/>
  <c r="FO28" i="10"/>
  <c r="FM28" i="10"/>
  <c r="FL28" i="10"/>
  <c r="FK28" i="10"/>
  <c r="FJ28" i="10"/>
  <c r="FI28" i="10"/>
  <c r="FH28" i="10"/>
  <c r="FG28" i="10"/>
  <c r="FF28" i="10"/>
  <c r="FE28" i="10"/>
  <c r="FD28" i="10"/>
  <c r="FC28" i="10"/>
  <c r="FB28" i="10"/>
  <c r="EZ28" i="10"/>
  <c r="EY28" i="10"/>
  <c r="EX28" i="10"/>
  <c r="EW28" i="10"/>
  <c r="EV28" i="10"/>
  <c r="EU28" i="10"/>
  <c r="ET28" i="10"/>
  <c r="ES28" i="10"/>
  <c r="ER28" i="10"/>
  <c r="EQ28" i="10"/>
  <c r="EP28" i="10"/>
  <c r="EO28" i="10"/>
  <c r="EM28" i="10"/>
  <c r="EL28" i="10"/>
  <c r="EK28" i="10"/>
  <c r="EJ28" i="10"/>
  <c r="EI28" i="10"/>
  <c r="EH28" i="10"/>
  <c r="EG28" i="10"/>
  <c r="EF28" i="10"/>
  <c r="EE28" i="10"/>
  <c r="ED28" i="10"/>
  <c r="EC28" i="10"/>
  <c r="EB28" i="10"/>
  <c r="DZ28" i="10"/>
  <c r="DY28" i="10"/>
  <c r="DX28" i="10"/>
  <c r="DW28" i="10"/>
  <c r="DV28" i="10"/>
  <c r="DU28" i="10"/>
  <c r="DT28" i="10"/>
  <c r="DS28" i="10"/>
  <c r="DR28" i="10"/>
  <c r="DQ28" i="10"/>
  <c r="DP28" i="10"/>
  <c r="DO28" i="10"/>
  <c r="DM28" i="10"/>
  <c r="DL28" i="10"/>
  <c r="DK28" i="10"/>
  <c r="DJ28" i="10"/>
  <c r="DI28" i="10"/>
  <c r="DH28" i="10"/>
  <c r="DG28" i="10"/>
  <c r="DF28" i="10"/>
  <c r="DE28" i="10"/>
  <c r="DD28" i="10"/>
  <c r="DC28" i="10"/>
  <c r="DB28" i="10"/>
  <c r="CZ28" i="10"/>
  <c r="CY28" i="10"/>
  <c r="CX28" i="10"/>
  <c r="CW28" i="10"/>
  <c r="CV28" i="10"/>
  <c r="CU28" i="10"/>
  <c r="CT28" i="10"/>
  <c r="CS28" i="10"/>
  <c r="CR28" i="10"/>
  <c r="CQ28" i="10"/>
  <c r="CP28" i="10"/>
  <c r="CO28" i="10"/>
  <c r="CM28" i="10"/>
  <c r="CL28" i="10"/>
  <c r="CK28" i="10"/>
  <c r="CJ28" i="10"/>
  <c r="CI28" i="10"/>
  <c r="CH28" i="10"/>
  <c r="CG28" i="10"/>
  <c r="CF28" i="10"/>
  <c r="CE28" i="10"/>
  <c r="CD28" i="10"/>
  <c r="CC28" i="10"/>
  <c r="CB28" i="10"/>
  <c r="BZ28" i="10"/>
  <c r="BY28" i="10"/>
  <c r="BX28" i="10"/>
  <c r="BW28" i="10"/>
  <c r="BV28" i="10"/>
  <c r="BU28" i="10"/>
  <c r="BT28" i="10"/>
  <c r="BS28" i="10"/>
  <c r="BR28" i="10"/>
  <c r="BQ28" i="10"/>
  <c r="BP28" i="10"/>
  <c r="BO28" i="10"/>
  <c r="BM28" i="10"/>
  <c r="BL28" i="10"/>
  <c r="BK28" i="10"/>
  <c r="BJ28" i="10"/>
  <c r="BI28" i="10"/>
  <c r="BH28" i="10"/>
  <c r="BG28" i="10"/>
  <c r="BF28" i="10"/>
  <c r="BE28" i="10"/>
  <c r="BD28" i="10"/>
  <c r="BC28" i="10"/>
  <c r="BB28" i="10"/>
  <c r="AZ28" i="10"/>
  <c r="AY28" i="10"/>
  <c r="AX28" i="10"/>
  <c r="AW28" i="10"/>
  <c r="AV28" i="10"/>
  <c r="AU28" i="10"/>
  <c r="AT28" i="10"/>
  <c r="AS28" i="10"/>
  <c r="AR28" i="10"/>
  <c r="AQ28" i="10"/>
  <c r="AP28" i="10"/>
  <c r="AO28" i="10"/>
  <c r="AM28" i="10"/>
  <c r="AL28" i="10"/>
  <c r="AK28" i="10"/>
  <c r="AJ28" i="10"/>
  <c r="AI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M28" i="10"/>
  <c r="L28" i="10"/>
  <c r="K28" i="10"/>
  <c r="J28" i="10"/>
  <c r="I28" i="10"/>
  <c r="H28" i="10"/>
  <c r="G28" i="10"/>
  <c r="F28" i="10"/>
  <c r="E28" i="10"/>
  <c r="D28" i="10"/>
  <c r="C28" i="10"/>
  <c r="B28" i="10"/>
  <c r="KN27" i="10"/>
  <c r="KA27" i="10"/>
  <c r="JN27" i="10"/>
  <c r="JA27" i="10"/>
  <c r="IN27" i="10"/>
  <c r="IN28" i="10" s="1"/>
  <c r="IA27" i="10"/>
  <c r="HN27" i="10"/>
  <c r="HA27" i="10"/>
  <c r="GN27" i="10"/>
  <c r="GA27" i="10"/>
  <c r="FN27" i="10"/>
  <c r="FA27" i="10"/>
  <c r="EN27" i="10"/>
  <c r="EA27" i="10"/>
  <c r="DN27" i="10"/>
  <c r="DA27" i="10"/>
  <c r="CN27" i="10"/>
  <c r="CA27" i="10"/>
  <c r="BN27" i="10"/>
  <c r="BA27" i="10"/>
  <c r="AN27" i="10"/>
  <c r="AN28" i="10" s="1"/>
  <c r="AA27" i="10"/>
  <c r="N27" i="10"/>
  <c r="KN26" i="10"/>
  <c r="KA26" i="10"/>
  <c r="KA28" i="10" s="1"/>
  <c r="JN26" i="10"/>
  <c r="JA26" i="10"/>
  <c r="IN26" i="10"/>
  <c r="IA26" i="10"/>
  <c r="HN26" i="10"/>
  <c r="HA26" i="10"/>
  <c r="GN26" i="10"/>
  <c r="GA26" i="10"/>
  <c r="GA28" i="10" s="1"/>
  <c r="FN26" i="10"/>
  <c r="FA26" i="10"/>
  <c r="EN26" i="10"/>
  <c r="EN28" i="10" s="1"/>
  <c r="EA26" i="10"/>
  <c r="DN26" i="10"/>
  <c r="DA26" i="10"/>
  <c r="CN26" i="10"/>
  <c r="CA26" i="10"/>
  <c r="CA28" i="10" s="1"/>
  <c r="BN26" i="10"/>
  <c r="BA26" i="10"/>
  <c r="AN26" i="10"/>
  <c r="AA26" i="10"/>
  <c r="N26" i="10"/>
  <c r="KB24" i="10"/>
  <c r="KM20" i="10"/>
  <c r="KL20" i="10"/>
  <c r="KK20" i="10"/>
  <c r="KJ20" i="10"/>
  <c r="KI20" i="10"/>
  <c r="KH20" i="10"/>
  <c r="KG20" i="10"/>
  <c r="KF20" i="10"/>
  <c r="KE20" i="10"/>
  <c r="KD20" i="10"/>
  <c r="KC20" i="10"/>
  <c r="KB20" i="10"/>
  <c r="JZ20" i="10"/>
  <c r="JY20" i="10"/>
  <c r="JX20" i="10"/>
  <c r="JW20" i="10"/>
  <c r="JV20" i="10"/>
  <c r="JU20" i="10"/>
  <c r="JT20" i="10"/>
  <c r="JS20" i="10"/>
  <c r="JR20" i="10"/>
  <c r="JQ20" i="10"/>
  <c r="JP20" i="10"/>
  <c r="JO20" i="10"/>
  <c r="JM20" i="10"/>
  <c r="JL20" i="10"/>
  <c r="JK20" i="10"/>
  <c r="JJ20" i="10"/>
  <c r="JI20" i="10"/>
  <c r="JH20" i="10"/>
  <c r="JG20" i="10"/>
  <c r="JF20" i="10"/>
  <c r="JE20" i="10"/>
  <c r="JD20" i="10"/>
  <c r="JC20" i="10"/>
  <c r="JB20" i="10"/>
  <c r="IZ20" i="10"/>
  <c r="IY20" i="10"/>
  <c r="IX20" i="10"/>
  <c r="IW20" i="10"/>
  <c r="IV20" i="10"/>
  <c r="IU20" i="10"/>
  <c r="IT20" i="10"/>
  <c r="IS20" i="10"/>
  <c r="IR20" i="10"/>
  <c r="IQ20" i="10"/>
  <c r="IP20" i="10"/>
  <c r="IO20" i="10"/>
  <c r="IM20" i="10"/>
  <c r="IL20" i="10"/>
  <c r="IK20" i="10"/>
  <c r="IJ20" i="10"/>
  <c r="II20" i="10"/>
  <c r="IH20" i="10"/>
  <c r="IG20" i="10"/>
  <c r="IF20" i="10"/>
  <c r="IE20" i="10"/>
  <c r="ID20" i="10"/>
  <c r="IC20" i="10"/>
  <c r="IB20" i="10"/>
  <c r="HZ20" i="10"/>
  <c r="HY20" i="10"/>
  <c r="HX20" i="10"/>
  <c r="HW20" i="10"/>
  <c r="HV20" i="10"/>
  <c r="HU20" i="10"/>
  <c r="HT20" i="10"/>
  <c r="HS20" i="10"/>
  <c r="HR20" i="10"/>
  <c r="HQ20" i="10"/>
  <c r="HP20" i="10"/>
  <c r="HO20" i="10"/>
  <c r="HM20" i="10"/>
  <c r="HL20" i="10"/>
  <c r="HK20" i="10"/>
  <c r="HJ20" i="10"/>
  <c r="HI20" i="10"/>
  <c r="HH20" i="10"/>
  <c r="HG20" i="10"/>
  <c r="HF20" i="10"/>
  <c r="HE20" i="10"/>
  <c r="HD20" i="10"/>
  <c r="HC20" i="10"/>
  <c r="HB20" i="10"/>
  <c r="GZ20" i="10"/>
  <c r="GY20" i="10"/>
  <c r="GX20" i="10"/>
  <c r="GW20" i="10"/>
  <c r="GV20" i="10"/>
  <c r="GU20" i="10"/>
  <c r="GT20" i="10"/>
  <c r="GS20" i="10"/>
  <c r="GR20" i="10"/>
  <c r="GQ20" i="10"/>
  <c r="GP20" i="10"/>
  <c r="GO20" i="10"/>
  <c r="GM20" i="10"/>
  <c r="GL20" i="10"/>
  <c r="GK20" i="10"/>
  <c r="GJ20" i="10"/>
  <c r="GI20" i="10"/>
  <c r="GH20" i="10"/>
  <c r="GG20" i="10"/>
  <c r="GF20" i="10"/>
  <c r="GE20" i="10"/>
  <c r="GD20" i="10"/>
  <c r="GC20" i="10"/>
  <c r="GB20" i="10"/>
  <c r="FZ20" i="10"/>
  <c r="FY20" i="10"/>
  <c r="FX20" i="10"/>
  <c r="FW20" i="10"/>
  <c r="FV20" i="10"/>
  <c r="FU20" i="10"/>
  <c r="FT20" i="10"/>
  <c r="FS20" i="10"/>
  <c r="FR20" i="10"/>
  <c r="FQ20" i="10"/>
  <c r="FP20" i="10"/>
  <c r="FO20" i="10"/>
  <c r="FM20" i="10"/>
  <c r="FL20" i="10"/>
  <c r="FK20" i="10"/>
  <c r="FJ20" i="10"/>
  <c r="FI20" i="10"/>
  <c r="FH20" i="10"/>
  <c r="FG20" i="10"/>
  <c r="FF20" i="10"/>
  <c r="FE20" i="10"/>
  <c r="FD20" i="10"/>
  <c r="FC20" i="10"/>
  <c r="FB20" i="10"/>
  <c r="EZ20" i="10"/>
  <c r="EY20" i="10"/>
  <c r="EX20" i="10"/>
  <c r="EW20" i="10"/>
  <c r="EV20" i="10"/>
  <c r="EU20" i="10"/>
  <c r="ET20" i="10"/>
  <c r="ES20" i="10"/>
  <c r="ER20" i="10"/>
  <c r="EQ20" i="10"/>
  <c r="EP20" i="10"/>
  <c r="EO20" i="10"/>
  <c r="EM20" i="10"/>
  <c r="EL20" i="10"/>
  <c r="EK20" i="10"/>
  <c r="EJ20" i="10"/>
  <c r="EI20" i="10"/>
  <c r="EH20" i="10"/>
  <c r="EG20" i="10"/>
  <c r="EF20" i="10"/>
  <c r="EE20" i="10"/>
  <c r="ED20" i="10"/>
  <c r="EC20" i="10"/>
  <c r="EB20" i="10"/>
  <c r="DZ20" i="10"/>
  <c r="DY20" i="10"/>
  <c r="DX20" i="10"/>
  <c r="DW20" i="10"/>
  <c r="DV20" i="10"/>
  <c r="DU20" i="10"/>
  <c r="DT20" i="10"/>
  <c r="DS20" i="10"/>
  <c r="DR20" i="10"/>
  <c r="DQ20" i="10"/>
  <c r="DP20" i="10"/>
  <c r="DO20" i="10"/>
  <c r="DN20" i="10"/>
  <c r="DM20" i="10"/>
  <c r="DL20" i="10"/>
  <c r="DK20" i="10"/>
  <c r="DJ20" i="10"/>
  <c r="DI20" i="10"/>
  <c r="DH20" i="10"/>
  <c r="DG20" i="10"/>
  <c r="DF20" i="10"/>
  <c r="DE20" i="10"/>
  <c r="DD20" i="10"/>
  <c r="DC20" i="10"/>
  <c r="DB20" i="10"/>
  <c r="CZ20" i="10"/>
  <c r="CY20" i="10"/>
  <c r="CX20" i="10"/>
  <c r="CW20" i="10"/>
  <c r="CV20" i="10"/>
  <c r="CU20" i="10"/>
  <c r="CT20" i="10"/>
  <c r="CS20" i="10"/>
  <c r="CR20" i="10"/>
  <c r="CQ20" i="10"/>
  <c r="CP20" i="10"/>
  <c r="CO20" i="10"/>
  <c r="CM20" i="10"/>
  <c r="CL20" i="10"/>
  <c r="CK20" i="10"/>
  <c r="CJ20" i="10"/>
  <c r="CI20" i="10"/>
  <c r="CH20" i="10"/>
  <c r="CG20" i="10"/>
  <c r="CF20" i="10"/>
  <c r="CE20" i="10"/>
  <c r="CD20" i="10"/>
  <c r="CC20" i="10"/>
  <c r="CB20" i="10"/>
  <c r="BZ20" i="10"/>
  <c r="BY20" i="10"/>
  <c r="BX20" i="10"/>
  <c r="BW20" i="10"/>
  <c r="BV20" i="10"/>
  <c r="BU20" i="10"/>
  <c r="BT20" i="10"/>
  <c r="BS20" i="10"/>
  <c r="BR20" i="10"/>
  <c r="BQ20" i="10"/>
  <c r="BP20" i="10"/>
  <c r="BO20" i="10"/>
  <c r="BM20" i="10"/>
  <c r="BL20" i="10"/>
  <c r="BK20" i="10"/>
  <c r="BJ20" i="10"/>
  <c r="BI20" i="10"/>
  <c r="BH20" i="10"/>
  <c r="BG20" i="10"/>
  <c r="BF20" i="10"/>
  <c r="BE20" i="10"/>
  <c r="BD20" i="10"/>
  <c r="BC20" i="10"/>
  <c r="BB20" i="10"/>
  <c r="AZ20" i="10"/>
  <c r="AY20" i="10"/>
  <c r="AX20" i="10"/>
  <c r="AW20" i="10"/>
  <c r="AV20" i="10"/>
  <c r="AU20" i="10"/>
  <c r="AT20" i="10"/>
  <c r="AS20" i="10"/>
  <c r="AR20" i="10"/>
  <c r="AQ20" i="10"/>
  <c r="AP20" i="10"/>
  <c r="AO20" i="10"/>
  <c r="AM20" i="10"/>
  <c r="AL20" i="10"/>
  <c r="AK20" i="10"/>
  <c r="AJ20" i="10"/>
  <c r="AI20" i="10"/>
  <c r="AH20" i="10"/>
  <c r="AG20" i="10"/>
  <c r="AF20" i="10"/>
  <c r="AE20" i="10"/>
  <c r="AD20" i="10"/>
  <c r="AC20" i="10"/>
  <c r="AB20" i="10"/>
  <c r="Z20" i="10"/>
  <c r="Y20" i="10"/>
  <c r="X20" i="10"/>
  <c r="W20" i="10"/>
  <c r="V20" i="10"/>
  <c r="U20" i="10"/>
  <c r="T20" i="10"/>
  <c r="S20" i="10"/>
  <c r="R20" i="10"/>
  <c r="Q20" i="10"/>
  <c r="P20" i="10"/>
  <c r="O20" i="10"/>
  <c r="N20" i="10"/>
  <c r="M20" i="10"/>
  <c r="L20" i="10"/>
  <c r="K20" i="10"/>
  <c r="J20" i="10"/>
  <c r="I20" i="10"/>
  <c r="H20" i="10"/>
  <c r="G20" i="10"/>
  <c r="F20" i="10"/>
  <c r="E20" i="10"/>
  <c r="D20" i="10"/>
  <c r="C20" i="10"/>
  <c r="B20" i="10"/>
  <c r="KN19" i="10"/>
  <c r="KA19" i="10"/>
  <c r="JN19" i="10"/>
  <c r="JA19" i="10"/>
  <c r="IN19" i="10"/>
  <c r="IA19" i="10"/>
  <c r="HN19" i="10"/>
  <c r="HA19" i="10"/>
  <c r="GN19" i="10"/>
  <c r="GA19" i="10"/>
  <c r="FN19" i="10"/>
  <c r="FA19" i="10"/>
  <c r="EN19" i="10"/>
  <c r="EA19" i="10"/>
  <c r="DN19" i="10"/>
  <c r="DA19" i="10"/>
  <c r="CN19" i="10"/>
  <c r="CA19" i="10"/>
  <c r="BN19" i="10"/>
  <c r="BA19" i="10"/>
  <c r="AN19" i="10"/>
  <c r="AA19" i="10"/>
  <c r="N19" i="10"/>
  <c r="KN18" i="10"/>
  <c r="KA18" i="10"/>
  <c r="JN18" i="10"/>
  <c r="JN20" i="10" s="1"/>
  <c r="JA18" i="10"/>
  <c r="IN18" i="10"/>
  <c r="IN20" i="10" s="1"/>
  <c r="IA18" i="10"/>
  <c r="HN18" i="10"/>
  <c r="HA18" i="10"/>
  <c r="GN18" i="10"/>
  <c r="GA18" i="10"/>
  <c r="FN18" i="10"/>
  <c r="FA18" i="10"/>
  <c r="EN18" i="10"/>
  <c r="EN20" i="10" s="1"/>
  <c r="EA18" i="10"/>
  <c r="EA20" i="10" s="1"/>
  <c r="DN18" i="10"/>
  <c r="DA18" i="10"/>
  <c r="DA20" i="10" s="1"/>
  <c r="CN18" i="10"/>
  <c r="CA18" i="10"/>
  <c r="BN18" i="10"/>
  <c r="BA18" i="10"/>
  <c r="BA20" i="10" s="1"/>
  <c r="AN18" i="10"/>
  <c r="AN20" i="10" s="1"/>
  <c r="AA18" i="10"/>
  <c r="AA20" i="10" s="1"/>
  <c r="N18" i="10"/>
  <c r="KB16" i="10"/>
  <c r="KM12" i="10"/>
  <c r="KL12" i="10"/>
  <c r="KK12" i="10"/>
  <c r="KJ12" i="10"/>
  <c r="KI12" i="10"/>
  <c r="KH12" i="10"/>
  <c r="KG12" i="10"/>
  <c r="KF12" i="10"/>
  <c r="KE12" i="10"/>
  <c r="KD12" i="10"/>
  <c r="KC12" i="10"/>
  <c r="KB12" i="10"/>
  <c r="KA12" i="10"/>
  <c r="JZ12" i="10"/>
  <c r="JY12" i="10"/>
  <c r="JX12" i="10"/>
  <c r="JW12" i="10"/>
  <c r="JV12" i="10"/>
  <c r="JU12" i="10"/>
  <c r="JT12" i="10"/>
  <c r="JS12" i="10"/>
  <c r="JR12" i="10"/>
  <c r="JQ12" i="10"/>
  <c r="JP12" i="10"/>
  <c r="JO12" i="10"/>
  <c r="JM12" i="10"/>
  <c r="JL12" i="10"/>
  <c r="JK12" i="10"/>
  <c r="JJ12" i="10"/>
  <c r="JI12" i="10"/>
  <c r="JH12" i="10"/>
  <c r="JG12" i="10"/>
  <c r="JF12" i="10"/>
  <c r="JE12" i="10"/>
  <c r="JD12" i="10"/>
  <c r="JC12" i="10"/>
  <c r="JB12" i="10"/>
  <c r="IZ12" i="10"/>
  <c r="IY12" i="10"/>
  <c r="IX12" i="10"/>
  <c r="IW12" i="10"/>
  <c r="IV12" i="10"/>
  <c r="IU12" i="10"/>
  <c r="IT12" i="10"/>
  <c r="IS12" i="10"/>
  <c r="IR12" i="10"/>
  <c r="IQ12" i="10"/>
  <c r="IP12" i="10"/>
  <c r="IO12" i="10"/>
  <c r="IM12" i="10"/>
  <c r="IL12" i="10"/>
  <c r="IK12" i="10"/>
  <c r="IJ12" i="10"/>
  <c r="II12" i="10"/>
  <c r="IH12" i="10"/>
  <c r="IG12" i="10"/>
  <c r="IF12" i="10"/>
  <c r="IE12" i="10"/>
  <c r="ID12" i="10"/>
  <c r="IC12" i="10"/>
  <c r="IB12" i="10"/>
  <c r="HZ12" i="10"/>
  <c r="HY12" i="10"/>
  <c r="HX12" i="10"/>
  <c r="HW12" i="10"/>
  <c r="HV12" i="10"/>
  <c r="HU12" i="10"/>
  <c r="HT12" i="10"/>
  <c r="HS12" i="10"/>
  <c r="HR12" i="10"/>
  <c r="HQ12" i="10"/>
  <c r="HP12" i="10"/>
  <c r="HO12" i="10"/>
  <c r="HM12" i="10"/>
  <c r="HL12" i="10"/>
  <c r="HK12" i="10"/>
  <c r="HJ12" i="10"/>
  <c r="HI12" i="10"/>
  <c r="HH12" i="10"/>
  <c r="HG12" i="10"/>
  <c r="HF12" i="10"/>
  <c r="HE12" i="10"/>
  <c r="HD12" i="10"/>
  <c r="HC12" i="10"/>
  <c r="HB12" i="10"/>
  <c r="GZ12" i="10"/>
  <c r="GY12" i="10"/>
  <c r="GX12" i="10"/>
  <c r="GW12" i="10"/>
  <c r="GV12" i="10"/>
  <c r="GU12" i="10"/>
  <c r="GT12" i="10"/>
  <c r="GS12" i="10"/>
  <c r="GR12" i="10"/>
  <c r="GQ12" i="10"/>
  <c r="GP12" i="10"/>
  <c r="GO12" i="10"/>
  <c r="GM12" i="10"/>
  <c r="GL12" i="10"/>
  <c r="GK12" i="10"/>
  <c r="GJ12" i="10"/>
  <c r="GI12" i="10"/>
  <c r="GH12" i="10"/>
  <c r="GG12" i="10"/>
  <c r="GF12" i="10"/>
  <c r="GE12" i="10"/>
  <c r="GD12" i="10"/>
  <c r="GC12" i="10"/>
  <c r="GB12" i="10"/>
  <c r="FZ12" i="10"/>
  <c r="FY12" i="10"/>
  <c r="FX12" i="10"/>
  <c r="FW12" i="10"/>
  <c r="FV12" i="10"/>
  <c r="FU12" i="10"/>
  <c r="FT12" i="10"/>
  <c r="FS12" i="10"/>
  <c r="FR12" i="10"/>
  <c r="FQ12" i="10"/>
  <c r="FP12" i="10"/>
  <c r="FO12" i="10"/>
  <c r="FM12" i="10"/>
  <c r="FL12" i="10"/>
  <c r="FK12" i="10"/>
  <c r="FJ12" i="10"/>
  <c r="FI12" i="10"/>
  <c r="FH12" i="10"/>
  <c r="FG12" i="10"/>
  <c r="FF12" i="10"/>
  <c r="FE12" i="10"/>
  <c r="FD12" i="10"/>
  <c r="FC12" i="10"/>
  <c r="FB12" i="10"/>
  <c r="EZ12" i="10"/>
  <c r="EY12" i="10"/>
  <c r="EX12" i="10"/>
  <c r="EW12" i="10"/>
  <c r="EV12" i="10"/>
  <c r="EU12" i="10"/>
  <c r="ET12" i="10"/>
  <c r="ES12" i="10"/>
  <c r="ER12" i="10"/>
  <c r="EQ12" i="10"/>
  <c r="EP12" i="10"/>
  <c r="EO12" i="10"/>
  <c r="EM12" i="10"/>
  <c r="EL12" i="10"/>
  <c r="EK12" i="10"/>
  <c r="EJ12" i="10"/>
  <c r="EI12" i="10"/>
  <c r="EH12" i="10"/>
  <c r="EG12" i="10"/>
  <c r="EF12" i="10"/>
  <c r="EE12" i="10"/>
  <c r="ED12" i="10"/>
  <c r="EC12" i="10"/>
  <c r="EB12" i="10"/>
  <c r="DZ12" i="10"/>
  <c r="DY12" i="10"/>
  <c r="DX12" i="10"/>
  <c r="DW12" i="10"/>
  <c r="DV12" i="10"/>
  <c r="DU12" i="10"/>
  <c r="DT12" i="10"/>
  <c r="DS12" i="10"/>
  <c r="DR12" i="10"/>
  <c r="DQ12" i="10"/>
  <c r="DP12" i="10"/>
  <c r="DO12" i="10"/>
  <c r="DM12" i="10"/>
  <c r="DL12" i="10"/>
  <c r="DK12" i="10"/>
  <c r="DJ12" i="10"/>
  <c r="DI12" i="10"/>
  <c r="DH12" i="10"/>
  <c r="DG12" i="10"/>
  <c r="DF12" i="10"/>
  <c r="DE12" i="10"/>
  <c r="DD12" i="10"/>
  <c r="DC12" i="10"/>
  <c r="DB12" i="10"/>
  <c r="CZ12" i="10"/>
  <c r="CY12" i="10"/>
  <c r="CX12" i="10"/>
  <c r="CW12" i="10"/>
  <c r="CV12" i="10"/>
  <c r="CU12" i="10"/>
  <c r="CT12" i="10"/>
  <c r="CS12" i="10"/>
  <c r="CR12" i="10"/>
  <c r="CQ12" i="10"/>
  <c r="CP12" i="10"/>
  <c r="CO12" i="10"/>
  <c r="CM12" i="10"/>
  <c r="CL12" i="10"/>
  <c r="CK12" i="10"/>
  <c r="CJ12" i="10"/>
  <c r="CI12" i="10"/>
  <c r="CH12" i="10"/>
  <c r="CG12" i="10"/>
  <c r="CF12" i="10"/>
  <c r="CE12" i="10"/>
  <c r="CD12" i="10"/>
  <c r="CC12" i="10"/>
  <c r="CB12" i="10"/>
  <c r="BZ12" i="10"/>
  <c r="BY12" i="10"/>
  <c r="BX12" i="10"/>
  <c r="BW12" i="10"/>
  <c r="BV12" i="10"/>
  <c r="BU12" i="10"/>
  <c r="BT12" i="10"/>
  <c r="BS12" i="10"/>
  <c r="BR12" i="10"/>
  <c r="BQ12" i="10"/>
  <c r="BP12" i="10"/>
  <c r="BO12" i="10"/>
  <c r="BM12" i="10"/>
  <c r="BL12" i="10"/>
  <c r="BK12" i="10"/>
  <c r="BJ12" i="10"/>
  <c r="BI12" i="10"/>
  <c r="BH12" i="10"/>
  <c r="BG12" i="10"/>
  <c r="BF12" i="10"/>
  <c r="BE12" i="10"/>
  <c r="BD12" i="10"/>
  <c r="BC12" i="10"/>
  <c r="BB12" i="10"/>
  <c r="AZ12" i="10"/>
  <c r="AY12" i="10"/>
  <c r="AX12" i="10"/>
  <c r="AW12" i="10"/>
  <c r="AV12" i="10"/>
  <c r="AU12" i="10"/>
  <c r="AT12" i="10"/>
  <c r="AS12" i="10"/>
  <c r="AR12" i="10"/>
  <c r="AQ12" i="10"/>
  <c r="AP12" i="10"/>
  <c r="AO12" i="10"/>
  <c r="AM12" i="10"/>
  <c r="AL12" i="10"/>
  <c r="AK12" i="10"/>
  <c r="AJ12" i="10"/>
  <c r="AI12" i="10"/>
  <c r="AH12" i="10"/>
  <c r="AG12" i="10"/>
  <c r="AF12" i="10"/>
  <c r="AE12" i="10"/>
  <c r="AD12" i="10"/>
  <c r="AC12" i="10"/>
  <c r="AB12" i="10"/>
  <c r="Z12" i="10"/>
  <c r="Y12" i="10"/>
  <c r="X12" i="10"/>
  <c r="W12" i="10"/>
  <c r="V12" i="10"/>
  <c r="U12" i="10"/>
  <c r="T12" i="10"/>
  <c r="S12" i="10"/>
  <c r="R12" i="10"/>
  <c r="Q12" i="10"/>
  <c r="P12" i="10"/>
  <c r="O12" i="10"/>
  <c r="M12" i="10"/>
  <c r="L12" i="10"/>
  <c r="K12" i="10"/>
  <c r="J12" i="10"/>
  <c r="I12" i="10"/>
  <c r="H12" i="10"/>
  <c r="G12" i="10"/>
  <c r="F12" i="10"/>
  <c r="E12" i="10"/>
  <c r="D12" i="10"/>
  <c r="C12" i="10"/>
  <c r="B12" i="10"/>
  <c r="KN11" i="10"/>
  <c r="KA11" i="10"/>
  <c r="JN11" i="10"/>
  <c r="JA11" i="10"/>
  <c r="IN11" i="10"/>
  <c r="IA11" i="10"/>
  <c r="HN11" i="10"/>
  <c r="HA11" i="10"/>
  <c r="GN11" i="10"/>
  <c r="GA11" i="10"/>
  <c r="FN11" i="10"/>
  <c r="FA11" i="10"/>
  <c r="EN11" i="10"/>
  <c r="EA11" i="10"/>
  <c r="DN11" i="10"/>
  <c r="DA11" i="10"/>
  <c r="CN11" i="10"/>
  <c r="CA11" i="10"/>
  <c r="BN11" i="10"/>
  <c r="BA11" i="10"/>
  <c r="AN11" i="10"/>
  <c r="AA11" i="10"/>
  <c r="N11" i="10"/>
  <c r="KN10" i="10"/>
  <c r="KA10" i="10"/>
  <c r="JN10" i="10"/>
  <c r="JA10" i="10"/>
  <c r="IN10" i="10"/>
  <c r="IA10" i="10"/>
  <c r="HN10" i="10"/>
  <c r="HA10" i="10"/>
  <c r="GN10" i="10"/>
  <c r="GA10" i="10"/>
  <c r="FN10" i="10"/>
  <c r="FA10" i="10"/>
  <c r="EN10" i="10"/>
  <c r="EA10" i="10"/>
  <c r="DN10" i="10"/>
  <c r="DA10" i="10"/>
  <c r="CN10" i="10"/>
  <c r="CA10" i="10"/>
  <c r="BN10" i="10"/>
  <c r="BA10" i="10"/>
  <c r="AN10" i="10"/>
  <c r="AA10" i="10"/>
  <c r="N10" i="10"/>
  <c r="KN9" i="10"/>
  <c r="KA9" i="10"/>
  <c r="JN9" i="10"/>
  <c r="JA9" i="10"/>
  <c r="IN9" i="10"/>
  <c r="IA9" i="10"/>
  <c r="HN9" i="10"/>
  <c r="HA9" i="10"/>
  <c r="GN9" i="10"/>
  <c r="GA9" i="10"/>
  <c r="FN9" i="10"/>
  <c r="FA9" i="10"/>
  <c r="EN9" i="10"/>
  <c r="EA9" i="10"/>
  <c r="DN9" i="10"/>
  <c r="DA9" i="10"/>
  <c r="CN9" i="10"/>
  <c r="CN12" i="10" s="1"/>
  <c r="CA9" i="10"/>
  <c r="BN9" i="10"/>
  <c r="BA9" i="10"/>
  <c r="AN9" i="10"/>
  <c r="AA9" i="10"/>
  <c r="N9" i="10"/>
  <c r="KC4" i="10"/>
  <c r="KC3" i="10"/>
  <c r="KC2" i="10"/>
  <c r="KC1" i="10"/>
  <c r="JV19" i="8"/>
  <c r="JU19" i="8"/>
  <c r="JT19" i="8"/>
  <c r="JS19" i="8"/>
  <c r="JR19" i="8"/>
  <c r="JQ19" i="8"/>
  <c r="JP19" i="8"/>
  <c r="JO19" i="8"/>
  <c r="JM19" i="8"/>
  <c r="JV11" i="8"/>
  <c r="JU11" i="8"/>
  <c r="JT11" i="8"/>
  <c r="JS11" i="8"/>
  <c r="JR11" i="8"/>
  <c r="JQ11" i="8"/>
  <c r="JP11" i="8"/>
  <c r="JO11" i="8"/>
  <c r="FA20" i="10" l="1"/>
  <c r="N12" i="10"/>
  <c r="BN20" i="10"/>
  <c r="FN20" i="10"/>
  <c r="CN28" i="10"/>
  <c r="GN28" i="10"/>
  <c r="KN28" i="10"/>
  <c r="AA36" i="10"/>
  <c r="EA36" i="10"/>
  <c r="IN36" i="10"/>
  <c r="AA12" i="10"/>
  <c r="IA12" i="10"/>
  <c r="JA20" i="10"/>
  <c r="AN36" i="10"/>
  <c r="EL36" i="10"/>
  <c r="AN12" i="10"/>
  <c r="IN12" i="10"/>
  <c r="BA36" i="10"/>
  <c r="FA36" i="10"/>
  <c r="HA20" i="10"/>
  <c r="EA28" i="10"/>
  <c r="IA28" i="10"/>
  <c r="BN36" i="10"/>
  <c r="FN36" i="10"/>
  <c r="KA36" i="10"/>
  <c r="EA12" i="10"/>
  <c r="EN12" i="10"/>
  <c r="HN20" i="10"/>
  <c r="CA36" i="10"/>
  <c r="GA36" i="10"/>
  <c r="CA12" i="10"/>
  <c r="GA12" i="10"/>
  <c r="GN12" i="10"/>
  <c r="IA20" i="10"/>
  <c r="BA28" i="10"/>
  <c r="FA28" i="10"/>
  <c r="LA28" i="10"/>
  <c r="LA12" i="10"/>
  <c r="LA20" i="10"/>
  <c r="LA36" i="10"/>
  <c r="JN36" i="10"/>
  <c r="JA36" i="10"/>
  <c r="HA36" i="10"/>
  <c r="N28" i="10"/>
  <c r="CN36" i="10"/>
  <c r="JA12" i="10"/>
  <c r="CN20" i="10"/>
  <c r="GN20" i="10"/>
  <c r="KN20" i="10"/>
  <c r="JA28" i="10"/>
  <c r="DA36" i="10"/>
  <c r="HN36" i="10"/>
  <c r="BA12" i="10"/>
  <c r="JN12" i="10"/>
  <c r="HN28" i="10"/>
  <c r="CA20" i="10"/>
  <c r="DA12" i="10"/>
  <c r="HA12" i="10"/>
  <c r="DN12" i="10"/>
  <c r="HN12" i="10"/>
  <c r="HA28" i="10"/>
  <c r="BN12" i="10"/>
  <c r="KA20" i="10"/>
  <c r="BN28" i="10"/>
  <c r="FN28" i="10"/>
  <c r="JN28" i="10"/>
  <c r="FA12" i="10"/>
  <c r="DA28" i="10"/>
  <c r="FN12" i="10"/>
  <c r="DN28" i="10"/>
  <c r="GA20" i="10"/>
  <c r="KN36" i="10"/>
  <c r="KN12" i="10"/>
  <c r="EN34" i="10"/>
  <c r="EN36" i="10" s="1"/>
  <c r="FM36" i="10"/>
  <c r="HT101" i="1"/>
  <c r="HB69" i="1" l="1"/>
  <c r="HB70" i="1"/>
  <c r="HB71" i="1"/>
  <c r="HB72" i="1"/>
  <c r="HB73" i="1"/>
  <c r="HB74" i="1"/>
  <c r="HB75" i="1"/>
  <c r="HB76" i="1"/>
  <c r="HB77" i="1"/>
  <c r="HB78" i="1"/>
  <c r="HB79" i="1"/>
  <c r="HB68" i="1"/>
  <c r="FB22" i="6"/>
  <c r="FB23" i="6"/>
  <c r="FB24" i="6"/>
  <c r="FB25" i="6"/>
  <c r="FB26" i="6"/>
  <c r="JN26" i="8" l="1"/>
  <c r="JN25" i="8"/>
  <c r="JN18" i="8"/>
  <c r="JN17" i="8"/>
  <c r="JN10" i="8"/>
  <c r="JN9" i="8"/>
  <c r="FB85" i="6"/>
  <c r="FB84" i="6"/>
  <c r="FB76" i="6"/>
  <c r="FB75" i="6"/>
  <c r="FB74" i="6"/>
  <c r="FB73" i="6"/>
  <c r="FB72" i="6"/>
  <c r="FB65" i="6"/>
  <c r="FB64" i="6"/>
  <c r="FB63" i="6"/>
  <c r="FB62" i="6"/>
  <c r="FB61" i="6"/>
  <c r="FB51" i="6"/>
  <c r="FB50" i="6"/>
  <c r="FB49" i="6"/>
  <c r="FB48" i="6"/>
  <c r="FB47" i="6"/>
  <c r="FB40" i="6"/>
  <c r="FB39" i="6"/>
  <c r="FB38" i="6"/>
  <c r="FB37" i="6"/>
  <c r="FB36" i="6"/>
  <c r="FB15" i="6"/>
  <c r="FB14" i="6"/>
  <c r="FB13" i="6"/>
  <c r="FB12" i="6"/>
  <c r="FB11" i="6"/>
  <c r="HO127" i="1"/>
  <c r="HO126" i="1"/>
  <c r="HO118" i="1"/>
  <c r="HO117" i="1"/>
  <c r="HO116" i="1"/>
  <c r="HO115" i="1"/>
  <c r="HO114" i="1"/>
  <c r="HO113" i="1"/>
  <c r="HO112" i="1"/>
  <c r="HO111" i="1"/>
  <c r="HO110" i="1"/>
  <c r="HO109" i="1"/>
  <c r="HO108" i="1"/>
  <c r="HO107" i="1"/>
  <c r="HO100" i="1"/>
  <c r="HO99" i="1"/>
  <c r="HO98" i="1"/>
  <c r="HO97" i="1"/>
  <c r="HO96" i="1"/>
  <c r="HO95" i="1"/>
  <c r="HO94" i="1"/>
  <c r="HO93" i="1"/>
  <c r="HO92" i="1"/>
  <c r="HO91" i="1"/>
  <c r="HO90" i="1"/>
  <c r="HO89" i="1"/>
  <c r="HO79" i="1"/>
  <c r="HO78" i="1"/>
  <c r="HO77" i="1"/>
  <c r="HO76" i="1"/>
  <c r="HO75" i="1"/>
  <c r="HO74" i="1"/>
  <c r="HO73" i="1"/>
  <c r="HO72" i="1"/>
  <c r="HO71" i="1"/>
  <c r="HO70" i="1"/>
  <c r="HO69" i="1"/>
  <c r="HO68" i="1"/>
  <c r="HO61" i="1"/>
  <c r="HO60" i="1"/>
  <c r="HO59" i="1"/>
  <c r="HO58" i="1"/>
  <c r="HO57" i="1"/>
  <c r="HO56" i="1"/>
  <c r="HO55" i="1"/>
  <c r="HO54" i="1"/>
  <c r="HO53" i="1"/>
  <c r="HO52" i="1"/>
  <c r="HO51" i="1"/>
  <c r="HO50" i="1"/>
  <c r="HO40" i="1"/>
  <c r="HO39" i="1"/>
  <c r="HO38" i="1"/>
  <c r="HO37" i="1"/>
  <c r="HO36" i="1"/>
  <c r="HO35" i="1"/>
  <c r="HO34" i="1"/>
  <c r="HO33" i="1"/>
  <c r="HO32" i="1"/>
  <c r="HO31" i="1"/>
  <c r="HO30" i="1"/>
  <c r="HO29" i="1"/>
  <c r="HO22" i="1"/>
  <c r="HO21" i="1"/>
  <c r="HO20" i="1"/>
  <c r="HO19" i="1"/>
  <c r="HO18" i="1"/>
  <c r="HO17" i="1"/>
  <c r="HO16" i="1"/>
  <c r="HO15" i="1"/>
  <c r="HO14" i="1"/>
  <c r="HO13" i="1"/>
  <c r="HO12" i="1"/>
  <c r="HO11" i="1"/>
  <c r="IN25" i="8" l="1"/>
  <c r="DO85" i="6"/>
  <c r="DO84" i="6"/>
  <c r="EB84" i="6"/>
  <c r="GB127" i="1"/>
  <c r="GB126" i="1"/>
  <c r="JZ27" i="8" l="1"/>
  <c r="JY27" i="8"/>
  <c r="JX27" i="8"/>
  <c r="JW27" i="8"/>
  <c r="JV27" i="8"/>
  <c r="JU27" i="8"/>
  <c r="JT27" i="8"/>
  <c r="JS27" i="8"/>
  <c r="JR27" i="8"/>
  <c r="JQ27" i="8"/>
  <c r="JP27" i="8"/>
  <c r="JO27" i="8"/>
  <c r="KA26" i="8"/>
  <c r="KA25" i="8"/>
  <c r="JZ19" i="8"/>
  <c r="JY19" i="8"/>
  <c r="JX19" i="8"/>
  <c r="JW19" i="8"/>
  <c r="KA18" i="8"/>
  <c r="KA17" i="8"/>
  <c r="JZ11" i="8"/>
  <c r="JY11" i="8"/>
  <c r="JX11" i="8"/>
  <c r="JW11" i="8"/>
  <c r="KA10" i="8"/>
  <c r="KA9" i="8"/>
  <c r="FN86" i="6"/>
  <c r="FM86" i="6"/>
  <c r="FL86" i="6"/>
  <c r="FK86" i="6"/>
  <c r="FJ86" i="6"/>
  <c r="FI86" i="6"/>
  <c r="FH86" i="6"/>
  <c r="FG86" i="6"/>
  <c r="FF86" i="6"/>
  <c r="FE86" i="6"/>
  <c r="FD86" i="6"/>
  <c r="FC86" i="6"/>
  <c r="FO85" i="6"/>
  <c r="FO84" i="6"/>
  <c r="FN77" i="6"/>
  <c r="FM77" i="6"/>
  <c r="FL77" i="6"/>
  <c r="FK77" i="6"/>
  <c r="FJ77" i="6"/>
  <c r="FI77" i="6"/>
  <c r="FH77" i="6"/>
  <c r="FG77" i="6"/>
  <c r="FF77" i="6"/>
  <c r="FE77" i="6"/>
  <c r="FD77" i="6"/>
  <c r="FC77" i="6"/>
  <c r="FO76" i="6"/>
  <c r="FO75" i="6"/>
  <c r="FO74" i="6"/>
  <c r="FO73" i="6"/>
  <c r="FO72" i="6"/>
  <c r="FN66" i="6"/>
  <c r="FM66" i="6"/>
  <c r="FL66" i="6"/>
  <c r="FK66" i="6"/>
  <c r="FJ66" i="6"/>
  <c r="FI66" i="6"/>
  <c r="FH66" i="6"/>
  <c r="FG66" i="6"/>
  <c r="FF66" i="6"/>
  <c r="FE66" i="6"/>
  <c r="FD66" i="6"/>
  <c r="FC66" i="6"/>
  <c r="FO65" i="6"/>
  <c r="FO64" i="6"/>
  <c r="FO63" i="6"/>
  <c r="FO62" i="6"/>
  <c r="FO61" i="6"/>
  <c r="FN52" i="6"/>
  <c r="FM52" i="6"/>
  <c r="FL52" i="6"/>
  <c r="FK52" i="6"/>
  <c r="FJ52" i="6"/>
  <c r="FI52" i="6"/>
  <c r="FH52" i="6"/>
  <c r="FG52" i="6"/>
  <c r="FF52" i="6"/>
  <c r="FE52" i="6"/>
  <c r="FD52" i="6"/>
  <c r="FC52" i="6"/>
  <c r="FO51" i="6"/>
  <c r="FO50" i="6"/>
  <c r="FO49" i="6"/>
  <c r="FO48" i="6"/>
  <c r="FO47" i="6"/>
  <c r="FN41" i="6"/>
  <c r="FM41" i="6"/>
  <c r="FL41" i="6"/>
  <c r="FK41" i="6"/>
  <c r="FJ41" i="6"/>
  <c r="FI41" i="6"/>
  <c r="FH41" i="6"/>
  <c r="FG41" i="6"/>
  <c r="FF41" i="6"/>
  <c r="FE41" i="6"/>
  <c r="FD41" i="6"/>
  <c r="FC41" i="6"/>
  <c r="FO40" i="6"/>
  <c r="FO39" i="6"/>
  <c r="FO38" i="6"/>
  <c r="FO37" i="6"/>
  <c r="FO36" i="6"/>
  <c r="FN27" i="6"/>
  <c r="FM27" i="6"/>
  <c r="FL27" i="6"/>
  <c r="FK27" i="6"/>
  <c r="FJ27" i="6"/>
  <c r="FI27" i="6"/>
  <c r="FH27" i="6"/>
  <c r="FG27" i="6"/>
  <c r="FF27" i="6"/>
  <c r="FE27" i="6"/>
  <c r="FD27" i="6"/>
  <c r="FC27" i="6"/>
  <c r="FO26" i="6"/>
  <c r="FO25" i="6"/>
  <c r="FO24" i="6"/>
  <c r="FO23" i="6"/>
  <c r="FO22" i="6"/>
  <c r="FN16" i="6"/>
  <c r="FM16" i="6"/>
  <c r="FL16" i="6"/>
  <c r="FK16" i="6"/>
  <c r="FJ16" i="6"/>
  <c r="FI16" i="6"/>
  <c r="FH16" i="6"/>
  <c r="FG16" i="6"/>
  <c r="FF16" i="6"/>
  <c r="FE16" i="6"/>
  <c r="FD16" i="6"/>
  <c r="FC16" i="6"/>
  <c r="FO15" i="6"/>
  <c r="FO14" i="6"/>
  <c r="FO13" i="6"/>
  <c r="FO12" i="6"/>
  <c r="FO11" i="6"/>
  <c r="IA128" i="1"/>
  <c r="HZ128" i="1"/>
  <c r="HY128" i="1"/>
  <c r="HX128" i="1"/>
  <c r="HW128" i="1"/>
  <c r="HV128" i="1"/>
  <c r="HU128" i="1"/>
  <c r="HT128" i="1"/>
  <c r="HS128" i="1"/>
  <c r="HR128" i="1"/>
  <c r="HQ128" i="1"/>
  <c r="HP128" i="1"/>
  <c r="IB127" i="1"/>
  <c r="IB126" i="1"/>
  <c r="IA119" i="1"/>
  <c r="HZ119" i="1"/>
  <c r="HY119" i="1"/>
  <c r="HX119" i="1"/>
  <c r="HW119" i="1"/>
  <c r="HV119" i="1"/>
  <c r="HU119" i="1"/>
  <c r="HT119" i="1"/>
  <c r="HS119" i="1"/>
  <c r="HR119" i="1"/>
  <c r="HQ119" i="1"/>
  <c r="HP119" i="1"/>
  <c r="IB118" i="1"/>
  <c r="IB117" i="1"/>
  <c r="IB116" i="1"/>
  <c r="IB115" i="1"/>
  <c r="IB114" i="1"/>
  <c r="IB113" i="1"/>
  <c r="IB112" i="1"/>
  <c r="IB111" i="1"/>
  <c r="IB110" i="1"/>
  <c r="IB109" i="1"/>
  <c r="IB108" i="1"/>
  <c r="IB107" i="1"/>
  <c r="HZ101" i="1"/>
  <c r="HY101" i="1"/>
  <c r="HX101" i="1"/>
  <c r="HW101" i="1"/>
  <c r="HV101" i="1"/>
  <c r="HU101" i="1"/>
  <c r="HS101" i="1"/>
  <c r="HR101" i="1"/>
  <c r="HQ101" i="1"/>
  <c r="HP101" i="1"/>
  <c r="IB100" i="1"/>
  <c r="IB99" i="1"/>
  <c r="IB98" i="1"/>
  <c r="IB97" i="1"/>
  <c r="IB96" i="1"/>
  <c r="IB95" i="1"/>
  <c r="IB94" i="1"/>
  <c r="IB93" i="1"/>
  <c r="IB92" i="1"/>
  <c r="IB91" i="1"/>
  <c r="IB90" i="1"/>
  <c r="IB89" i="1"/>
  <c r="IA80" i="1"/>
  <c r="HZ80" i="1"/>
  <c r="HY80" i="1"/>
  <c r="HX80" i="1"/>
  <c r="HW80" i="1"/>
  <c r="HV80" i="1"/>
  <c r="HU80" i="1"/>
  <c r="HT80" i="1"/>
  <c r="HS80" i="1"/>
  <c r="HR80" i="1"/>
  <c r="HQ80" i="1"/>
  <c r="HP80" i="1"/>
  <c r="IB79" i="1"/>
  <c r="IB78" i="1"/>
  <c r="IB77" i="1"/>
  <c r="IB76" i="1"/>
  <c r="IB75" i="1"/>
  <c r="IB74" i="1"/>
  <c r="IB73" i="1"/>
  <c r="IB72" i="1"/>
  <c r="IB71" i="1"/>
  <c r="IB70" i="1"/>
  <c r="IB69" i="1"/>
  <c r="IB68" i="1"/>
  <c r="IA62" i="1"/>
  <c r="HZ62" i="1"/>
  <c r="HY62" i="1"/>
  <c r="HX62" i="1"/>
  <c r="HW62" i="1"/>
  <c r="HV62" i="1"/>
  <c r="HU62" i="1"/>
  <c r="HT62" i="1"/>
  <c r="HS62" i="1"/>
  <c r="HR62" i="1"/>
  <c r="HR63" i="1" s="1"/>
  <c r="HQ62" i="1"/>
  <c r="HP62" i="1"/>
  <c r="IB61" i="1"/>
  <c r="IB60" i="1"/>
  <c r="IB59" i="1"/>
  <c r="IB58" i="1"/>
  <c r="IB57" i="1"/>
  <c r="IB56" i="1"/>
  <c r="IB55" i="1"/>
  <c r="IB54" i="1"/>
  <c r="IB53" i="1"/>
  <c r="IB52" i="1"/>
  <c r="IB51" i="1"/>
  <c r="IB50" i="1"/>
  <c r="IA41" i="1"/>
  <c r="HZ41" i="1"/>
  <c r="HY41" i="1"/>
  <c r="HX41" i="1"/>
  <c r="HW41" i="1"/>
  <c r="HV41" i="1"/>
  <c r="HU41" i="1"/>
  <c r="HT41" i="1"/>
  <c r="HS41" i="1"/>
  <c r="HR41" i="1"/>
  <c r="HQ41" i="1"/>
  <c r="HP41" i="1"/>
  <c r="IB40" i="1"/>
  <c r="IB39" i="1"/>
  <c r="IB38" i="1"/>
  <c r="IB37" i="1"/>
  <c r="IB36" i="1"/>
  <c r="IB35" i="1"/>
  <c r="IB34" i="1"/>
  <c r="IB33" i="1"/>
  <c r="IB32" i="1"/>
  <c r="IB31" i="1"/>
  <c r="IB30" i="1"/>
  <c r="IB29" i="1"/>
  <c r="IA23" i="1"/>
  <c r="HZ23" i="1"/>
  <c r="HY23" i="1"/>
  <c r="HX23" i="1"/>
  <c r="HW23" i="1"/>
  <c r="HV23" i="1"/>
  <c r="HU23" i="1"/>
  <c r="HT23" i="1"/>
  <c r="HS23" i="1"/>
  <c r="HR23" i="1"/>
  <c r="HQ23" i="1"/>
  <c r="HP23" i="1"/>
  <c r="IB22" i="1"/>
  <c r="IB21" i="1"/>
  <c r="IB20" i="1"/>
  <c r="IB19" i="1"/>
  <c r="IB18" i="1"/>
  <c r="IB17" i="1"/>
  <c r="IB16" i="1"/>
  <c r="IB15" i="1"/>
  <c r="IB14" i="1"/>
  <c r="IB13" i="1"/>
  <c r="IB12" i="1"/>
  <c r="IB11" i="1"/>
  <c r="GZ27" i="8"/>
  <c r="GY27" i="8"/>
  <c r="GX27" i="8"/>
  <c r="GW27" i="8"/>
  <c r="GV27" i="8"/>
  <c r="GU27" i="8"/>
  <c r="GT27" i="8"/>
  <c r="GS27" i="8"/>
  <c r="GR27" i="8"/>
  <c r="GQ27" i="8"/>
  <c r="GP27" i="8"/>
  <c r="GO27" i="8"/>
  <c r="GM27" i="8"/>
  <c r="GL27" i="8"/>
  <c r="GK27" i="8"/>
  <c r="GJ27" i="8"/>
  <c r="GI27" i="8"/>
  <c r="GH27" i="8"/>
  <c r="GG27" i="8"/>
  <c r="GF27" i="8"/>
  <c r="GE27" i="8"/>
  <c r="GD27" i="8"/>
  <c r="GC27" i="8"/>
  <c r="GB27" i="8"/>
  <c r="FZ27" i="8"/>
  <c r="FY27" i="8"/>
  <c r="FX27" i="8"/>
  <c r="FW27" i="8"/>
  <c r="FV27" i="8"/>
  <c r="FU27" i="8"/>
  <c r="FT27" i="8"/>
  <c r="FS27" i="8"/>
  <c r="FR27" i="8"/>
  <c r="FQ27" i="8"/>
  <c r="FP27" i="8"/>
  <c r="FO27" i="8"/>
  <c r="FM27" i="8"/>
  <c r="FL27" i="8"/>
  <c r="FK27" i="8"/>
  <c r="FJ27" i="8"/>
  <c r="FI27" i="8"/>
  <c r="FH27" i="8"/>
  <c r="FG27" i="8"/>
  <c r="FF27" i="8"/>
  <c r="FE27" i="8"/>
  <c r="FD27" i="8"/>
  <c r="FC27" i="8"/>
  <c r="FB27" i="8"/>
  <c r="EZ27" i="8"/>
  <c r="EY27" i="8"/>
  <c r="EX27" i="8"/>
  <c r="EW27" i="8"/>
  <c r="EV27" i="8"/>
  <c r="EU27" i="8"/>
  <c r="ET27" i="8"/>
  <c r="ES27" i="8"/>
  <c r="ER27" i="8"/>
  <c r="EQ27" i="8"/>
  <c r="EP27" i="8"/>
  <c r="EO27" i="8"/>
  <c r="EM27" i="8"/>
  <c r="EL27" i="8"/>
  <c r="EK27" i="8"/>
  <c r="EJ27" i="8"/>
  <c r="EI27" i="8"/>
  <c r="EH27" i="8"/>
  <c r="EG27" i="8"/>
  <c r="EF27" i="8"/>
  <c r="EE27" i="8"/>
  <c r="ED27" i="8"/>
  <c r="EC27" i="8"/>
  <c r="EB27" i="8"/>
  <c r="DZ27" i="8"/>
  <c r="DY27" i="8"/>
  <c r="DX27" i="8"/>
  <c r="DW27" i="8"/>
  <c r="DV27" i="8"/>
  <c r="DU27" i="8"/>
  <c r="DT27" i="8"/>
  <c r="DS27" i="8"/>
  <c r="DR27" i="8"/>
  <c r="DQ27" i="8"/>
  <c r="DP27" i="8"/>
  <c r="DO27" i="8"/>
  <c r="DM27" i="8"/>
  <c r="DL27" i="8"/>
  <c r="DK27" i="8"/>
  <c r="DJ27" i="8"/>
  <c r="DI27" i="8"/>
  <c r="DH27" i="8"/>
  <c r="DG27" i="8"/>
  <c r="DF27" i="8"/>
  <c r="DE27" i="8"/>
  <c r="DD27" i="8"/>
  <c r="DC27" i="8"/>
  <c r="DB27" i="8"/>
  <c r="CZ27" i="8"/>
  <c r="CY27" i="8"/>
  <c r="CX27" i="8"/>
  <c r="CW27" i="8"/>
  <c r="CV27" i="8"/>
  <c r="CU27" i="8"/>
  <c r="CT27" i="8"/>
  <c r="CS27" i="8"/>
  <c r="CR27" i="8"/>
  <c r="CQ27" i="8"/>
  <c r="CP27" i="8"/>
  <c r="CO27" i="8"/>
  <c r="CM27" i="8"/>
  <c r="CL27" i="8"/>
  <c r="CK27" i="8"/>
  <c r="CJ27" i="8"/>
  <c r="CI27" i="8"/>
  <c r="CH27" i="8"/>
  <c r="CG27" i="8"/>
  <c r="CF27" i="8"/>
  <c r="CE27" i="8"/>
  <c r="CD27" i="8"/>
  <c r="CC27" i="8"/>
  <c r="CB27" i="8"/>
  <c r="BZ27" i="8"/>
  <c r="BY27" i="8"/>
  <c r="BX27" i="8"/>
  <c r="BW27" i="8"/>
  <c r="BV27" i="8"/>
  <c r="BU27" i="8"/>
  <c r="BT27" i="8"/>
  <c r="BS27" i="8"/>
  <c r="BR27" i="8"/>
  <c r="BQ27" i="8"/>
  <c r="BP27" i="8"/>
  <c r="BO27" i="8"/>
  <c r="BM27" i="8"/>
  <c r="BL27" i="8"/>
  <c r="BK27" i="8"/>
  <c r="BJ27" i="8"/>
  <c r="BI27" i="8"/>
  <c r="BH27" i="8"/>
  <c r="BG27" i="8"/>
  <c r="BF27" i="8"/>
  <c r="BE27" i="8"/>
  <c r="BD27" i="8"/>
  <c r="BC27" i="8"/>
  <c r="BB27" i="8"/>
  <c r="AZ27" i="8"/>
  <c r="AY27" i="8"/>
  <c r="AX27" i="8"/>
  <c r="AW27" i="8"/>
  <c r="AV27" i="8"/>
  <c r="AU27" i="8"/>
  <c r="AT27" i="8"/>
  <c r="AS27" i="8"/>
  <c r="AR27" i="8"/>
  <c r="AQ27" i="8"/>
  <c r="AP27" i="8"/>
  <c r="AO27" i="8"/>
  <c r="AM27" i="8"/>
  <c r="AL27" i="8"/>
  <c r="AK27" i="8"/>
  <c r="AJ27" i="8"/>
  <c r="AI27" i="8"/>
  <c r="AH27" i="8"/>
  <c r="AG27" i="8"/>
  <c r="AF27" i="8"/>
  <c r="AE27" i="8"/>
  <c r="AD27" i="8"/>
  <c r="AC27" i="8"/>
  <c r="AB27" i="8"/>
  <c r="Z27" i="8"/>
  <c r="Y27" i="8"/>
  <c r="X27" i="8"/>
  <c r="W27" i="8"/>
  <c r="V27" i="8"/>
  <c r="U27" i="8"/>
  <c r="T27" i="8"/>
  <c r="S27" i="8"/>
  <c r="R27" i="8"/>
  <c r="Q27" i="8"/>
  <c r="P27" i="8"/>
  <c r="O27" i="8"/>
  <c r="M27" i="8"/>
  <c r="L27" i="8"/>
  <c r="K27" i="8"/>
  <c r="J27" i="8"/>
  <c r="I27" i="8"/>
  <c r="H27" i="8"/>
  <c r="G27" i="8"/>
  <c r="F27" i="8"/>
  <c r="E27" i="8"/>
  <c r="D27" i="8"/>
  <c r="C27" i="8"/>
  <c r="B27" i="8"/>
  <c r="HA26" i="8"/>
  <c r="GN26" i="8"/>
  <c r="GA26" i="8"/>
  <c r="FN26" i="8"/>
  <c r="FA26" i="8"/>
  <c r="EN26" i="8"/>
  <c r="EA26" i="8"/>
  <c r="DN26" i="8"/>
  <c r="DA26" i="8"/>
  <c r="CN26" i="8"/>
  <c r="CA26" i="8"/>
  <c r="BN26" i="8"/>
  <c r="BA26" i="8"/>
  <c r="AN26" i="8"/>
  <c r="AA26" i="8"/>
  <c r="N26" i="8"/>
  <c r="HA25" i="8"/>
  <c r="HA27" i="8" s="1"/>
  <c r="GN25" i="8"/>
  <c r="GN27" i="8" s="1"/>
  <c r="GA25" i="8"/>
  <c r="GA27" i="8" s="1"/>
  <c r="FN25" i="8"/>
  <c r="FN27" i="8" s="1"/>
  <c r="FA25" i="8"/>
  <c r="FA27" i="8" s="1"/>
  <c r="EN25" i="8"/>
  <c r="EN27" i="8" s="1"/>
  <c r="EA25" i="8"/>
  <c r="EA27" i="8" s="1"/>
  <c r="DN25" i="8"/>
  <c r="DN27" i="8" s="1"/>
  <c r="DA25" i="8"/>
  <c r="DA27" i="8" s="1"/>
  <c r="CN25" i="8"/>
  <c r="CN27" i="8" s="1"/>
  <c r="CA25" i="8"/>
  <c r="CA27" i="8" s="1"/>
  <c r="BN25" i="8"/>
  <c r="BN27" i="8" s="1"/>
  <c r="BA25" i="8"/>
  <c r="BA27" i="8" s="1"/>
  <c r="AN25" i="8"/>
  <c r="AN27" i="8" s="1"/>
  <c r="AA25" i="8"/>
  <c r="N25" i="8"/>
  <c r="N27" i="8" s="1"/>
  <c r="GZ19" i="8"/>
  <c r="GY19" i="8"/>
  <c r="GX19" i="8"/>
  <c r="GW19" i="8"/>
  <c r="GV19" i="8"/>
  <c r="GU19" i="8"/>
  <c r="GT19" i="8"/>
  <c r="GS19" i="8"/>
  <c r="GR19" i="8"/>
  <c r="GQ19" i="8"/>
  <c r="GP19" i="8"/>
  <c r="GO19" i="8"/>
  <c r="GM19" i="8"/>
  <c r="GL19" i="8"/>
  <c r="GK19" i="8"/>
  <c r="GJ19" i="8"/>
  <c r="GI19" i="8"/>
  <c r="GH19" i="8"/>
  <c r="GG19" i="8"/>
  <c r="GF19" i="8"/>
  <c r="GE19" i="8"/>
  <c r="GD19" i="8"/>
  <c r="GC19" i="8"/>
  <c r="GB19" i="8"/>
  <c r="FZ19" i="8"/>
  <c r="FY19" i="8"/>
  <c r="FX19" i="8"/>
  <c r="FW19" i="8"/>
  <c r="FV19" i="8"/>
  <c r="FU19" i="8"/>
  <c r="FT19" i="8"/>
  <c r="FS19" i="8"/>
  <c r="FR19" i="8"/>
  <c r="FQ19" i="8"/>
  <c r="FP19" i="8"/>
  <c r="FO19" i="8"/>
  <c r="FM19" i="8"/>
  <c r="FL19" i="8"/>
  <c r="FK19" i="8"/>
  <c r="FJ19" i="8"/>
  <c r="FI19" i="8"/>
  <c r="FH19" i="8"/>
  <c r="FG19" i="8"/>
  <c r="FF19" i="8"/>
  <c r="FE19" i="8"/>
  <c r="FD19" i="8"/>
  <c r="FC19" i="8"/>
  <c r="FB19" i="8"/>
  <c r="EZ19" i="8"/>
  <c r="EY19" i="8"/>
  <c r="EX19" i="8"/>
  <c r="EW19" i="8"/>
  <c r="EV19" i="8"/>
  <c r="EU19" i="8"/>
  <c r="ET19" i="8"/>
  <c r="ES19" i="8"/>
  <c r="ER19" i="8"/>
  <c r="EQ19" i="8"/>
  <c r="EP19" i="8"/>
  <c r="EO19" i="8"/>
  <c r="EM19" i="8"/>
  <c r="EL19" i="8"/>
  <c r="EK19" i="8"/>
  <c r="EJ19" i="8"/>
  <c r="EI19" i="8"/>
  <c r="EH19" i="8"/>
  <c r="EG19" i="8"/>
  <c r="EF19" i="8"/>
  <c r="EE19" i="8"/>
  <c r="ED19" i="8"/>
  <c r="EC19" i="8"/>
  <c r="EB19" i="8"/>
  <c r="DZ19" i="8"/>
  <c r="DY19" i="8"/>
  <c r="DX19" i="8"/>
  <c r="DW19" i="8"/>
  <c r="DV19" i="8"/>
  <c r="DU19" i="8"/>
  <c r="DT19" i="8"/>
  <c r="DS19" i="8"/>
  <c r="DR19" i="8"/>
  <c r="DQ19" i="8"/>
  <c r="DP19" i="8"/>
  <c r="DO19" i="8"/>
  <c r="DM19" i="8"/>
  <c r="DL19" i="8"/>
  <c r="DK19" i="8"/>
  <c r="DJ19" i="8"/>
  <c r="DI19" i="8"/>
  <c r="DH19" i="8"/>
  <c r="DG19" i="8"/>
  <c r="DF19" i="8"/>
  <c r="DE19" i="8"/>
  <c r="DD19" i="8"/>
  <c r="DC19" i="8"/>
  <c r="DB19" i="8"/>
  <c r="CZ19" i="8"/>
  <c r="CY19" i="8"/>
  <c r="CX19" i="8"/>
  <c r="CW19" i="8"/>
  <c r="CV19" i="8"/>
  <c r="CU19" i="8"/>
  <c r="CT19" i="8"/>
  <c r="CS19" i="8"/>
  <c r="CR19" i="8"/>
  <c r="CQ19" i="8"/>
  <c r="CP19" i="8"/>
  <c r="CO19" i="8"/>
  <c r="CM19" i="8"/>
  <c r="CL19" i="8"/>
  <c r="CK19" i="8"/>
  <c r="CJ19" i="8"/>
  <c r="CI19" i="8"/>
  <c r="CH19" i="8"/>
  <c r="CG19" i="8"/>
  <c r="CF19" i="8"/>
  <c r="CE19" i="8"/>
  <c r="CD19" i="8"/>
  <c r="CC19" i="8"/>
  <c r="CB19" i="8"/>
  <c r="BZ19" i="8"/>
  <c r="BY19" i="8"/>
  <c r="BX19" i="8"/>
  <c r="BW19" i="8"/>
  <c r="BV19" i="8"/>
  <c r="BU19" i="8"/>
  <c r="BT19" i="8"/>
  <c r="BS19" i="8"/>
  <c r="BR19" i="8"/>
  <c r="BQ19" i="8"/>
  <c r="BP19" i="8"/>
  <c r="BO19" i="8"/>
  <c r="BM19" i="8"/>
  <c r="BL19" i="8"/>
  <c r="BK19" i="8"/>
  <c r="BJ19" i="8"/>
  <c r="BI19" i="8"/>
  <c r="BH19" i="8"/>
  <c r="BG19" i="8"/>
  <c r="BF19" i="8"/>
  <c r="BE19" i="8"/>
  <c r="BD19" i="8"/>
  <c r="BC19" i="8"/>
  <c r="BB19" i="8"/>
  <c r="AZ19" i="8"/>
  <c r="AY19" i="8"/>
  <c r="AX19" i="8"/>
  <c r="AW19" i="8"/>
  <c r="AV19" i="8"/>
  <c r="AU19" i="8"/>
  <c r="AT19" i="8"/>
  <c r="AS19" i="8"/>
  <c r="AR19" i="8"/>
  <c r="AQ19" i="8"/>
  <c r="AP19" i="8"/>
  <c r="AO19" i="8"/>
  <c r="AM19" i="8"/>
  <c r="AL19" i="8"/>
  <c r="AK19" i="8"/>
  <c r="AJ19" i="8"/>
  <c r="AI19" i="8"/>
  <c r="AH19" i="8"/>
  <c r="AG19" i="8"/>
  <c r="AF19" i="8"/>
  <c r="AE19" i="8"/>
  <c r="AD19" i="8"/>
  <c r="AC19" i="8"/>
  <c r="AB19" i="8"/>
  <c r="Z19" i="8"/>
  <c r="Y19" i="8"/>
  <c r="X19" i="8"/>
  <c r="W19" i="8"/>
  <c r="V19" i="8"/>
  <c r="U19" i="8"/>
  <c r="T19" i="8"/>
  <c r="S19" i="8"/>
  <c r="R19" i="8"/>
  <c r="Q19" i="8"/>
  <c r="P19" i="8"/>
  <c r="O19" i="8"/>
  <c r="M19" i="8"/>
  <c r="L19" i="8"/>
  <c r="K19" i="8"/>
  <c r="J19" i="8"/>
  <c r="I19" i="8"/>
  <c r="H19" i="8"/>
  <c r="G19" i="8"/>
  <c r="F19" i="8"/>
  <c r="E19" i="8"/>
  <c r="D19" i="8"/>
  <c r="C19" i="8"/>
  <c r="B19" i="8"/>
  <c r="HA18" i="8"/>
  <c r="GN18" i="8"/>
  <c r="GA18" i="8"/>
  <c r="FN18" i="8"/>
  <c r="FA18" i="8"/>
  <c r="EN18" i="8"/>
  <c r="EA18" i="8"/>
  <c r="DN18" i="8"/>
  <c r="DA18" i="8"/>
  <c r="CN18" i="8"/>
  <c r="CA18" i="8"/>
  <c r="BN18" i="8"/>
  <c r="BA18" i="8"/>
  <c r="AN18" i="8"/>
  <c r="AA18" i="8"/>
  <c r="N18" i="8"/>
  <c r="HA17" i="8"/>
  <c r="HA19" i="8" s="1"/>
  <c r="GN17" i="8"/>
  <c r="GN19" i="8" s="1"/>
  <c r="GA17" i="8"/>
  <c r="GA19" i="8" s="1"/>
  <c r="FN17" i="8"/>
  <c r="FN19" i="8" s="1"/>
  <c r="FA17" i="8"/>
  <c r="FA19" i="8" s="1"/>
  <c r="EN17" i="8"/>
  <c r="EN19" i="8" s="1"/>
  <c r="EA17" i="8"/>
  <c r="EA19" i="8" s="1"/>
  <c r="DN17" i="8"/>
  <c r="DA17" i="8"/>
  <c r="DA19" i="8" s="1"/>
  <c r="CN17" i="8"/>
  <c r="CN19" i="8" s="1"/>
  <c r="CA17" i="8"/>
  <c r="CA19" i="8" s="1"/>
  <c r="BN17" i="8"/>
  <c r="BN19" i="8" s="1"/>
  <c r="BA17" i="8"/>
  <c r="BA19" i="8" s="1"/>
  <c r="AN17" i="8"/>
  <c r="AN19" i="8" s="1"/>
  <c r="AA17" i="8"/>
  <c r="AA19" i="8" s="1"/>
  <c r="N17" i="8"/>
  <c r="N19" i="8" s="1"/>
  <c r="GZ11" i="8"/>
  <c r="GY11" i="8"/>
  <c r="GX11" i="8"/>
  <c r="GW11" i="8"/>
  <c r="GV11" i="8"/>
  <c r="GU11" i="8"/>
  <c r="GT11" i="8"/>
  <c r="GS11" i="8"/>
  <c r="GR11" i="8"/>
  <c r="GQ11" i="8"/>
  <c r="GP11" i="8"/>
  <c r="GO11" i="8"/>
  <c r="GM11" i="8"/>
  <c r="GL11" i="8"/>
  <c r="GK11" i="8"/>
  <c r="GJ11" i="8"/>
  <c r="GI11" i="8"/>
  <c r="GH11" i="8"/>
  <c r="GG11" i="8"/>
  <c r="GF11" i="8"/>
  <c r="GE11" i="8"/>
  <c r="GD11" i="8"/>
  <c r="GC11" i="8"/>
  <c r="GB11" i="8"/>
  <c r="FZ11" i="8"/>
  <c r="FY11" i="8"/>
  <c r="FX11" i="8"/>
  <c r="FW11" i="8"/>
  <c r="FV11" i="8"/>
  <c r="FU11" i="8"/>
  <c r="FT11" i="8"/>
  <c r="FS11" i="8"/>
  <c r="FR11" i="8"/>
  <c r="FQ11" i="8"/>
  <c r="FP11" i="8"/>
  <c r="FO11" i="8"/>
  <c r="FM11" i="8"/>
  <c r="FL11" i="8"/>
  <c r="FK11" i="8"/>
  <c r="FJ11" i="8"/>
  <c r="FI11" i="8"/>
  <c r="FH11" i="8"/>
  <c r="FG11" i="8"/>
  <c r="FF11" i="8"/>
  <c r="FE11" i="8"/>
  <c r="FD11" i="8"/>
  <c r="FC11" i="8"/>
  <c r="FB11" i="8"/>
  <c r="EZ11" i="8"/>
  <c r="EY11" i="8"/>
  <c r="EX11" i="8"/>
  <c r="EW11" i="8"/>
  <c r="EV11" i="8"/>
  <c r="EU11" i="8"/>
  <c r="ET11" i="8"/>
  <c r="ES11" i="8"/>
  <c r="ER11" i="8"/>
  <c r="EQ11" i="8"/>
  <c r="EP11" i="8"/>
  <c r="EO11" i="8"/>
  <c r="EM11" i="8"/>
  <c r="EL11" i="8"/>
  <c r="EK11" i="8"/>
  <c r="EJ11" i="8"/>
  <c r="EI11" i="8"/>
  <c r="EH11" i="8"/>
  <c r="EG11" i="8"/>
  <c r="EF11" i="8"/>
  <c r="EE11" i="8"/>
  <c r="ED11" i="8"/>
  <c r="EC11" i="8"/>
  <c r="EB11" i="8"/>
  <c r="DZ11" i="8"/>
  <c r="DY11" i="8"/>
  <c r="DX11" i="8"/>
  <c r="DW11" i="8"/>
  <c r="DV11" i="8"/>
  <c r="DU11" i="8"/>
  <c r="DT11" i="8"/>
  <c r="DS11" i="8"/>
  <c r="DR11" i="8"/>
  <c r="DQ11" i="8"/>
  <c r="DP11" i="8"/>
  <c r="DO11" i="8"/>
  <c r="DM11" i="8"/>
  <c r="DL11" i="8"/>
  <c r="DK11" i="8"/>
  <c r="DJ11" i="8"/>
  <c r="DI11" i="8"/>
  <c r="DH11" i="8"/>
  <c r="DG11" i="8"/>
  <c r="DF11" i="8"/>
  <c r="DE11" i="8"/>
  <c r="DD11" i="8"/>
  <c r="DC11" i="8"/>
  <c r="DB11" i="8"/>
  <c r="CZ11" i="8"/>
  <c r="CY11" i="8"/>
  <c r="CX11" i="8"/>
  <c r="CW11" i="8"/>
  <c r="CV11" i="8"/>
  <c r="CU11" i="8"/>
  <c r="CT11" i="8"/>
  <c r="CS11" i="8"/>
  <c r="CR11" i="8"/>
  <c r="CQ11" i="8"/>
  <c r="CP11" i="8"/>
  <c r="CO11" i="8"/>
  <c r="CM11" i="8"/>
  <c r="CL11" i="8"/>
  <c r="CK11" i="8"/>
  <c r="CJ11" i="8"/>
  <c r="CI11" i="8"/>
  <c r="CH11" i="8"/>
  <c r="CG11" i="8"/>
  <c r="CF11" i="8"/>
  <c r="CE11" i="8"/>
  <c r="CD11" i="8"/>
  <c r="CC11" i="8"/>
  <c r="CB11" i="8"/>
  <c r="BZ11" i="8"/>
  <c r="BY11" i="8"/>
  <c r="BX11" i="8"/>
  <c r="BW11" i="8"/>
  <c r="BV11" i="8"/>
  <c r="BU11" i="8"/>
  <c r="BT11" i="8"/>
  <c r="BS11" i="8"/>
  <c r="BR11" i="8"/>
  <c r="BQ11" i="8"/>
  <c r="BP11" i="8"/>
  <c r="BO11" i="8"/>
  <c r="BM11" i="8"/>
  <c r="BL11" i="8"/>
  <c r="BK11" i="8"/>
  <c r="BJ11" i="8"/>
  <c r="BI11" i="8"/>
  <c r="BH11" i="8"/>
  <c r="BG11" i="8"/>
  <c r="BF11" i="8"/>
  <c r="BE11" i="8"/>
  <c r="BD11" i="8"/>
  <c r="BC11" i="8"/>
  <c r="BB11" i="8"/>
  <c r="AZ11" i="8"/>
  <c r="AY11" i="8"/>
  <c r="AX11" i="8"/>
  <c r="AW11" i="8"/>
  <c r="AV11" i="8"/>
  <c r="AU11" i="8"/>
  <c r="AT11" i="8"/>
  <c r="AS11" i="8"/>
  <c r="AR11" i="8"/>
  <c r="AQ11" i="8"/>
  <c r="AP11" i="8"/>
  <c r="AO11" i="8"/>
  <c r="AM11" i="8"/>
  <c r="AL11" i="8"/>
  <c r="AK11" i="8"/>
  <c r="AJ11" i="8"/>
  <c r="AI11" i="8"/>
  <c r="AH11" i="8"/>
  <c r="AG11" i="8"/>
  <c r="AF11" i="8"/>
  <c r="AE11" i="8"/>
  <c r="AD11" i="8"/>
  <c r="AC11" i="8"/>
  <c r="AB11" i="8"/>
  <c r="Z11" i="8"/>
  <c r="Y11" i="8"/>
  <c r="X11" i="8"/>
  <c r="W11" i="8"/>
  <c r="V11" i="8"/>
  <c r="U11" i="8"/>
  <c r="T11" i="8"/>
  <c r="S11" i="8"/>
  <c r="R11" i="8"/>
  <c r="Q11" i="8"/>
  <c r="P11" i="8"/>
  <c r="O11" i="8"/>
  <c r="M11" i="8"/>
  <c r="L11" i="8"/>
  <c r="K11" i="8"/>
  <c r="J11" i="8"/>
  <c r="I11" i="8"/>
  <c r="H11" i="8"/>
  <c r="G11" i="8"/>
  <c r="F11" i="8"/>
  <c r="E11" i="8"/>
  <c r="D11" i="8"/>
  <c r="C11" i="8"/>
  <c r="B11" i="8"/>
  <c r="HA10" i="8"/>
  <c r="GN10" i="8"/>
  <c r="GA10" i="8"/>
  <c r="FN10" i="8"/>
  <c r="FA10" i="8"/>
  <c r="EN10" i="8"/>
  <c r="EA10" i="8"/>
  <c r="DN10" i="8"/>
  <c r="DA10" i="8"/>
  <c r="CN10" i="8"/>
  <c r="CA10" i="8"/>
  <c r="BN10" i="8"/>
  <c r="BA10" i="8"/>
  <c r="AN10" i="8"/>
  <c r="AA10" i="8"/>
  <c r="N10" i="8"/>
  <c r="HA9" i="8"/>
  <c r="HA11" i="8" s="1"/>
  <c r="GN9" i="8"/>
  <c r="GN11" i="8" s="1"/>
  <c r="GA9" i="8"/>
  <c r="GA11" i="8" s="1"/>
  <c r="FN9" i="8"/>
  <c r="FA9" i="8"/>
  <c r="FA11" i="8" s="1"/>
  <c r="EN9" i="8"/>
  <c r="EN11" i="8" s="1"/>
  <c r="EA9" i="8"/>
  <c r="EA11" i="8" s="1"/>
  <c r="DN9" i="8"/>
  <c r="DN11" i="8" s="1"/>
  <c r="DA9" i="8"/>
  <c r="DA11" i="8" s="1"/>
  <c r="CN9" i="8"/>
  <c r="CN11" i="8" s="1"/>
  <c r="CA9" i="8"/>
  <c r="CA11" i="8" s="1"/>
  <c r="BN9" i="8"/>
  <c r="BN11" i="8" s="1"/>
  <c r="BA9" i="8"/>
  <c r="BA11" i="8" s="1"/>
  <c r="AN9" i="8"/>
  <c r="AA9" i="8"/>
  <c r="AA11" i="8" s="1"/>
  <c r="N9" i="8"/>
  <c r="N11" i="8" s="1"/>
  <c r="HN9" i="8"/>
  <c r="HN10" i="8"/>
  <c r="HB11" i="8"/>
  <c r="HC11" i="8"/>
  <c r="HD11" i="8"/>
  <c r="HE11" i="8"/>
  <c r="HF11" i="8"/>
  <c r="HG11" i="8"/>
  <c r="HH11" i="8"/>
  <c r="HI11" i="8"/>
  <c r="HJ11" i="8"/>
  <c r="HK11" i="8"/>
  <c r="HL11" i="8"/>
  <c r="HM11" i="8"/>
  <c r="HO11" i="8"/>
  <c r="HP11" i="8"/>
  <c r="HQ11" i="8"/>
  <c r="HR11" i="8"/>
  <c r="HS11" i="8"/>
  <c r="HT11" i="8"/>
  <c r="HU11" i="8"/>
  <c r="HN17" i="8"/>
  <c r="HN18" i="8"/>
  <c r="HB19" i="8"/>
  <c r="HC19" i="8"/>
  <c r="HD19" i="8"/>
  <c r="HE19" i="8"/>
  <c r="HF19" i="8"/>
  <c r="HG19" i="8"/>
  <c r="HH19" i="8"/>
  <c r="HI19" i="8"/>
  <c r="HJ19" i="8"/>
  <c r="HK19" i="8"/>
  <c r="HL19" i="8"/>
  <c r="HM19" i="8"/>
  <c r="HO19" i="8"/>
  <c r="HP19" i="8"/>
  <c r="HQ19" i="8"/>
  <c r="HR19" i="8"/>
  <c r="HS19" i="8"/>
  <c r="HT19" i="8"/>
  <c r="HU19" i="8"/>
  <c r="HN25" i="8"/>
  <c r="HN26" i="8"/>
  <c r="HB27" i="8"/>
  <c r="HC27" i="8"/>
  <c r="HD27" i="8"/>
  <c r="HE27" i="8"/>
  <c r="HF27" i="8"/>
  <c r="HG27" i="8"/>
  <c r="HH27" i="8"/>
  <c r="HI27" i="8"/>
  <c r="HJ27" i="8"/>
  <c r="HK27" i="8"/>
  <c r="HL27" i="8"/>
  <c r="HM27" i="8"/>
  <c r="HO27" i="8"/>
  <c r="HP27" i="8"/>
  <c r="HQ27" i="8"/>
  <c r="HR27" i="8"/>
  <c r="HS27" i="8"/>
  <c r="HT27" i="8"/>
  <c r="HU27" i="8"/>
  <c r="FA128" i="1"/>
  <c r="EZ128" i="1"/>
  <c r="EY128" i="1"/>
  <c r="EX128" i="1"/>
  <c r="EW128" i="1"/>
  <c r="EV128" i="1"/>
  <c r="EU128" i="1"/>
  <c r="ET128" i="1"/>
  <c r="ES128" i="1"/>
  <c r="ER128" i="1"/>
  <c r="EQ128" i="1"/>
  <c r="EP128" i="1"/>
  <c r="EN128" i="1"/>
  <c r="EM128" i="1"/>
  <c r="EL128" i="1"/>
  <c r="EK128" i="1"/>
  <c r="EJ128" i="1"/>
  <c r="EI128" i="1"/>
  <c r="EH128" i="1"/>
  <c r="EG128" i="1"/>
  <c r="EF128" i="1"/>
  <c r="EE128" i="1"/>
  <c r="ED128" i="1"/>
  <c r="EC128" i="1"/>
  <c r="EA128" i="1"/>
  <c r="DZ128" i="1"/>
  <c r="DY128" i="1"/>
  <c r="DX128" i="1"/>
  <c r="DW128" i="1"/>
  <c r="DV128" i="1"/>
  <c r="DU128" i="1"/>
  <c r="DT128" i="1"/>
  <c r="DS128" i="1"/>
  <c r="DR128" i="1"/>
  <c r="DQ128" i="1"/>
  <c r="DP128" i="1"/>
  <c r="DN128" i="1"/>
  <c r="DM128" i="1"/>
  <c r="DL128" i="1"/>
  <c r="DK128" i="1"/>
  <c r="DJ128" i="1"/>
  <c r="DI128" i="1"/>
  <c r="DH128" i="1"/>
  <c r="DG128" i="1"/>
  <c r="DF128" i="1"/>
  <c r="DE128" i="1"/>
  <c r="DD128" i="1"/>
  <c r="DC128" i="1"/>
  <c r="DA128" i="1"/>
  <c r="CZ128" i="1"/>
  <c r="CY128" i="1"/>
  <c r="CX128" i="1"/>
  <c r="CW128" i="1"/>
  <c r="CV128" i="1"/>
  <c r="CU128" i="1"/>
  <c r="CT128" i="1"/>
  <c r="CS128" i="1"/>
  <c r="CR128" i="1"/>
  <c r="CQ128" i="1"/>
  <c r="CP128" i="1"/>
  <c r="CN128" i="1"/>
  <c r="CM128" i="1"/>
  <c r="CL128" i="1"/>
  <c r="CK128" i="1"/>
  <c r="CJ128" i="1"/>
  <c r="CI128" i="1"/>
  <c r="CH128" i="1"/>
  <c r="CG128" i="1"/>
  <c r="CF128" i="1"/>
  <c r="CE128" i="1"/>
  <c r="CD128" i="1"/>
  <c r="CC128" i="1"/>
  <c r="CA128" i="1"/>
  <c r="BZ128" i="1"/>
  <c r="BY128" i="1"/>
  <c r="BX128" i="1"/>
  <c r="BW128" i="1"/>
  <c r="BV128" i="1"/>
  <c r="BU128" i="1"/>
  <c r="BT128" i="1"/>
  <c r="BS128" i="1"/>
  <c r="BR128" i="1"/>
  <c r="BQ128" i="1"/>
  <c r="BP128" i="1"/>
  <c r="BN128" i="1"/>
  <c r="BM128" i="1"/>
  <c r="BL128" i="1"/>
  <c r="BK128" i="1"/>
  <c r="BJ128" i="1"/>
  <c r="BI128" i="1"/>
  <c r="BH128" i="1"/>
  <c r="BG128" i="1"/>
  <c r="BF128" i="1"/>
  <c r="BE128" i="1"/>
  <c r="BD128" i="1"/>
  <c r="BC128" i="1"/>
  <c r="BA128" i="1"/>
  <c r="AZ128" i="1"/>
  <c r="AY128" i="1"/>
  <c r="AX128" i="1"/>
  <c r="AW128" i="1"/>
  <c r="AV128" i="1"/>
  <c r="AU128" i="1"/>
  <c r="AT128" i="1"/>
  <c r="AS128" i="1"/>
  <c r="AR128" i="1"/>
  <c r="AQ128" i="1"/>
  <c r="AP128" i="1"/>
  <c r="AN128" i="1"/>
  <c r="AM128" i="1"/>
  <c r="AL128" i="1"/>
  <c r="AK128" i="1"/>
  <c r="AJ128" i="1"/>
  <c r="AI128" i="1"/>
  <c r="AH128" i="1"/>
  <c r="AG128" i="1"/>
  <c r="AF128" i="1"/>
  <c r="AE128" i="1"/>
  <c r="AD128" i="1"/>
  <c r="AC128" i="1"/>
  <c r="AA128" i="1"/>
  <c r="Z128" i="1"/>
  <c r="Y128" i="1"/>
  <c r="X128" i="1"/>
  <c r="W128" i="1"/>
  <c r="V128" i="1"/>
  <c r="U128" i="1"/>
  <c r="T128" i="1"/>
  <c r="S128" i="1"/>
  <c r="R128" i="1"/>
  <c r="Q128" i="1"/>
  <c r="P128" i="1"/>
  <c r="N128" i="1"/>
  <c r="M128" i="1"/>
  <c r="L128" i="1"/>
  <c r="K128" i="1"/>
  <c r="J128" i="1"/>
  <c r="I128" i="1"/>
  <c r="H128" i="1"/>
  <c r="G128" i="1"/>
  <c r="F128" i="1"/>
  <c r="E128" i="1"/>
  <c r="D128" i="1"/>
  <c r="C128" i="1"/>
  <c r="FB127" i="1"/>
  <c r="EO127" i="1"/>
  <c r="EB127" i="1"/>
  <c r="DO127" i="1"/>
  <c r="DB127" i="1"/>
  <c r="CO127" i="1"/>
  <c r="CB127" i="1"/>
  <c r="BO127" i="1"/>
  <c r="BB127" i="1"/>
  <c r="AO127" i="1"/>
  <c r="AB127" i="1"/>
  <c r="O127" i="1"/>
  <c r="FB126" i="1"/>
  <c r="FB128" i="1" s="1"/>
  <c r="EO126" i="1"/>
  <c r="EB126" i="1"/>
  <c r="EB128" i="1" s="1"/>
  <c r="DO126" i="1"/>
  <c r="DB126" i="1"/>
  <c r="CO126" i="1"/>
  <c r="CB126" i="1"/>
  <c r="BO126" i="1"/>
  <c r="BO128" i="1" s="1"/>
  <c r="BB126" i="1"/>
  <c r="BB128" i="1" s="1"/>
  <c r="AO126" i="1"/>
  <c r="AB126" i="1"/>
  <c r="AB128" i="1" s="1"/>
  <c r="O126" i="1"/>
  <c r="FA119" i="1"/>
  <c r="EZ119" i="1"/>
  <c r="EY119" i="1"/>
  <c r="EX119" i="1"/>
  <c r="EW119" i="1"/>
  <c r="EV119" i="1"/>
  <c r="EU119" i="1"/>
  <c r="ET119" i="1"/>
  <c r="ES119" i="1"/>
  <c r="ER119" i="1"/>
  <c r="EQ119" i="1"/>
  <c r="EP119" i="1"/>
  <c r="EN119" i="1"/>
  <c r="EM119" i="1"/>
  <c r="EL119" i="1"/>
  <c r="EK119" i="1"/>
  <c r="EJ119" i="1"/>
  <c r="EI119" i="1"/>
  <c r="EH119" i="1"/>
  <c r="EG119" i="1"/>
  <c r="EF119" i="1"/>
  <c r="EE119" i="1"/>
  <c r="ED119" i="1"/>
  <c r="EC119" i="1"/>
  <c r="EA119" i="1"/>
  <c r="DZ119" i="1"/>
  <c r="DY119" i="1"/>
  <c r="DX119" i="1"/>
  <c r="DW119" i="1"/>
  <c r="DV119" i="1"/>
  <c r="DU119" i="1"/>
  <c r="DT119" i="1"/>
  <c r="DS119" i="1"/>
  <c r="DR119" i="1"/>
  <c r="DQ119" i="1"/>
  <c r="DP119" i="1"/>
  <c r="DN119" i="1"/>
  <c r="DM119" i="1"/>
  <c r="DL119" i="1"/>
  <c r="DK119" i="1"/>
  <c r="DJ119" i="1"/>
  <c r="DI119" i="1"/>
  <c r="DH119" i="1"/>
  <c r="DG119" i="1"/>
  <c r="DF119" i="1"/>
  <c r="DE119" i="1"/>
  <c r="DD119" i="1"/>
  <c r="DC119" i="1"/>
  <c r="DA119" i="1"/>
  <c r="CZ119" i="1"/>
  <c r="CY119" i="1"/>
  <c r="CX119" i="1"/>
  <c r="CW119" i="1"/>
  <c r="CV119" i="1"/>
  <c r="CU119" i="1"/>
  <c r="CT119" i="1"/>
  <c r="CS119" i="1"/>
  <c r="CR119" i="1"/>
  <c r="CQ119" i="1"/>
  <c r="CP119" i="1"/>
  <c r="CN119" i="1"/>
  <c r="CM119" i="1"/>
  <c r="CL119" i="1"/>
  <c r="CK119" i="1"/>
  <c r="CJ119" i="1"/>
  <c r="CI119" i="1"/>
  <c r="CH119" i="1"/>
  <c r="CG119" i="1"/>
  <c r="CF119" i="1"/>
  <c r="CE119" i="1"/>
  <c r="CD119" i="1"/>
  <c r="CC119" i="1"/>
  <c r="CA119" i="1"/>
  <c r="BZ119" i="1"/>
  <c r="BY119" i="1"/>
  <c r="BX119" i="1"/>
  <c r="BW119" i="1"/>
  <c r="BV119" i="1"/>
  <c r="BU119" i="1"/>
  <c r="BT119" i="1"/>
  <c r="BS119" i="1"/>
  <c r="BR119" i="1"/>
  <c r="BQ119" i="1"/>
  <c r="BP119" i="1"/>
  <c r="BN119" i="1"/>
  <c r="BM119" i="1"/>
  <c r="BL119" i="1"/>
  <c r="BK119" i="1"/>
  <c r="BJ119" i="1"/>
  <c r="BI119" i="1"/>
  <c r="BH119" i="1"/>
  <c r="BG119" i="1"/>
  <c r="BF119" i="1"/>
  <c r="BE119" i="1"/>
  <c r="BD119" i="1"/>
  <c r="BC119" i="1"/>
  <c r="BA119" i="1"/>
  <c r="AZ119" i="1"/>
  <c r="AY119" i="1"/>
  <c r="AX119" i="1"/>
  <c r="AW119" i="1"/>
  <c r="AV119" i="1"/>
  <c r="AU119" i="1"/>
  <c r="AT119" i="1"/>
  <c r="AS119" i="1"/>
  <c r="AR119" i="1"/>
  <c r="AQ119" i="1"/>
  <c r="AP119" i="1"/>
  <c r="AN119" i="1"/>
  <c r="AM119" i="1"/>
  <c r="AL119" i="1"/>
  <c r="AK119" i="1"/>
  <c r="AJ119" i="1"/>
  <c r="AI119" i="1"/>
  <c r="AH119" i="1"/>
  <c r="AG119" i="1"/>
  <c r="AF119" i="1"/>
  <c r="AE119" i="1"/>
  <c r="AD119" i="1"/>
  <c r="AC119" i="1"/>
  <c r="AA119" i="1"/>
  <c r="Z119" i="1"/>
  <c r="Y119" i="1"/>
  <c r="X119" i="1"/>
  <c r="W119" i="1"/>
  <c r="V119" i="1"/>
  <c r="U119" i="1"/>
  <c r="T119" i="1"/>
  <c r="S119" i="1"/>
  <c r="R119" i="1"/>
  <c r="Q119" i="1"/>
  <c r="P119" i="1"/>
  <c r="N119" i="1"/>
  <c r="M119" i="1"/>
  <c r="L119" i="1"/>
  <c r="K119" i="1"/>
  <c r="J119" i="1"/>
  <c r="I119" i="1"/>
  <c r="H119" i="1"/>
  <c r="G119" i="1"/>
  <c r="F119" i="1"/>
  <c r="E119" i="1"/>
  <c r="D119" i="1"/>
  <c r="C119" i="1"/>
  <c r="FB118" i="1"/>
  <c r="EO118" i="1"/>
  <c r="EB118" i="1"/>
  <c r="DO118" i="1"/>
  <c r="DB118" i="1"/>
  <c r="CO118" i="1"/>
  <c r="CB118" i="1"/>
  <c r="BO118" i="1"/>
  <c r="BB118" i="1"/>
  <c r="AO118" i="1"/>
  <c r="AB118" i="1"/>
  <c r="O118" i="1"/>
  <c r="FB117" i="1"/>
  <c r="EO117" i="1"/>
  <c r="EB117" i="1"/>
  <c r="DO117" i="1"/>
  <c r="DB117" i="1"/>
  <c r="CO117" i="1"/>
  <c r="CB117" i="1"/>
  <c r="BO117" i="1"/>
  <c r="BB117" i="1"/>
  <c r="AO117" i="1"/>
  <c r="AB117" i="1"/>
  <c r="O117" i="1"/>
  <c r="FB116" i="1"/>
  <c r="EO116" i="1"/>
  <c r="EB116" i="1"/>
  <c r="DO116" i="1"/>
  <c r="DB116" i="1"/>
  <c r="CO116" i="1"/>
  <c r="CB116" i="1"/>
  <c r="BO116" i="1"/>
  <c r="BB116" i="1"/>
  <c r="AO116" i="1"/>
  <c r="AB116" i="1"/>
  <c r="O116" i="1"/>
  <c r="FB115" i="1"/>
  <c r="EO115" i="1"/>
  <c r="EB115" i="1"/>
  <c r="DO115" i="1"/>
  <c r="DB115" i="1"/>
  <c r="CO115" i="1"/>
  <c r="CB115" i="1"/>
  <c r="BO115" i="1"/>
  <c r="BB115" i="1"/>
  <c r="AO115" i="1"/>
  <c r="AB115" i="1"/>
  <c r="O115" i="1"/>
  <c r="FB114" i="1"/>
  <c r="EO114" i="1"/>
  <c r="EB114" i="1"/>
  <c r="DO114" i="1"/>
  <c r="DB114" i="1"/>
  <c r="CO114" i="1"/>
  <c r="CB114" i="1"/>
  <c r="BO114" i="1"/>
  <c r="BB114" i="1"/>
  <c r="AO114" i="1"/>
  <c r="AB114" i="1"/>
  <c r="O114" i="1"/>
  <c r="FB113" i="1"/>
  <c r="EO113" i="1"/>
  <c r="EB113" i="1"/>
  <c r="DO113" i="1"/>
  <c r="DB113" i="1"/>
  <c r="CO113" i="1"/>
  <c r="CB113" i="1"/>
  <c r="BO113" i="1"/>
  <c r="BB113" i="1"/>
  <c r="AO113" i="1"/>
  <c r="AB113" i="1"/>
  <c r="O113" i="1"/>
  <c r="FB112" i="1"/>
  <c r="EO112" i="1"/>
  <c r="EB112" i="1"/>
  <c r="DO112" i="1"/>
  <c r="DB112" i="1"/>
  <c r="CO112" i="1"/>
  <c r="CB112" i="1"/>
  <c r="BO112" i="1"/>
  <c r="BB112" i="1"/>
  <c r="AO112" i="1"/>
  <c r="AB112" i="1"/>
  <c r="O112" i="1"/>
  <c r="FB111" i="1"/>
  <c r="EO111" i="1"/>
  <c r="EB111" i="1"/>
  <c r="DO111" i="1"/>
  <c r="DB111" i="1"/>
  <c r="CO111" i="1"/>
  <c r="CB111" i="1"/>
  <c r="BO111" i="1"/>
  <c r="BB111" i="1"/>
  <c r="AO111" i="1"/>
  <c r="AB111" i="1"/>
  <c r="O111" i="1"/>
  <c r="FB110" i="1"/>
  <c r="EO110" i="1"/>
  <c r="EB110" i="1"/>
  <c r="DO110" i="1"/>
  <c r="DB110" i="1"/>
  <c r="CO110" i="1"/>
  <c r="CB110" i="1"/>
  <c r="BO110" i="1"/>
  <c r="BB110" i="1"/>
  <c r="AO110" i="1"/>
  <c r="AB110" i="1"/>
  <c r="O110" i="1"/>
  <c r="FB109" i="1"/>
  <c r="EO109" i="1"/>
  <c r="EB109" i="1"/>
  <c r="DO109" i="1"/>
  <c r="DB109" i="1"/>
  <c r="CO109" i="1"/>
  <c r="CB109" i="1"/>
  <c r="BO109" i="1"/>
  <c r="BB109" i="1"/>
  <c r="AO109" i="1"/>
  <c r="AB109" i="1"/>
  <c r="O109" i="1"/>
  <c r="FB108" i="1"/>
  <c r="EO108" i="1"/>
  <c r="EB108" i="1"/>
  <c r="DO108" i="1"/>
  <c r="DB108" i="1"/>
  <c r="CO108" i="1"/>
  <c r="CB108" i="1"/>
  <c r="BO108" i="1"/>
  <c r="BB108" i="1"/>
  <c r="AO108" i="1"/>
  <c r="AB108" i="1"/>
  <c r="O108" i="1"/>
  <c r="FB107" i="1"/>
  <c r="FB119" i="1" s="1"/>
  <c r="EO107" i="1"/>
  <c r="EB107" i="1"/>
  <c r="DO107" i="1"/>
  <c r="DB107" i="1"/>
  <c r="CO107" i="1"/>
  <c r="CB107" i="1"/>
  <c r="BO107" i="1"/>
  <c r="BB107" i="1"/>
  <c r="BB119" i="1" s="1"/>
  <c r="AO107" i="1"/>
  <c r="AB107" i="1"/>
  <c r="O107" i="1"/>
  <c r="FA101" i="1"/>
  <c r="EZ101" i="1"/>
  <c r="EY101" i="1"/>
  <c r="EX101" i="1"/>
  <c r="EW101" i="1"/>
  <c r="EV101" i="1"/>
  <c r="EU101" i="1"/>
  <c r="ET101" i="1"/>
  <c r="ES101" i="1"/>
  <c r="ER101" i="1"/>
  <c r="EQ101" i="1"/>
  <c r="EP101" i="1"/>
  <c r="EN101" i="1"/>
  <c r="EM101" i="1"/>
  <c r="EL101" i="1"/>
  <c r="EK101" i="1"/>
  <c r="EJ101" i="1"/>
  <c r="EI101" i="1"/>
  <c r="EH101" i="1"/>
  <c r="EG101" i="1"/>
  <c r="EF101" i="1"/>
  <c r="EE101" i="1"/>
  <c r="ED101" i="1"/>
  <c r="EC101" i="1"/>
  <c r="EA101" i="1"/>
  <c r="DZ101" i="1"/>
  <c r="DY101" i="1"/>
  <c r="DX101" i="1"/>
  <c r="DW101" i="1"/>
  <c r="DV101" i="1"/>
  <c r="DU101" i="1"/>
  <c r="DT101" i="1"/>
  <c r="DS101" i="1"/>
  <c r="DR101" i="1"/>
  <c r="DQ101" i="1"/>
  <c r="DP101" i="1"/>
  <c r="DN101" i="1"/>
  <c r="DM101" i="1"/>
  <c r="DL101" i="1"/>
  <c r="DK101" i="1"/>
  <c r="DJ101" i="1"/>
  <c r="DI101" i="1"/>
  <c r="DH101" i="1"/>
  <c r="DG101" i="1"/>
  <c r="DF101" i="1"/>
  <c r="DE101" i="1"/>
  <c r="DD101" i="1"/>
  <c r="DC101" i="1"/>
  <c r="DA101" i="1"/>
  <c r="CZ101" i="1"/>
  <c r="CY101" i="1"/>
  <c r="CX101" i="1"/>
  <c r="CW101" i="1"/>
  <c r="CV101" i="1"/>
  <c r="CU101" i="1"/>
  <c r="CT101" i="1"/>
  <c r="CS101" i="1"/>
  <c r="CR101" i="1"/>
  <c r="CQ101" i="1"/>
  <c r="CP101" i="1"/>
  <c r="CN101" i="1"/>
  <c r="CM101" i="1"/>
  <c r="CL101" i="1"/>
  <c r="CK101" i="1"/>
  <c r="CJ101" i="1"/>
  <c r="CI101" i="1"/>
  <c r="CH101" i="1"/>
  <c r="CG101" i="1"/>
  <c r="CF101" i="1"/>
  <c r="CE101" i="1"/>
  <c r="CD101" i="1"/>
  <c r="CC101" i="1"/>
  <c r="CA101" i="1"/>
  <c r="BZ101" i="1"/>
  <c r="BY101" i="1"/>
  <c r="BX101" i="1"/>
  <c r="BW101" i="1"/>
  <c r="BV101" i="1"/>
  <c r="BU101" i="1"/>
  <c r="BT101" i="1"/>
  <c r="BS101" i="1"/>
  <c r="BR101" i="1"/>
  <c r="BQ101" i="1"/>
  <c r="BP101" i="1"/>
  <c r="BN101" i="1"/>
  <c r="BM101" i="1"/>
  <c r="BL101" i="1"/>
  <c r="BK101" i="1"/>
  <c r="BJ101" i="1"/>
  <c r="BI101" i="1"/>
  <c r="BH101" i="1"/>
  <c r="BG101" i="1"/>
  <c r="BF101" i="1"/>
  <c r="BE101" i="1"/>
  <c r="BD101" i="1"/>
  <c r="BC101" i="1"/>
  <c r="BA101" i="1"/>
  <c r="AZ101" i="1"/>
  <c r="AY101" i="1"/>
  <c r="AX101" i="1"/>
  <c r="AW101" i="1"/>
  <c r="AV101" i="1"/>
  <c r="AU101" i="1"/>
  <c r="AT101" i="1"/>
  <c r="AS101" i="1"/>
  <c r="AR101" i="1"/>
  <c r="AQ101" i="1"/>
  <c r="AP101" i="1"/>
  <c r="AN101" i="1"/>
  <c r="AM101" i="1"/>
  <c r="AL101" i="1"/>
  <c r="AK101" i="1"/>
  <c r="AJ101" i="1"/>
  <c r="AI101" i="1"/>
  <c r="AH101" i="1"/>
  <c r="AG101" i="1"/>
  <c r="AF101" i="1"/>
  <c r="AE101" i="1"/>
  <c r="AD101" i="1"/>
  <c r="AC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N101" i="1"/>
  <c r="M101" i="1"/>
  <c r="L101" i="1"/>
  <c r="K101" i="1"/>
  <c r="J101" i="1"/>
  <c r="I101" i="1"/>
  <c r="H101" i="1"/>
  <c r="G101" i="1"/>
  <c r="F101" i="1"/>
  <c r="E101" i="1"/>
  <c r="D101" i="1"/>
  <c r="C101" i="1"/>
  <c r="FB100" i="1"/>
  <c r="EO100" i="1"/>
  <c r="EB100" i="1"/>
  <c r="DO100" i="1"/>
  <c r="DB100" i="1"/>
  <c r="CO100" i="1"/>
  <c r="CB100" i="1"/>
  <c r="BO100" i="1"/>
  <c r="BB100" i="1"/>
  <c r="AO100" i="1"/>
  <c r="AB100" i="1"/>
  <c r="O100" i="1"/>
  <c r="FB99" i="1"/>
  <c r="EO99" i="1"/>
  <c r="EB99" i="1"/>
  <c r="DO99" i="1"/>
  <c r="DB99" i="1"/>
  <c r="CO99" i="1"/>
  <c r="CB99" i="1"/>
  <c r="BO99" i="1"/>
  <c r="BB99" i="1"/>
  <c r="AO99" i="1"/>
  <c r="AB99" i="1"/>
  <c r="O99" i="1"/>
  <c r="FB98" i="1"/>
  <c r="EO98" i="1"/>
  <c r="EB98" i="1"/>
  <c r="DO98" i="1"/>
  <c r="DB98" i="1"/>
  <c r="CO98" i="1"/>
  <c r="CB98" i="1"/>
  <c r="BO98" i="1"/>
  <c r="BB98" i="1"/>
  <c r="AO98" i="1"/>
  <c r="AB98" i="1"/>
  <c r="O98" i="1"/>
  <c r="FB97" i="1"/>
  <c r="EO97" i="1"/>
  <c r="EB97" i="1"/>
  <c r="DO97" i="1"/>
  <c r="DB97" i="1"/>
  <c r="CO97" i="1"/>
  <c r="CB97" i="1"/>
  <c r="BO97" i="1"/>
  <c r="BB97" i="1"/>
  <c r="AO97" i="1"/>
  <c r="AB97" i="1"/>
  <c r="O97" i="1"/>
  <c r="FB96" i="1"/>
  <c r="EO96" i="1"/>
  <c r="EB96" i="1"/>
  <c r="DO96" i="1"/>
  <c r="DB96" i="1"/>
  <c r="CO96" i="1"/>
  <c r="CB96" i="1"/>
  <c r="BO96" i="1"/>
  <c r="BB96" i="1"/>
  <c r="AO96" i="1"/>
  <c r="AB96" i="1"/>
  <c r="O96" i="1"/>
  <c r="FB95" i="1"/>
  <c r="EO95" i="1"/>
  <c r="EB95" i="1"/>
  <c r="DO95" i="1"/>
  <c r="DB95" i="1"/>
  <c r="CO95" i="1"/>
  <c r="CB95" i="1"/>
  <c r="BO95" i="1"/>
  <c r="BB95" i="1"/>
  <c r="AO95" i="1"/>
  <c r="AB95" i="1"/>
  <c r="O95" i="1"/>
  <c r="FB94" i="1"/>
  <c r="EO94" i="1"/>
  <c r="EB94" i="1"/>
  <c r="DO94" i="1"/>
  <c r="DB94" i="1"/>
  <c r="CO94" i="1"/>
  <c r="CB94" i="1"/>
  <c r="BO94" i="1"/>
  <c r="BB94" i="1"/>
  <c r="AO94" i="1"/>
  <c r="AB94" i="1"/>
  <c r="O94" i="1"/>
  <c r="FB93" i="1"/>
  <c r="EO93" i="1"/>
  <c r="EB93" i="1"/>
  <c r="DO93" i="1"/>
  <c r="DB93" i="1"/>
  <c r="CO93" i="1"/>
  <c r="CB93" i="1"/>
  <c r="BO93" i="1"/>
  <c r="BB93" i="1"/>
  <c r="AO93" i="1"/>
  <c r="AB93" i="1"/>
  <c r="O93" i="1"/>
  <c r="FB92" i="1"/>
  <c r="EO92" i="1"/>
  <c r="EB92" i="1"/>
  <c r="DO92" i="1"/>
  <c r="DB92" i="1"/>
  <c r="CO92" i="1"/>
  <c r="CB92" i="1"/>
  <c r="BO92" i="1"/>
  <c r="BB92" i="1"/>
  <c r="AO92" i="1"/>
  <c r="AB92" i="1"/>
  <c r="O92" i="1"/>
  <c r="FB91" i="1"/>
  <c r="EO91" i="1"/>
  <c r="EB91" i="1"/>
  <c r="DO91" i="1"/>
  <c r="DB91" i="1"/>
  <c r="CO91" i="1"/>
  <c r="CB91" i="1"/>
  <c r="BO91" i="1"/>
  <c r="BB91" i="1"/>
  <c r="AO91" i="1"/>
  <c r="AB91" i="1"/>
  <c r="O91" i="1"/>
  <c r="FB90" i="1"/>
  <c r="EO90" i="1"/>
  <c r="EB90" i="1"/>
  <c r="DO90" i="1"/>
  <c r="DB90" i="1"/>
  <c r="CO90" i="1"/>
  <c r="CB90" i="1"/>
  <c r="BO90" i="1"/>
  <c r="BB90" i="1"/>
  <c r="AO90" i="1"/>
  <c r="AB90" i="1"/>
  <c r="O90" i="1"/>
  <c r="FB89" i="1"/>
  <c r="FB101" i="1" s="1"/>
  <c r="EO89" i="1"/>
  <c r="EO101" i="1" s="1"/>
  <c r="EB89" i="1"/>
  <c r="DO89" i="1"/>
  <c r="DB89" i="1"/>
  <c r="CO89" i="1"/>
  <c r="CB89" i="1"/>
  <c r="BO89" i="1"/>
  <c r="BB89" i="1"/>
  <c r="BB101" i="1" s="1"/>
  <c r="AO89" i="1"/>
  <c r="AO101" i="1" s="1"/>
  <c r="AB89" i="1"/>
  <c r="O89" i="1"/>
  <c r="FA80" i="1"/>
  <c r="EZ80" i="1"/>
  <c r="EY80" i="1"/>
  <c r="EX80" i="1"/>
  <c r="EW80" i="1"/>
  <c r="EV80" i="1"/>
  <c r="EU80" i="1"/>
  <c r="ET80" i="1"/>
  <c r="ES80" i="1"/>
  <c r="ER80" i="1"/>
  <c r="EQ80" i="1"/>
  <c r="EP80" i="1"/>
  <c r="EN80" i="1"/>
  <c r="EM80" i="1"/>
  <c r="EL80" i="1"/>
  <c r="EK80" i="1"/>
  <c r="EJ80" i="1"/>
  <c r="EI80" i="1"/>
  <c r="EH80" i="1"/>
  <c r="EG80" i="1"/>
  <c r="EF80" i="1"/>
  <c r="EE80" i="1"/>
  <c r="ED80" i="1"/>
  <c r="EC80" i="1"/>
  <c r="EA80" i="1"/>
  <c r="DZ80" i="1"/>
  <c r="DY80" i="1"/>
  <c r="DX80" i="1"/>
  <c r="DW80" i="1"/>
  <c r="DV80" i="1"/>
  <c r="DU80" i="1"/>
  <c r="DT80" i="1"/>
  <c r="DS80" i="1"/>
  <c r="DR80" i="1"/>
  <c r="DQ80" i="1"/>
  <c r="DP80" i="1"/>
  <c r="DN80" i="1"/>
  <c r="DM80" i="1"/>
  <c r="DL80" i="1"/>
  <c r="DK80" i="1"/>
  <c r="DJ80" i="1"/>
  <c r="DI80" i="1"/>
  <c r="DH80" i="1"/>
  <c r="DG80" i="1"/>
  <c r="DF80" i="1"/>
  <c r="DE80" i="1"/>
  <c r="DD80" i="1"/>
  <c r="DC80" i="1"/>
  <c r="DA80" i="1"/>
  <c r="CZ80" i="1"/>
  <c r="CY80" i="1"/>
  <c r="CX80" i="1"/>
  <c r="CW80" i="1"/>
  <c r="CV80" i="1"/>
  <c r="CU80" i="1"/>
  <c r="CT80" i="1"/>
  <c r="CS80" i="1"/>
  <c r="CR80" i="1"/>
  <c r="CQ80" i="1"/>
  <c r="CP80" i="1"/>
  <c r="CN80" i="1"/>
  <c r="CM80" i="1"/>
  <c r="CL80" i="1"/>
  <c r="CK80" i="1"/>
  <c r="CJ80" i="1"/>
  <c r="CI80" i="1"/>
  <c r="CH80" i="1"/>
  <c r="CG80" i="1"/>
  <c r="CF80" i="1"/>
  <c r="CE80" i="1"/>
  <c r="CD80" i="1"/>
  <c r="CC80" i="1"/>
  <c r="CA80" i="1"/>
  <c r="BZ80" i="1"/>
  <c r="BY80" i="1"/>
  <c r="BX80" i="1"/>
  <c r="BW80" i="1"/>
  <c r="BV80" i="1"/>
  <c r="BU80" i="1"/>
  <c r="BT80" i="1"/>
  <c r="BS80" i="1"/>
  <c r="BR80" i="1"/>
  <c r="BQ80" i="1"/>
  <c r="BP80" i="1"/>
  <c r="BN80" i="1"/>
  <c r="BM80" i="1"/>
  <c r="BL80" i="1"/>
  <c r="BK80" i="1"/>
  <c r="BJ80" i="1"/>
  <c r="BI80" i="1"/>
  <c r="BH80" i="1"/>
  <c r="BG80" i="1"/>
  <c r="BF80" i="1"/>
  <c r="BE80" i="1"/>
  <c r="BD80" i="1"/>
  <c r="BC80" i="1"/>
  <c r="BA80" i="1"/>
  <c r="AZ80" i="1"/>
  <c r="AY80" i="1"/>
  <c r="AX80" i="1"/>
  <c r="AW80" i="1"/>
  <c r="AV80" i="1"/>
  <c r="AU80" i="1"/>
  <c r="AT80" i="1"/>
  <c r="AS80" i="1"/>
  <c r="AR80" i="1"/>
  <c r="AQ80" i="1"/>
  <c r="AP80" i="1"/>
  <c r="AN80" i="1"/>
  <c r="AM80" i="1"/>
  <c r="AL80" i="1"/>
  <c r="AK80" i="1"/>
  <c r="AJ80" i="1"/>
  <c r="AI80" i="1"/>
  <c r="AH80" i="1"/>
  <c r="AG80" i="1"/>
  <c r="AF80" i="1"/>
  <c r="AE80" i="1"/>
  <c r="AD80" i="1"/>
  <c r="AC80" i="1"/>
  <c r="AA80" i="1"/>
  <c r="Z80" i="1"/>
  <c r="Y80" i="1"/>
  <c r="X80" i="1"/>
  <c r="W80" i="1"/>
  <c r="V80" i="1"/>
  <c r="U80" i="1"/>
  <c r="T80" i="1"/>
  <c r="S80" i="1"/>
  <c r="R80" i="1"/>
  <c r="Q80" i="1"/>
  <c r="P80" i="1"/>
  <c r="N80" i="1"/>
  <c r="M80" i="1"/>
  <c r="L80" i="1"/>
  <c r="K80" i="1"/>
  <c r="J80" i="1"/>
  <c r="I80" i="1"/>
  <c r="H80" i="1"/>
  <c r="G80" i="1"/>
  <c r="F80" i="1"/>
  <c r="E80" i="1"/>
  <c r="D80" i="1"/>
  <c r="C80" i="1"/>
  <c r="FB79" i="1"/>
  <c r="EO79" i="1"/>
  <c r="EB79" i="1"/>
  <c r="DO79" i="1"/>
  <c r="DB79" i="1"/>
  <c r="CO79" i="1"/>
  <c r="CB79" i="1"/>
  <c r="BO79" i="1"/>
  <c r="BB79" i="1"/>
  <c r="AO79" i="1"/>
  <c r="AB79" i="1"/>
  <c r="O79" i="1"/>
  <c r="FB78" i="1"/>
  <c r="EO78" i="1"/>
  <c r="EB78" i="1"/>
  <c r="DO78" i="1"/>
  <c r="DB78" i="1"/>
  <c r="CO78" i="1"/>
  <c r="CB78" i="1"/>
  <c r="BO78" i="1"/>
  <c r="BB78" i="1"/>
  <c r="AO78" i="1"/>
  <c r="AB78" i="1"/>
  <c r="O78" i="1"/>
  <c r="FB77" i="1"/>
  <c r="EO77" i="1"/>
  <c r="EB77" i="1"/>
  <c r="DO77" i="1"/>
  <c r="DB77" i="1"/>
  <c r="CO77" i="1"/>
  <c r="CB77" i="1"/>
  <c r="BO77" i="1"/>
  <c r="BB77" i="1"/>
  <c r="AO77" i="1"/>
  <c r="AB77" i="1"/>
  <c r="O77" i="1"/>
  <c r="FB76" i="1"/>
  <c r="EO76" i="1"/>
  <c r="EB76" i="1"/>
  <c r="DO76" i="1"/>
  <c r="DB76" i="1"/>
  <c r="CO76" i="1"/>
  <c r="CB76" i="1"/>
  <c r="BO76" i="1"/>
  <c r="BB76" i="1"/>
  <c r="AO76" i="1"/>
  <c r="AB76" i="1"/>
  <c r="O76" i="1"/>
  <c r="FB75" i="1"/>
  <c r="EO75" i="1"/>
  <c r="EB75" i="1"/>
  <c r="DO75" i="1"/>
  <c r="DB75" i="1"/>
  <c r="CO75" i="1"/>
  <c r="CB75" i="1"/>
  <c r="BO75" i="1"/>
  <c r="BB75" i="1"/>
  <c r="AO75" i="1"/>
  <c r="AB75" i="1"/>
  <c r="O75" i="1"/>
  <c r="FB74" i="1"/>
  <c r="EO74" i="1"/>
  <c r="EB74" i="1"/>
  <c r="DO74" i="1"/>
  <c r="DB74" i="1"/>
  <c r="CO74" i="1"/>
  <c r="CB74" i="1"/>
  <c r="BO74" i="1"/>
  <c r="BB74" i="1"/>
  <c r="AO74" i="1"/>
  <c r="AB74" i="1"/>
  <c r="O74" i="1"/>
  <c r="FB73" i="1"/>
  <c r="EO73" i="1"/>
  <c r="EB73" i="1"/>
  <c r="DO73" i="1"/>
  <c r="DB73" i="1"/>
  <c r="CO73" i="1"/>
  <c r="CB73" i="1"/>
  <c r="BO73" i="1"/>
  <c r="BB73" i="1"/>
  <c r="AO73" i="1"/>
  <c r="AB73" i="1"/>
  <c r="O73" i="1"/>
  <c r="FB72" i="1"/>
  <c r="EO72" i="1"/>
  <c r="EB72" i="1"/>
  <c r="DO72" i="1"/>
  <c r="DB72" i="1"/>
  <c r="CO72" i="1"/>
  <c r="CB72" i="1"/>
  <c r="BO72" i="1"/>
  <c r="BB72" i="1"/>
  <c r="AO72" i="1"/>
  <c r="AB72" i="1"/>
  <c r="O72" i="1"/>
  <c r="FB71" i="1"/>
  <c r="EO71" i="1"/>
  <c r="EB71" i="1"/>
  <c r="DO71" i="1"/>
  <c r="DB71" i="1"/>
  <c r="CO71" i="1"/>
  <c r="CB71" i="1"/>
  <c r="BO71" i="1"/>
  <c r="BB71" i="1"/>
  <c r="AO71" i="1"/>
  <c r="AB71" i="1"/>
  <c r="O71" i="1"/>
  <c r="FB70" i="1"/>
  <c r="EO70" i="1"/>
  <c r="EB70" i="1"/>
  <c r="DO70" i="1"/>
  <c r="DB70" i="1"/>
  <c r="CO70" i="1"/>
  <c r="CB70" i="1"/>
  <c r="BO70" i="1"/>
  <c r="BB70" i="1"/>
  <c r="AO70" i="1"/>
  <c r="AB70" i="1"/>
  <c r="O70" i="1"/>
  <c r="FB69" i="1"/>
  <c r="EO69" i="1"/>
  <c r="EB69" i="1"/>
  <c r="DO69" i="1"/>
  <c r="DB69" i="1"/>
  <c r="CO69" i="1"/>
  <c r="CB69" i="1"/>
  <c r="BO69" i="1"/>
  <c r="BB69" i="1"/>
  <c r="AO69" i="1"/>
  <c r="AB69" i="1"/>
  <c r="O69" i="1"/>
  <c r="FB68" i="1"/>
  <c r="FB80" i="1" s="1"/>
  <c r="EO68" i="1"/>
  <c r="EO80" i="1" s="1"/>
  <c r="EB68" i="1"/>
  <c r="DO68" i="1"/>
  <c r="DB68" i="1"/>
  <c r="CO68" i="1"/>
  <c r="CB68" i="1"/>
  <c r="BO68" i="1"/>
  <c r="BO80" i="1" s="1"/>
  <c r="BB68" i="1"/>
  <c r="BB80" i="1" s="1"/>
  <c r="AO68" i="1"/>
  <c r="AO80" i="1" s="1"/>
  <c r="AB68" i="1"/>
  <c r="O68" i="1"/>
  <c r="FA62" i="1"/>
  <c r="EZ62" i="1"/>
  <c r="EY62" i="1"/>
  <c r="EX62" i="1"/>
  <c r="EW62" i="1"/>
  <c r="EV62" i="1"/>
  <c r="EU62" i="1"/>
  <c r="ET62" i="1"/>
  <c r="ES62" i="1"/>
  <c r="ER62" i="1"/>
  <c r="EQ62" i="1"/>
  <c r="EP62" i="1"/>
  <c r="EN62" i="1"/>
  <c r="EM62" i="1"/>
  <c r="EL62" i="1"/>
  <c r="EK62" i="1"/>
  <c r="EJ62" i="1"/>
  <c r="EI62" i="1"/>
  <c r="EH62" i="1"/>
  <c r="EG62" i="1"/>
  <c r="EF62" i="1"/>
  <c r="EE62" i="1"/>
  <c r="ED62" i="1"/>
  <c r="EC62" i="1"/>
  <c r="EA62" i="1"/>
  <c r="DZ62" i="1"/>
  <c r="DY62" i="1"/>
  <c r="DX62" i="1"/>
  <c r="DW62" i="1"/>
  <c r="DV62" i="1"/>
  <c r="DU62" i="1"/>
  <c r="DT62" i="1"/>
  <c r="DS62" i="1"/>
  <c r="DR62" i="1"/>
  <c r="DQ62" i="1"/>
  <c r="DP62" i="1"/>
  <c r="DN62" i="1"/>
  <c r="DM62" i="1"/>
  <c r="DL62" i="1"/>
  <c r="DK62" i="1"/>
  <c r="DJ62" i="1"/>
  <c r="DI62" i="1"/>
  <c r="DH62" i="1"/>
  <c r="DG62" i="1"/>
  <c r="DF62" i="1"/>
  <c r="DE62" i="1"/>
  <c r="DD62" i="1"/>
  <c r="DC62" i="1"/>
  <c r="DA62" i="1"/>
  <c r="CZ62" i="1"/>
  <c r="CY62" i="1"/>
  <c r="CX62" i="1"/>
  <c r="CW62" i="1"/>
  <c r="CV62" i="1"/>
  <c r="CU62" i="1"/>
  <c r="CT62" i="1"/>
  <c r="CS62" i="1"/>
  <c r="CR62" i="1"/>
  <c r="CQ62" i="1"/>
  <c r="CP62" i="1"/>
  <c r="CN62" i="1"/>
  <c r="CM62" i="1"/>
  <c r="CL62" i="1"/>
  <c r="CK62" i="1"/>
  <c r="CJ62" i="1"/>
  <c r="CI62" i="1"/>
  <c r="CH62" i="1"/>
  <c r="CG62" i="1"/>
  <c r="CF62" i="1"/>
  <c r="CE62" i="1"/>
  <c r="CD62" i="1"/>
  <c r="CC62" i="1"/>
  <c r="CA62" i="1"/>
  <c r="BZ62" i="1"/>
  <c r="BY62" i="1"/>
  <c r="BX62" i="1"/>
  <c r="BW62" i="1"/>
  <c r="BV62" i="1"/>
  <c r="BU62" i="1"/>
  <c r="BT62" i="1"/>
  <c r="BS62" i="1"/>
  <c r="BR62" i="1"/>
  <c r="BQ62" i="1"/>
  <c r="BP62" i="1"/>
  <c r="BN62" i="1"/>
  <c r="BM62" i="1"/>
  <c r="BL62" i="1"/>
  <c r="BK62" i="1"/>
  <c r="BJ62" i="1"/>
  <c r="BI62" i="1"/>
  <c r="BH62" i="1"/>
  <c r="BG62" i="1"/>
  <c r="BF62" i="1"/>
  <c r="BE62" i="1"/>
  <c r="BD62" i="1"/>
  <c r="BC62" i="1"/>
  <c r="BA62" i="1"/>
  <c r="AZ62" i="1"/>
  <c r="AY62" i="1"/>
  <c r="AX62" i="1"/>
  <c r="AW62" i="1"/>
  <c r="AV62" i="1"/>
  <c r="AU62" i="1"/>
  <c r="AT62" i="1"/>
  <c r="AS62" i="1"/>
  <c r="AR62" i="1"/>
  <c r="AQ62" i="1"/>
  <c r="AP62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A62" i="1"/>
  <c r="Z62" i="1"/>
  <c r="Y62" i="1"/>
  <c r="X62" i="1"/>
  <c r="W62" i="1"/>
  <c r="V62" i="1"/>
  <c r="U62" i="1"/>
  <c r="T62" i="1"/>
  <c r="S62" i="1"/>
  <c r="R62" i="1"/>
  <c r="Q62" i="1"/>
  <c r="P62" i="1"/>
  <c r="N62" i="1"/>
  <c r="M62" i="1"/>
  <c r="L62" i="1"/>
  <c r="K62" i="1"/>
  <c r="J62" i="1"/>
  <c r="I62" i="1"/>
  <c r="H62" i="1"/>
  <c r="G62" i="1"/>
  <c r="F62" i="1"/>
  <c r="E62" i="1"/>
  <c r="D62" i="1"/>
  <c r="C62" i="1"/>
  <c r="FB61" i="1"/>
  <c r="EO61" i="1"/>
  <c r="EB61" i="1"/>
  <c r="DO61" i="1"/>
  <c r="DB61" i="1"/>
  <c r="CO61" i="1"/>
  <c r="CB61" i="1"/>
  <c r="BO61" i="1"/>
  <c r="BB61" i="1"/>
  <c r="AO61" i="1"/>
  <c r="AB61" i="1"/>
  <c r="O61" i="1"/>
  <c r="FB60" i="1"/>
  <c r="EO60" i="1"/>
  <c r="EB60" i="1"/>
  <c r="DO60" i="1"/>
  <c r="DB60" i="1"/>
  <c r="CO60" i="1"/>
  <c r="CB60" i="1"/>
  <c r="BO60" i="1"/>
  <c r="BB60" i="1"/>
  <c r="AO60" i="1"/>
  <c r="AB60" i="1"/>
  <c r="O60" i="1"/>
  <c r="FB59" i="1"/>
  <c r="EO59" i="1"/>
  <c r="EB59" i="1"/>
  <c r="DO59" i="1"/>
  <c r="DB59" i="1"/>
  <c r="CO59" i="1"/>
  <c r="CB59" i="1"/>
  <c r="BO59" i="1"/>
  <c r="BB59" i="1"/>
  <c r="AO59" i="1"/>
  <c r="AB59" i="1"/>
  <c r="O59" i="1"/>
  <c r="FB58" i="1"/>
  <c r="EO58" i="1"/>
  <c r="EB58" i="1"/>
  <c r="DO58" i="1"/>
  <c r="DB58" i="1"/>
  <c r="CO58" i="1"/>
  <c r="CB58" i="1"/>
  <c r="BO58" i="1"/>
  <c r="BB58" i="1"/>
  <c r="AO58" i="1"/>
  <c r="AB58" i="1"/>
  <c r="O58" i="1"/>
  <c r="FB57" i="1"/>
  <c r="EO57" i="1"/>
  <c r="EB57" i="1"/>
  <c r="DO57" i="1"/>
  <c r="DB57" i="1"/>
  <c r="CO57" i="1"/>
  <c r="CB57" i="1"/>
  <c r="BO57" i="1"/>
  <c r="BB57" i="1"/>
  <c r="AO57" i="1"/>
  <c r="AB57" i="1"/>
  <c r="O57" i="1"/>
  <c r="FB56" i="1"/>
  <c r="EO56" i="1"/>
  <c r="EB56" i="1"/>
  <c r="DO56" i="1"/>
  <c r="DB56" i="1"/>
  <c r="CO56" i="1"/>
  <c r="CB56" i="1"/>
  <c r="BO56" i="1"/>
  <c r="BB56" i="1"/>
  <c r="AO56" i="1"/>
  <c r="AB56" i="1"/>
  <c r="O56" i="1"/>
  <c r="FB55" i="1"/>
  <c r="EO55" i="1"/>
  <c r="EB55" i="1"/>
  <c r="DO55" i="1"/>
  <c r="DB55" i="1"/>
  <c r="CO55" i="1"/>
  <c r="CB55" i="1"/>
  <c r="BO55" i="1"/>
  <c r="BB55" i="1"/>
  <c r="AO55" i="1"/>
  <c r="AB55" i="1"/>
  <c r="O55" i="1"/>
  <c r="FB54" i="1"/>
  <c r="EO54" i="1"/>
  <c r="EB54" i="1"/>
  <c r="DO54" i="1"/>
  <c r="DB54" i="1"/>
  <c r="CO54" i="1"/>
  <c r="CB54" i="1"/>
  <c r="BO54" i="1"/>
  <c r="BB54" i="1"/>
  <c r="AO54" i="1"/>
  <c r="AB54" i="1"/>
  <c r="O54" i="1"/>
  <c r="FB53" i="1"/>
  <c r="EO53" i="1"/>
  <c r="EB53" i="1"/>
  <c r="DO53" i="1"/>
  <c r="DB53" i="1"/>
  <c r="CO53" i="1"/>
  <c r="CB53" i="1"/>
  <c r="BO53" i="1"/>
  <c r="BB53" i="1"/>
  <c r="AO53" i="1"/>
  <c r="AB53" i="1"/>
  <c r="O53" i="1"/>
  <c r="FB52" i="1"/>
  <c r="EO52" i="1"/>
  <c r="EB52" i="1"/>
  <c r="DO52" i="1"/>
  <c r="DB52" i="1"/>
  <c r="CO52" i="1"/>
  <c r="CB52" i="1"/>
  <c r="BO52" i="1"/>
  <c r="BB52" i="1"/>
  <c r="AO52" i="1"/>
  <c r="AB52" i="1"/>
  <c r="O52" i="1"/>
  <c r="FB51" i="1"/>
  <c r="EO51" i="1"/>
  <c r="EB51" i="1"/>
  <c r="DO51" i="1"/>
  <c r="DB51" i="1"/>
  <c r="CO51" i="1"/>
  <c r="CB51" i="1"/>
  <c r="BO51" i="1"/>
  <c r="BB51" i="1"/>
  <c r="AO51" i="1"/>
  <c r="AB51" i="1"/>
  <c r="O51" i="1"/>
  <c r="FB50" i="1"/>
  <c r="FB62" i="1" s="1"/>
  <c r="EO50" i="1"/>
  <c r="EB50" i="1"/>
  <c r="DO50" i="1"/>
  <c r="DB50" i="1"/>
  <c r="CO50" i="1"/>
  <c r="CB50" i="1"/>
  <c r="BO50" i="1"/>
  <c r="BO62" i="1" s="1"/>
  <c r="BB50" i="1"/>
  <c r="AO50" i="1"/>
  <c r="AB50" i="1"/>
  <c r="O50" i="1"/>
  <c r="FA41" i="1"/>
  <c r="EZ41" i="1"/>
  <c r="EY41" i="1"/>
  <c r="EX41" i="1"/>
  <c r="EW41" i="1"/>
  <c r="EV41" i="1"/>
  <c r="EU41" i="1"/>
  <c r="ET41" i="1"/>
  <c r="ES41" i="1"/>
  <c r="ER41" i="1"/>
  <c r="EQ41" i="1"/>
  <c r="EP41" i="1"/>
  <c r="EN41" i="1"/>
  <c r="EM41" i="1"/>
  <c r="EL41" i="1"/>
  <c r="EK41" i="1"/>
  <c r="EJ41" i="1"/>
  <c r="EI41" i="1"/>
  <c r="EH41" i="1"/>
  <c r="EG41" i="1"/>
  <c r="EF41" i="1"/>
  <c r="EE41" i="1"/>
  <c r="ED41" i="1"/>
  <c r="EC41" i="1"/>
  <c r="EA41" i="1"/>
  <c r="DZ41" i="1"/>
  <c r="DY41" i="1"/>
  <c r="DX41" i="1"/>
  <c r="DW41" i="1"/>
  <c r="DV41" i="1"/>
  <c r="DU41" i="1"/>
  <c r="DT41" i="1"/>
  <c r="DS41" i="1"/>
  <c r="DR41" i="1"/>
  <c r="DQ41" i="1"/>
  <c r="DP41" i="1"/>
  <c r="DN41" i="1"/>
  <c r="DM41" i="1"/>
  <c r="DL41" i="1"/>
  <c r="DK41" i="1"/>
  <c r="DJ41" i="1"/>
  <c r="DI41" i="1"/>
  <c r="DH41" i="1"/>
  <c r="DG41" i="1"/>
  <c r="DF41" i="1"/>
  <c r="DE41" i="1"/>
  <c r="DD41" i="1"/>
  <c r="DC41" i="1"/>
  <c r="DA41" i="1"/>
  <c r="CZ41" i="1"/>
  <c r="CY41" i="1"/>
  <c r="CX41" i="1"/>
  <c r="CW41" i="1"/>
  <c r="CV41" i="1"/>
  <c r="CU41" i="1"/>
  <c r="CT41" i="1"/>
  <c r="CS41" i="1"/>
  <c r="CR41" i="1"/>
  <c r="CQ41" i="1"/>
  <c r="CP41" i="1"/>
  <c r="CN41" i="1"/>
  <c r="CM41" i="1"/>
  <c r="CL41" i="1"/>
  <c r="CK41" i="1"/>
  <c r="CJ41" i="1"/>
  <c r="CI41" i="1"/>
  <c r="CH41" i="1"/>
  <c r="CG41" i="1"/>
  <c r="CF41" i="1"/>
  <c r="CE41" i="1"/>
  <c r="CD41" i="1"/>
  <c r="CC41" i="1"/>
  <c r="CA41" i="1"/>
  <c r="BZ41" i="1"/>
  <c r="BY41" i="1"/>
  <c r="BX41" i="1"/>
  <c r="BW41" i="1"/>
  <c r="BV41" i="1"/>
  <c r="BU41" i="1"/>
  <c r="BT41" i="1"/>
  <c r="BS41" i="1"/>
  <c r="BR41" i="1"/>
  <c r="BQ41" i="1"/>
  <c r="BP41" i="1"/>
  <c r="BN41" i="1"/>
  <c r="BM41" i="1"/>
  <c r="BL41" i="1"/>
  <c r="BK41" i="1"/>
  <c r="BJ41" i="1"/>
  <c r="BI41" i="1"/>
  <c r="BH41" i="1"/>
  <c r="BG41" i="1"/>
  <c r="BF41" i="1"/>
  <c r="BE41" i="1"/>
  <c r="BD41" i="1"/>
  <c r="BC41" i="1"/>
  <c r="BA41" i="1"/>
  <c r="AZ41" i="1"/>
  <c r="AY41" i="1"/>
  <c r="AX41" i="1"/>
  <c r="AW41" i="1"/>
  <c r="AV41" i="1"/>
  <c r="AU41" i="1"/>
  <c r="AT41" i="1"/>
  <c r="AS41" i="1"/>
  <c r="AR41" i="1"/>
  <c r="AQ41" i="1"/>
  <c r="AP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A41" i="1"/>
  <c r="Z41" i="1"/>
  <c r="Y41" i="1"/>
  <c r="X41" i="1"/>
  <c r="W41" i="1"/>
  <c r="V41" i="1"/>
  <c r="U41" i="1"/>
  <c r="T41" i="1"/>
  <c r="S41" i="1"/>
  <c r="R41" i="1"/>
  <c r="Q41" i="1"/>
  <c r="P41" i="1"/>
  <c r="N41" i="1"/>
  <c r="M41" i="1"/>
  <c r="L41" i="1"/>
  <c r="K41" i="1"/>
  <c r="J41" i="1"/>
  <c r="I41" i="1"/>
  <c r="H41" i="1"/>
  <c r="G41" i="1"/>
  <c r="F41" i="1"/>
  <c r="E41" i="1"/>
  <c r="D41" i="1"/>
  <c r="C41" i="1"/>
  <c r="FB40" i="1"/>
  <c r="EO40" i="1"/>
  <c r="EB40" i="1"/>
  <c r="DO40" i="1"/>
  <c r="DB40" i="1"/>
  <c r="CO40" i="1"/>
  <c r="CB40" i="1"/>
  <c r="BO40" i="1"/>
  <c r="BB40" i="1"/>
  <c r="AO40" i="1"/>
  <c r="AB40" i="1"/>
  <c r="O40" i="1"/>
  <c r="FB39" i="1"/>
  <c r="EO39" i="1"/>
  <c r="EB39" i="1"/>
  <c r="DO39" i="1"/>
  <c r="DB39" i="1"/>
  <c r="CO39" i="1"/>
  <c r="CB39" i="1"/>
  <c r="BO39" i="1"/>
  <c r="BB39" i="1"/>
  <c r="AO39" i="1"/>
  <c r="AB39" i="1"/>
  <c r="O39" i="1"/>
  <c r="FB38" i="1"/>
  <c r="EO38" i="1"/>
  <c r="EB38" i="1"/>
  <c r="DO38" i="1"/>
  <c r="DB38" i="1"/>
  <c r="CO38" i="1"/>
  <c r="CB38" i="1"/>
  <c r="BO38" i="1"/>
  <c r="BB38" i="1"/>
  <c r="AO38" i="1"/>
  <c r="AB38" i="1"/>
  <c r="O38" i="1"/>
  <c r="FB37" i="1"/>
  <c r="EO37" i="1"/>
  <c r="EB37" i="1"/>
  <c r="DO37" i="1"/>
  <c r="DB37" i="1"/>
  <c r="CO37" i="1"/>
  <c r="CB37" i="1"/>
  <c r="BO37" i="1"/>
  <c r="BB37" i="1"/>
  <c r="AO37" i="1"/>
  <c r="AB37" i="1"/>
  <c r="O37" i="1"/>
  <c r="FB36" i="1"/>
  <c r="EO36" i="1"/>
  <c r="EB36" i="1"/>
  <c r="DO36" i="1"/>
  <c r="DB36" i="1"/>
  <c r="CO36" i="1"/>
  <c r="CB36" i="1"/>
  <c r="BO36" i="1"/>
  <c r="BB36" i="1"/>
  <c r="AO36" i="1"/>
  <c r="AB36" i="1"/>
  <c r="O36" i="1"/>
  <c r="FB35" i="1"/>
  <c r="EO35" i="1"/>
  <c r="EB35" i="1"/>
  <c r="DO35" i="1"/>
  <c r="DB35" i="1"/>
  <c r="CO35" i="1"/>
  <c r="CB35" i="1"/>
  <c r="BO35" i="1"/>
  <c r="BB35" i="1"/>
  <c r="AO35" i="1"/>
  <c r="AB35" i="1"/>
  <c r="O35" i="1"/>
  <c r="FB34" i="1"/>
  <c r="EO34" i="1"/>
  <c r="EB34" i="1"/>
  <c r="DO34" i="1"/>
  <c r="DB34" i="1"/>
  <c r="CO34" i="1"/>
  <c r="CB34" i="1"/>
  <c r="BO34" i="1"/>
  <c r="BB34" i="1"/>
  <c r="AO34" i="1"/>
  <c r="AB34" i="1"/>
  <c r="O34" i="1"/>
  <c r="FB33" i="1"/>
  <c r="EO33" i="1"/>
  <c r="EB33" i="1"/>
  <c r="DO33" i="1"/>
  <c r="DB33" i="1"/>
  <c r="CO33" i="1"/>
  <c r="CB33" i="1"/>
  <c r="BO33" i="1"/>
  <c r="BB33" i="1"/>
  <c r="AO33" i="1"/>
  <c r="AB33" i="1"/>
  <c r="O33" i="1"/>
  <c r="FB32" i="1"/>
  <c r="EO32" i="1"/>
  <c r="EB32" i="1"/>
  <c r="DO32" i="1"/>
  <c r="DB32" i="1"/>
  <c r="CO32" i="1"/>
  <c r="CB32" i="1"/>
  <c r="BO32" i="1"/>
  <c r="BB32" i="1"/>
  <c r="AO32" i="1"/>
  <c r="AB32" i="1"/>
  <c r="O32" i="1"/>
  <c r="FB31" i="1"/>
  <c r="EO31" i="1"/>
  <c r="EB31" i="1"/>
  <c r="DO31" i="1"/>
  <c r="DB31" i="1"/>
  <c r="CO31" i="1"/>
  <c r="CB31" i="1"/>
  <c r="BO31" i="1"/>
  <c r="BB31" i="1"/>
  <c r="AO31" i="1"/>
  <c r="AB31" i="1"/>
  <c r="O31" i="1"/>
  <c r="FB30" i="1"/>
  <c r="EO30" i="1"/>
  <c r="EB30" i="1"/>
  <c r="DO30" i="1"/>
  <c r="DB30" i="1"/>
  <c r="CO30" i="1"/>
  <c r="CB30" i="1"/>
  <c r="BO30" i="1"/>
  <c r="BB30" i="1"/>
  <c r="AO30" i="1"/>
  <c r="AB30" i="1"/>
  <c r="O30" i="1"/>
  <c r="FB29" i="1"/>
  <c r="FB41" i="1" s="1"/>
  <c r="EO29" i="1"/>
  <c r="EO41" i="1" s="1"/>
  <c r="EB29" i="1"/>
  <c r="DO29" i="1"/>
  <c r="DO41" i="1" s="1"/>
  <c r="DB29" i="1"/>
  <c r="CO29" i="1"/>
  <c r="CB29" i="1"/>
  <c r="BO29" i="1"/>
  <c r="BB29" i="1"/>
  <c r="BB41" i="1" s="1"/>
  <c r="AO29" i="1"/>
  <c r="AO41" i="1" s="1"/>
  <c r="AB29" i="1"/>
  <c r="O29" i="1"/>
  <c r="O41" i="1" s="1"/>
  <c r="FA23" i="1"/>
  <c r="EZ23" i="1"/>
  <c r="EY23" i="1"/>
  <c r="EX23" i="1"/>
  <c r="EW23" i="1"/>
  <c r="EV23" i="1"/>
  <c r="EU23" i="1"/>
  <c r="ET23" i="1"/>
  <c r="ES23" i="1"/>
  <c r="ER23" i="1"/>
  <c r="EQ23" i="1"/>
  <c r="EP23" i="1"/>
  <c r="EN23" i="1"/>
  <c r="EM23" i="1"/>
  <c r="EL23" i="1"/>
  <c r="EK23" i="1"/>
  <c r="EJ23" i="1"/>
  <c r="EI23" i="1"/>
  <c r="EH23" i="1"/>
  <c r="EG23" i="1"/>
  <c r="EF23" i="1"/>
  <c r="EE23" i="1"/>
  <c r="ED23" i="1"/>
  <c r="EC23" i="1"/>
  <c r="EA23" i="1"/>
  <c r="DZ23" i="1"/>
  <c r="DY23" i="1"/>
  <c r="DX23" i="1"/>
  <c r="DW23" i="1"/>
  <c r="DV23" i="1"/>
  <c r="DU23" i="1"/>
  <c r="DT23" i="1"/>
  <c r="DS23" i="1"/>
  <c r="DR23" i="1"/>
  <c r="DQ23" i="1"/>
  <c r="DP23" i="1"/>
  <c r="DN23" i="1"/>
  <c r="DM23" i="1"/>
  <c r="DL23" i="1"/>
  <c r="DK23" i="1"/>
  <c r="DJ23" i="1"/>
  <c r="DI23" i="1"/>
  <c r="DH23" i="1"/>
  <c r="DG23" i="1"/>
  <c r="DF23" i="1"/>
  <c r="DE23" i="1"/>
  <c r="DD23" i="1"/>
  <c r="DC23" i="1"/>
  <c r="DA23" i="1"/>
  <c r="CZ23" i="1"/>
  <c r="CY23" i="1"/>
  <c r="CX23" i="1"/>
  <c r="CW23" i="1"/>
  <c r="CV23" i="1"/>
  <c r="CU23" i="1"/>
  <c r="CT23" i="1"/>
  <c r="CS23" i="1"/>
  <c r="CR23" i="1"/>
  <c r="CQ23" i="1"/>
  <c r="CP23" i="1"/>
  <c r="CN23" i="1"/>
  <c r="CM23" i="1"/>
  <c r="CL23" i="1"/>
  <c r="CK23" i="1"/>
  <c r="CJ23" i="1"/>
  <c r="CI23" i="1"/>
  <c r="CH23" i="1"/>
  <c r="CG23" i="1"/>
  <c r="CF23" i="1"/>
  <c r="CE23" i="1"/>
  <c r="CD23" i="1"/>
  <c r="CC23" i="1"/>
  <c r="CA23" i="1"/>
  <c r="BZ23" i="1"/>
  <c r="BY23" i="1"/>
  <c r="BX23" i="1"/>
  <c r="BW23" i="1"/>
  <c r="BV23" i="1"/>
  <c r="BU23" i="1"/>
  <c r="BT23" i="1"/>
  <c r="BS23" i="1"/>
  <c r="BR23" i="1"/>
  <c r="BQ23" i="1"/>
  <c r="BP23" i="1"/>
  <c r="BN23" i="1"/>
  <c r="BM23" i="1"/>
  <c r="BL23" i="1"/>
  <c r="BK23" i="1"/>
  <c r="BJ23" i="1"/>
  <c r="BI23" i="1"/>
  <c r="BH23" i="1"/>
  <c r="BG23" i="1"/>
  <c r="BF23" i="1"/>
  <c r="BE23" i="1"/>
  <c r="BD23" i="1"/>
  <c r="BC23" i="1"/>
  <c r="BA23" i="1"/>
  <c r="AZ23" i="1"/>
  <c r="AY23" i="1"/>
  <c r="AX23" i="1"/>
  <c r="AW23" i="1"/>
  <c r="AV23" i="1"/>
  <c r="AU23" i="1"/>
  <c r="AT23" i="1"/>
  <c r="AS23" i="1"/>
  <c r="AR23" i="1"/>
  <c r="AQ23" i="1"/>
  <c r="AP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A23" i="1"/>
  <c r="Z23" i="1"/>
  <c r="Y23" i="1"/>
  <c r="X23" i="1"/>
  <c r="W23" i="1"/>
  <c r="V23" i="1"/>
  <c r="U23" i="1"/>
  <c r="T23" i="1"/>
  <c r="S23" i="1"/>
  <c r="R23" i="1"/>
  <c r="Q23" i="1"/>
  <c r="P23" i="1"/>
  <c r="N23" i="1"/>
  <c r="M23" i="1"/>
  <c r="L23" i="1"/>
  <c r="K23" i="1"/>
  <c r="J23" i="1"/>
  <c r="I23" i="1"/>
  <c r="H23" i="1"/>
  <c r="G23" i="1"/>
  <c r="F23" i="1"/>
  <c r="E23" i="1"/>
  <c r="D23" i="1"/>
  <c r="C23" i="1"/>
  <c r="FB22" i="1"/>
  <c r="EO22" i="1"/>
  <c r="EB22" i="1"/>
  <c r="DO22" i="1"/>
  <c r="DB22" i="1"/>
  <c r="CO22" i="1"/>
  <c r="CB22" i="1"/>
  <c r="BO22" i="1"/>
  <c r="BB22" i="1"/>
  <c r="AO22" i="1"/>
  <c r="AB22" i="1"/>
  <c r="O22" i="1"/>
  <c r="FB21" i="1"/>
  <c r="EO21" i="1"/>
  <c r="EB21" i="1"/>
  <c r="DO21" i="1"/>
  <c r="DB21" i="1"/>
  <c r="CO21" i="1"/>
  <c r="CB21" i="1"/>
  <c r="BO21" i="1"/>
  <c r="BB21" i="1"/>
  <c r="AO21" i="1"/>
  <c r="AB21" i="1"/>
  <c r="O21" i="1"/>
  <c r="FB20" i="1"/>
  <c r="EO20" i="1"/>
  <c r="EB20" i="1"/>
  <c r="DO20" i="1"/>
  <c r="DB20" i="1"/>
  <c r="CO20" i="1"/>
  <c r="CB20" i="1"/>
  <c r="BO20" i="1"/>
  <c r="BB20" i="1"/>
  <c r="AO20" i="1"/>
  <c r="AB20" i="1"/>
  <c r="O20" i="1"/>
  <c r="FB19" i="1"/>
  <c r="EO19" i="1"/>
  <c r="EB19" i="1"/>
  <c r="DO19" i="1"/>
  <c r="DB19" i="1"/>
  <c r="CO19" i="1"/>
  <c r="CB19" i="1"/>
  <c r="BO19" i="1"/>
  <c r="BB19" i="1"/>
  <c r="AO19" i="1"/>
  <c r="AB19" i="1"/>
  <c r="O19" i="1"/>
  <c r="FB18" i="1"/>
  <c r="EO18" i="1"/>
  <c r="EB18" i="1"/>
  <c r="DO18" i="1"/>
  <c r="DB18" i="1"/>
  <c r="CO18" i="1"/>
  <c r="CB18" i="1"/>
  <c r="BO18" i="1"/>
  <c r="BB18" i="1"/>
  <c r="AO18" i="1"/>
  <c r="AB18" i="1"/>
  <c r="O18" i="1"/>
  <c r="FB17" i="1"/>
  <c r="EO17" i="1"/>
  <c r="EB17" i="1"/>
  <c r="DO17" i="1"/>
  <c r="DB17" i="1"/>
  <c r="CO17" i="1"/>
  <c r="CB17" i="1"/>
  <c r="BO17" i="1"/>
  <c r="BB17" i="1"/>
  <c r="AO17" i="1"/>
  <c r="AB17" i="1"/>
  <c r="O17" i="1"/>
  <c r="FB16" i="1"/>
  <c r="EO16" i="1"/>
  <c r="EB16" i="1"/>
  <c r="DO16" i="1"/>
  <c r="DB16" i="1"/>
  <c r="CO16" i="1"/>
  <c r="CB16" i="1"/>
  <c r="BO16" i="1"/>
  <c r="BB16" i="1"/>
  <c r="AO16" i="1"/>
  <c r="AB16" i="1"/>
  <c r="O16" i="1"/>
  <c r="FB15" i="1"/>
  <c r="EO15" i="1"/>
  <c r="EB15" i="1"/>
  <c r="DO15" i="1"/>
  <c r="DB15" i="1"/>
  <c r="CO15" i="1"/>
  <c r="CB15" i="1"/>
  <c r="BO15" i="1"/>
  <c r="BB15" i="1"/>
  <c r="AO15" i="1"/>
  <c r="AB15" i="1"/>
  <c r="O15" i="1"/>
  <c r="FB14" i="1"/>
  <c r="EO14" i="1"/>
  <c r="EB14" i="1"/>
  <c r="DO14" i="1"/>
  <c r="DB14" i="1"/>
  <c r="CO14" i="1"/>
  <c r="CB14" i="1"/>
  <c r="BO14" i="1"/>
  <c r="BB14" i="1"/>
  <c r="AO14" i="1"/>
  <c r="AB14" i="1"/>
  <c r="O14" i="1"/>
  <c r="FB13" i="1"/>
  <c r="EO13" i="1"/>
  <c r="EB13" i="1"/>
  <c r="DO13" i="1"/>
  <c r="DB13" i="1"/>
  <c r="CO13" i="1"/>
  <c r="CB13" i="1"/>
  <c r="BO13" i="1"/>
  <c r="BB13" i="1"/>
  <c r="AO13" i="1"/>
  <c r="AB13" i="1"/>
  <c r="O13" i="1"/>
  <c r="FB12" i="1"/>
  <c r="EO12" i="1"/>
  <c r="EB12" i="1"/>
  <c r="DO12" i="1"/>
  <c r="DB12" i="1"/>
  <c r="CO12" i="1"/>
  <c r="CB12" i="1"/>
  <c r="BO12" i="1"/>
  <c r="BB12" i="1"/>
  <c r="AO12" i="1"/>
  <c r="AB12" i="1"/>
  <c r="O12" i="1"/>
  <c r="FB11" i="1"/>
  <c r="FB23" i="1" s="1"/>
  <c r="EO11" i="1"/>
  <c r="EO23" i="1" s="1"/>
  <c r="EB11" i="1"/>
  <c r="DO11" i="1"/>
  <c r="DB11" i="1"/>
  <c r="CO11" i="1"/>
  <c r="CB11" i="1"/>
  <c r="BO11" i="1"/>
  <c r="BB11" i="1"/>
  <c r="BB23" i="1" s="1"/>
  <c r="AO11" i="1"/>
  <c r="AO23" i="1" s="1"/>
  <c r="AB11" i="1"/>
  <c r="O11" i="1"/>
  <c r="AB23" i="1" l="1"/>
  <c r="AB41" i="1"/>
  <c r="EB41" i="1"/>
  <c r="AB62" i="1"/>
  <c r="EB62" i="1"/>
  <c r="AB80" i="1"/>
  <c r="EB80" i="1"/>
  <c r="AB101" i="1"/>
  <c r="EB101" i="1"/>
  <c r="AB119" i="1"/>
  <c r="EB119" i="1"/>
  <c r="BO101" i="1"/>
  <c r="BO119" i="1"/>
  <c r="CB62" i="1"/>
  <c r="BB62" i="1"/>
  <c r="EO62" i="1"/>
  <c r="CB80" i="1"/>
  <c r="CB101" i="1"/>
  <c r="CB119" i="1"/>
  <c r="CB128" i="1"/>
  <c r="FN11" i="8"/>
  <c r="CO62" i="1"/>
  <c r="CO80" i="1"/>
  <c r="CO101" i="1"/>
  <c r="CO119" i="1"/>
  <c r="CO128" i="1"/>
  <c r="DB62" i="1"/>
  <c r="DB80" i="1"/>
  <c r="DB101" i="1"/>
  <c r="DB119" i="1"/>
  <c r="DB128" i="1"/>
  <c r="IB119" i="1"/>
  <c r="IB101" i="1"/>
  <c r="O62" i="1"/>
  <c r="AO62" i="1"/>
  <c r="DO62" i="1"/>
  <c r="O80" i="1"/>
  <c r="DO80" i="1"/>
  <c r="O101" i="1"/>
  <c r="DO101" i="1"/>
  <c r="O119" i="1"/>
  <c r="AO119" i="1"/>
  <c r="DO119" i="1"/>
  <c r="EO119" i="1"/>
  <c r="O128" i="1"/>
  <c r="AO128" i="1"/>
  <c r="DO128" i="1"/>
  <c r="EO128" i="1"/>
  <c r="KA27" i="8"/>
  <c r="KA19" i="8"/>
  <c r="KA11" i="8"/>
  <c r="FO77" i="6"/>
  <c r="FO86" i="6"/>
  <c r="FO66" i="6"/>
  <c r="FO52" i="6"/>
  <c r="FO41" i="6"/>
  <c r="FO27" i="6"/>
  <c r="FO16" i="6"/>
  <c r="IB128" i="1"/>
  <c r="IB80" i="1"/>
  <c r="IB62" i="1"/>
  <c r="IB63" i="1" s="1"/>
  <c r="IB41" i="1"/>
  <c r="IB23" i="1"/>
  <c r="AA27" i="8"/>
  <c r="DN19" i="8"/>
  <c r="AN11" i="8"/>
  <c r="HN11" i="8"/>
  <c r="HN19" i="8"/>
  <c r="HN27" i="8"/>
  <c r="EB23" i="1"/>
  <c r="DO23" i="1"/>
  <c r="BO41" i="1"/>
  <c r="CB41" i="1"/>
  <c r="BO23" i="1"/>
  <c r="CB23" i="1"/>
  <c r="CO23" i="1"/>
  <c r="CO41" i="1"/>
  <c r="O23" i="1"/>
  <c r="DB23" i="1"/>
  <c r="DB41" i="1"/>
  <c r="O74" i="6" l="1"/>
  <c r="EO76" i="6"/>
  <c r="EB76" i="6"/>
  <c r="DO76" i="6"/>
  <c r="DB76" i="6"/>
  <c r="CO76" i="6"/>
  <c r="CB76" i="6"/>
  <c r="BO76" i="6"/>
  <c r="BB76" i="6"/>
  <c r="AO76" i="6"/>
  <c r="AB76" i="6"/>
  <c r="O76" i="6"/>
  <c r="EO75" i="6"/>
  <c r="EB75" i="6"/>
  <c r="DO75" i="6"/>
  <c r="DB75" i="6"/>
  <c r="CO75" i="6"/>
  <c r="CB75" i="6"/>
  <c r="BO75" i="6"/>
  <c r="BB75" i="6"/>
  <c r="AO75" i="6"/>
  <c r="AB75" i="6"/>
  <c r="O75" i="6"/>
  <c r="EO74" i="6"/>
  <c r="EB74" i="6"/>
  <c r="DO74" i="6"/>
  <c r="DB74" i="6"/>
  <c r="CO74" i="6"/>
  <c r="CB74" i="6"/>
  <c r="BO74" i="6"/>
  <c r="BB74" i="6"/>
  <c r="AO74" i="6"/>
  <c r="AB74" i="6"/>
  <c r="EO73" i="6"/>
  <c r="EB73" i="6"/>
  <c r="DO73" i="6"/>
  <c r="DB73" i="6"/>
  <c r="CO73" i="6"/>
  <c r="CB73" i="6"/>
  <c r="BO73" i="6"/>
  <c r="BB73" i="6"/>
  <c r="AO73" i="6"/>
  <c r="AB73" i="6"/>
  <c r="O73" i="6"/>
  <c r="EO72" i="6"/>
  <c r="EB72" i="6"/>
  <c r="DO72" i="6"/>
  <c r="DB72" i="6"/>
  <c r="CO72" i="6"/>
  <c r="CB72" i="6"/>
  <c r="BO72" i="6"/>
  <c r="BB72" i="6"/>
  <c r="AO72" i="6"/>
  <c r="AB72" i="6"/>
  <c r="O72" i="6"/>
  <c r="EO65" i="6"/>
  <c r="EB65" i="6"/>
  <c r="DO65" i="6"/>
  <c r="DB65" i="6"/>
  <c r="CO65" i="6"/>
  <c r="CB65" i="6"/>
  <c r="BO65" i="6"/>
  <c r="BB65" i="6"/>
  <c r="AO65" i="6"/>
  <c r="AB65" i="6"/>
  <c r="O65" i="6"/>
  <c r="EO64" i="6"/>
  <c r="EB64" i="6"/>
  <c r="DO64" i="6"/>
  <c r="DB64" i="6"/>
  <c r="CO64" i="6"/>
  <c r="CB64" i="6"/>
  <c r="BO64" i="6"/>
  <c r="BB64" i="6"/>
  <c r="AO64" i="6"/>
  <c r="AB64" i="6"/>
  <c r="O64" i="6"/>
  <c r="EO63" i="6"/>
  <c r="EB63" i="6"/>
  <c r="DO63" i="6"/>
  <c r="DB63" i="6"/>
  <c r="CO63" i="6"/>
  <c r="CB63" i="6"/>
  <c r="BO63" i="6"/>
  <c r="BB63" i="6"/>
  <c r="AO63" i="6"/>
  <c r="AB63" i="6"/>
  <c r="O63" i="6"/>
  <c r="EO62" i="6"/>
  <c r="EB62" i="6"/>
  <c r="DO62" i="6"/>
  <c r="DB62" i="6"/>
  <c r="CO62" i="6"/>
  <c r="CB62" i="6"/>
  <c r="BO62" i="6"/>
  <c r="BB62" i="6"/>
  <c r="AO62" i="6"/>
  <c r="AB62" i="6"/>
  <c r="O62" i="6"/>
  <c r="EO61" i="6"/>
  <c r="EB61" i="6"/>
  <c r="DO61" i="6"/>
  <c r="DB61" i="6"/>
  <c r="CO61" i="6"/>
  <c r="CB61" i="6"/>
  <c r="BO61" i="6"/>
  <c r="BB61" i="6"/>
  <c r="AO61" i="6"/>
  <c r="AB61" i="6"/>
  <c r="O61" i="6"/>
  <c r="FO89" i="1"/>
  <c r="FO90" i="1"/>
  <c r="FO91" i="1"/>
  <c r="FO92" i="1"/>
  <c r="FO93" i="1"/>
  <c r="FO94" i="1"/>
  <c r="FO95" i="1"/>
  <c r="FO96" i="1"/>
  <c r="FO97" i="1"/>
  <c r="FO98" i="1"/>
  <c r="FO99" i="1"/>
  <c r="FO100" i="1"/>
  <c r="HM80" i="1"/>
  <c r="HM23" i="1"/>
  <c r="IX27" i="8" l="1"/>
  <c r="IY27" i="8"/>
  <c r="IZ27" i="8"/>
  <c r="IP27" i="8"/>
  <c r="IQ27" i="8"/>
  <c r="IR27" i="8"/>
  <c r="IS27" i="8"/>
  <c r="IT27" i="8"/>
  <c r="IU27" i="8"/>
  <c r="IV27" i="8"/>
  <c r="IW27" i="8"/>
  <c r="IO27" i="8"/>
  <c r="IT19" i="8"/>
  <c r="IU19" i="8"/>
  <c r="IV19" i="8"/>
  <c r="IW19" i="8"/>
  <c r="IX19" i="8"/>
  <c r="IY19" i="8"/>
  <c r="IZ19" i="8"/>
  <c r="IP19" i="8"/>
  <c r="IQ19" i="8"/>
  <c r="IR19" i="8"/>
  <c r="IS19" i="8"/>
  <c r="IO19" i="8"/>
  <c r="IP11" i="8"/>
  <c r="IQ11" i="8"/>
  <c r="IR11" i="8"/>
  <c r="IS11" i="8"/>
  <c r="IT11" i="8"/>
  <c r="IU11" i="8"/>
  <c r="IV11" i="8"/>
  <c r="IW11" i="8"/>
  <c r="IX11" i="8"/>
  <c r="IY11" i="8"/>
  <c r="IZ11" i="8"/>
  <c r="IO11" i="8"/>
  <c r="JA26" i="8"/>
  <c r="JA25" i="8"/>
  <c r="JA18" i="8"/>
  <c r="JA17" i="8"/>
  <c r="JA10" i="8"/>
  <c r="JA9" i="8"/>
  <c r="JA27" i="8" l="1"/>
  <c r="JA19" i="8"/>
  <c r="JA11" i="8"/>
  <c r="IN10" i="8" l="1"/>
  <c r="HE80" i="1"/>
  <c r="HE81" i="1" s="1"/>
  <c r="HE41" i="1"/>
  <c r="HF41" i="1"/>
  <c r="HE23" i="1"/>
  <c r="HF23" i="1"/>
  <c r="EQ27" i="6" l="1"/>
  <c r="EO84" i="6"/>
  <c r="JM27" i="8" l="1"/>
  <c r="JL27" i="8"/>
  <c r="JK27" i="8"/>
  <c r="JJ27" i="8"/>
  <c r="JI27" i="8"/>
  <c r="JH27" i="8"/>
  <c r="JG27" i="8"/>
  <c r="JF27" i="8"/>
  <c r="JE27" i="8"/>
  <c r="JD27" i="8"/>
  <c r="JC27" i="8"/>
  <c r="JB27" i="8"/>
  <c r="JL19" i="8"/>
  <c r="JK19" i="8"/>
  <c r="JJ19" i="8"/>
  <c r="JI19" i="8"/>
  <c r="JH19" i="8"/>
  <c r="JG19" i="8"/>
  <c r="JF19" i="8"/>
  <c r="JE19" i="8"/>
  <c r="JD19" i="8"/>
  <c r="JC19" i="8"/>
  <c r="JB19" i="8"/>
  <c r="FA77" i="6"/>
  <c r="EZ77" i="6"/>
  <c r="EY77" i="6"/>
  <c r="EX77" i="6"/>
  <c r="EW77" i="6"/>
  <c r="EV77" i="6"/>
  <c r="EU77" i="6"/>
  <c r="ET77" i="6"/>
  <c r="ES77" i="6"/>
  <c r="ER77" i="6"/>
  <c r="EQ77" i="6"/>
  <c r="EP77" i="6"/>
  <c r="FA66" i="6"/>
  <c r="EZ66" i="6"/>
  <c r="EY66" i="6"/>
  <c r="EX66" i="6"/>
  <c r="EW66" i="6"/>
  <c r="EV66" i="6"/>
  <c r="EU66" i="6"/>
  <c r="ET66" i="6"/>
  <c r="ES66" i="6"/>
  <c r="ER66" i="6"/>
  <c r="EQ66" i="6"/>
  <c r="EP66" i="6"/>
  <c r="FA52" i="6"/>
  <c r="EZ52" i="6"/>
  <c r="EY52" i="6"/>
  <c r="EX52" i="6"/>
  <c r="EW52" i="6"/>
  <c r="EV52" i="6"/>
  <c r="EU52" i="6"/>
  <c r="ET52" i="6"/>
  <c r="ES52" i="6"/>
  <c r="ER52" i="6"/>
  <c r="EQ52" i="6"/>
  <c r="EP52" i="6"/>
  <c r="FA41" i="6"/>
  <c r="EZ41" i="6"/>
  <c r="EY41" i="6"/>
  <c r="EX41" i="6"/>
  <c r="EW41" i="6"/>
  <c r="EV41" i="6"/>
  <c r="EU41" i="6"/>
  <c r="ET41" i="6"/>
  <c r="ES41" i="6"/>
  <c r="ER41" i="6"/>
  <c r="EQ41" i="6"/>
  <c r="EP41" i="6"/>
  <c r="FA27" i="6"/>
  <c r="EZ27" i="6"/>
  <c r="EY27" i="6"/>
  <c r="EX27" i="6"/>
  <c r="EW27" i="6"/>
  <c r="EV27" i="6"/>
  <c r="EU27" i="6"/>
  <c r="ET27" i="6"/>
  <c r="ES27" i="6"/>
  <c r="ER27" i="6"/>
  <c r="EP27" i="6"/>
  <c r="FA86" i="6"/>
  <c r="EZ86" i="6"/>
  <c r="EY86" i="6"/>
  <c r="EX86" i="6"/>
  <c r="EW86" i="6"/>
  <c r="EV86" i="6"/>
  <c r="EU86" i="6"/>
  <c r="ET86" i="6"/>
  <c r="ES86" i="6"/>
  <c r="ER86" i="6"/>
  <c r="EQ86" i="6"/>
  <c r="EP86" i="6"/>
  <c r="FA16" i="6"/>
  <c r="EZ16" i="6"/>
  <c r="EY16" i="6"/>
  <c r="EX16" i="6"/>
  <c r="EW16" i="6"/>
  <c r="EV16" i="6"/>
  <c r="EU16" i="6"/>
  <c r="ET16" i="6"/>
  <c r="ES16" i="6"/>
  <c r="ER16" i="6"/>
  <c r="EQ16" i="6"/>
  <c r="EP16" i="6"/>
  <c r="HN119" i="1"/>
  <c r="HM119" i="1"/>
  <c r="HL119" i="1"/>
  <c r="HK119" i="1"/>
  <c r="HJ119" i="1"/>
  <c r="HI119" i="1"/>
  <c r="HH119" i="1"/>
  <c r="HG119" i="1"/>
  <c r="HF119" i="1"/>
  <c r="HE119" i="1"/>
  <c r="HD119" i="1"/>
  <c r="HC119" i="1"/>
  <c r="HN101" i="1"/>
  <c r="HM101" i="1"/>
  <c r="HL101" i="1"/>
  <c r="HK101" i="1"/>
  <c r="HJ101" i="1"/>
  <c r="HI101" i="1"/>
  <c r="HH101" i="1"/>
  <c r="HG101" i="1"/>
  <c r="HF101" i="1"/>
  <c r="HE101" i="1"/>
  <c r="HD101" i="1"/>
  <c r="HC101" i="1"/>
  <c r="HN80" i="1"/>
  <c r="HL80" i="1"/>
  <c r="HK80" i="1"/>
  <c r="HJ80" i="1"/>
  <c r="HI80" i="1"/>
  <c r="HH80" i="1"/>
  <c r="HG80" i="1"/>
  <c r="HF80" i="1"/>
  <c r="HD80" i="1"/>
  <c r="HC80" i="1"/>
  <c r="HN62" i="1"/>
  <c r="HM62" i="1"/>
  <c r="HL62" i="1"/>
  <c r="HK62" i="1"/>
  <c r="HJ62" i="1"/>
  <c r="HI62" i="1"/>
  <c r="HH62" i="1"/>
  <c r="HG62" i="1"/>
  <c r="HF62" i="1"/>
  <c r="HE62" i="1"/>
  <c r="HE63" i="1" s="1"/>
  <c r="HD62" i="1"/>
  <c r="HC62" i="1"/>
  <c r="HN41" i="1"/>
  <c r="HM41" i="1"/>
  <c r="HL41" i="1"/>
  <c r="HK41" i="1"/>
  <c r="HJ41" i="1"/>
  <c r="HI41" i="1"/>
  <c r="HH41" i="1"/>
  <c r="HG41" i="1"/>
  <c r="HD41" i="1"/>
  <c r="HC41" i="1"/>
  <c r="HN128" i="1"/>
  <c r="HM128" i="1"/>
  <c r="HL128" i="1"/>
  <c r="HK128" i="1"/>
  <c r="HJ128" i="1"/>
  <c r="HI128" i="1"/>
  <c r="HH128" i="1"/>
  <c r="HG128" i="1"/>
  <c r="HF128" i="1"/>
  <c r="HE128" i="1"/>
  <c r="HD128" i="1"/>
  <c r="HC128" i="1"/>
  <c r="HN23" i="1"/>
  <c r="HL23" i="1"/>
  <c r="HK23" i="1"/>
  <c r="HJ23" i="1"/>
  <c r="HI23" i="1"/>
  <c r="HH23" i="1"/>
  <c r="HG23" i="1"/>
  <c r="HD23" i="1"/>
  <c r="HC23" i="1"/>
  <c r="JM11" i="8"/>
  <c r="FB41" i="6" l="1"/>
  <c r="FB86" i="6"/>
  <c r="JN19" i="8"/>
  <c r="JN27" i="8"/>
  <c r="FB52" i="6"/>
  <c r="FB77" i="6"/>
  <c r="FB16" i="6"/>
  <c r="FB27" i="6"/>
  <c r="FB66" i="6"/>
  <c r="HO128" i="1"/>
  <c r="HO23" i="1"/>
  <c r="HO41" i="1"/>
  <c r="HO62" i="1"/>
  <c r="HO80" i="1"/>
  <c r="HO101" i="1"/>
  <c r="HO119" i="1"/>
  <c r="HB126" i="1"/>
  <c r="HB127" i="1"/>
  <c r="HB118" i="1"/>
  <c r="HB117" i="1"/>
  <c r="HB116" i="1"/>
  <c r="HB115" i="1"/>
  <c r="HB114" i="1"/>
  <c r="HB113" i="1"/>
  <c r="HB112" i="1"/>
  <c r="HB111" i="1"/>
  <c r="HB110" i="1"/>
  <c r="HB109" i="1"/>
  <c r="HB108" i="1"/>
  <c r="HB107" i="1"/>
  <c r="HB100" i="1"/>
  <c r="HB99" i="1"/>
  <c r="HB98" i="1"/>
  <c r="HB97" i="1"/>
  <c r="HB96" i="1"/>
  <c r="HB95" i="1"/>
  <c r="HB94" i="1"/>
  <c r="HB93" i="1"/>
  <c r="HB92" i="1"/>
  <c r="HB91" i="1"/>
  <c r="HB90" i="1"/>
  <c r="HB89" i="1"/>
  <c r="HB61" i="1"/>
  <c r="HB60" i="1"/>
  <c r="HB59" i="1"/>
  <c r="HB58" i="1"/>
  <c r="HB57" i="1"/>
  <c r="HB56" i="1"/>
  <c r="HB55" i="1"/>
  <c r="HB54" i="1"/>
  <c r="HB53" i="1"/>
  <c r="HB52" i="1"/>
  <c r="HB51" i="1"/>
  <c r="HB50" i="1"/>
  <c r="HB22" i="1"/>
  <c r="HB21" i="1"/>
  <c r="HB20" i="1"/>
  <c r="HB19" i="1"/>
  <c r="HB18" i="1"/>
  <c r="HB17" i="1"/>
  <c r="HB16" i="1"/>
  <c r="HB15" i="1"/>
  <c r="HB14" i="1"/>
  <c r="HB13" i="1"/>
  <c r="HB12" i="1"/>
  <c r="HB11" i="1"/>
  <c r="HB29" i="1"/>
  <c r="HB40" i="1"/>
  <c r="HB39" i="1"/>
  <c r="HB38" i="1"/>
  <c r="HB37" i="1"/>
  <c r="HB36" i="1"/>
  <c r="HB35" i="1"/>
  <c r="HB34" i="1"/>
  <c r="HB33" i="1"/>
  <c r="HB32" i="1"/>
  <c r="HB31" i="1"/>
  <c r="HB30" i="1"/>
  <c r="HA119" i="1"/>
  <c r="HA101" i="1"/>
  <c r="HA128" i="1"/>
  <c r="HA62" i="1"/>
  <c r="HA80" i="1"/>
  <c r="HA41" i="1"/>
  <c r="HA23" i="1"/>
  <c r="EN86" i="6" l="1"/>
  <c r="EN77" i="6"/>
  <c r="EN66" i="6"/>
  <c r="EN52" i="6"/>
  <c r="EN41" i="6"/>
  <c r="EN27" i="6"/>
  <c r="EN16" i="6"/>
  <c r="GZ128" i="1"/>
  <c r="GZ119" i="1"/>
  <c r="GZ101" i="1"/>
  <c r="GZ80" i="1"/>
  <c r="GZ62" i="1"/>
  <c r="GZ41" i="1"/>
  <c r="GZ23" i="1"/>
  <c r="JL11" i="8"/>
  <c r="EM86" i="6"/>
  <c r="EM77" i="6"/>
  <c r="EM66" i="6"/>
  <c r="EM52" i="6"/>
  <c r="EM41" i="6"/>
  <c r="EM27" i="6"/>
  <c r="EM16" i="6"/>
  <c r="JK11" i="8"/>
  <c r="EL86" i="6"/>
  <c r="EL77" i="6"/>
  <c r="EL66" i="6"/>
  <c r="EL52" i="6"/>
  <c r="EL41" i="6"/>
  <c r="EL27" i="6"/>
  <c r="EL16" i="6"/>
  <c r="GY128" i="1"/>
  <c r="GY80" i="1"/>
  <c r="GY62" i="1"/>
  <c r="GY41" i="1"/>
  <c r="GY23" i="1"/>
  <c r="GY119" i="1"/>
  <c r="GY101" i="1"/>
  <c r="JJ11" i="8"/>
  <c r="EK86" i="6"/>
  <c r="EK77" i="6"/>
  <c r="EK66" i="6"/>
  <c r="EK52" i="6"/>
  <c r="EK41" i="6"/>
  <c r="EK27" i="6"/>
  <c r="EK16" i="6"/>
  <c r="GX128" i="1"/>
  <c r="GX119" i="1"/>
  <c r="GX101" i="1"/>
  <c r="GX80" i="1"/>
  <c r="GX62" i="1"/>
  <c r="GX41" i="1"/>
  <c r="GX23" i="1"/>
  <c r="JI11" i="8"/>
  <c r="EJ77" i="6"/>
  <c r="EJ66" i="6"/>
  <c r="EJ86" i="6"/>
  <c r="EJ41" i="6"/>
  <c r="EJ52" i="6"/>
  <c r="EJ27" i="6"/>
  <c r="EJ16" i="6"/>
  <c r="GW128" i="1"/>
  <c r="GW119" i="1"/>
  <c r="GW101" i="1"/>
  <c r="GW62" i="1"/>
  <c r="GW80" i="1"/>
  <c r="GW41" i="1"/>
  <c r="GW23" i="1"/>
  <c r="EI66" i="6"/>
  <c r="GV119" i="1"/>
  <c r="GV101" i="1"/>
  <c r="JH11" i="8"/>
  <c r="EI77" i="6"/>
  <c r="EI86" i="6"/>
  <c r="EI52" i="6"/>
  <c r="EI41" i="6"/>
  <c r="EI27" i="6"/>
  <c r="EI16" i="6"/>
  <c r="GV128" i="1"/>
  <c r="GV62" i="1"/>
  <c r="GV80" i="1"/>
  <c r="GV41" i="1"/>
  <c r="GV23" i="1"/>
  <c r="GU80" i="1"/>
  <c r="GU128" i="1"/>
  <c r="GU119" i="1"/>
  <c r="GU101" i="1"/>
  <c r="GU62" i="1"/>
  <c r="GU41" i="1"/>
  <c r="GU23" i="1"/>
  <c r="EH66" i="6"/>
  <c r="EH86" i="6"/>
  <c r="EH77" i="6"/>
  <c r="EH52" i="6"/>
  <c r="EH41" i="6"/>
  <c r="EH27" i="6"/>
  <c r="EH16" i="6"/>
  <c r="JG11" i="8"/>
  <c r="JF11" i="8"/>
  <c r="EG86" i="6"/>
  <c r="EG66" i="6"/>
  <c r="ED77" i="6"/>
  <c r="EE77" i="6"/>
  <c r="EF77" i="6"/>
  <c r="EG77" i="6"/>
  <c r="EG52" i="6"/>
  <c r="EG41" i="6"/>
  <c r="EG27" i="6"/>
  <c r="EG16" i="6"/>
  <c r="GT128" i="1"/>
  <c r="GT119" i="1"/>
  <c r="GT101" i="1"/>
  <c r="GT80" i="1"/>
  <c r="GT62" i="1"/>
  <c r="GT41" i="1"/>
  <c r="GT23" i="1"/>
  <c r="EE86" i="6"/>
  <c r="EF86" i="6"/>
  <c r="JE11" i="8"/>
  <c r="JD11" i="8"/>
  <c r="EE66" i="6"/>
  <c r="EF66" i="6"/>
  <c r="EE52" i="6"/>
  <c r="EF52" i="6"/>
  <c r="EE16" i="6"/>
  <c r="EF16" i="6"/>
  <c r="EE27" i="6"/>
  <c r="EF27" i="6"/>
  <c r="EE41" i="6"/>
  <c r="EF41" i="6"/>
  <c r="GR128" i="1"/>
  <c r="GS128" i="1"/>
  <c r="GR62" i="1"/>
  <c r="GS62" i="1"/>
  <c r="GR101" i="1"/>
  <c r="GS101" i="1"/>
  <c r="GR119" i="1"/>
  <c r="GS119" i="1"/>
  <c r="GR80" i="1"/>
  <c r="GS80" i="1"/>
  <c r="GR41" i="1"/>
  <c r="GS41" i="1"/>
  <c r="GR23" i="1"/>
  <c r="GS23" i="1"/>
  <c r="ED86" i="6"/>
  <c r="ED66" i="6"/>
  <c r="ED52" i="6"/>
  <c r="ED41" i="6"/>
  <c r="ED27" i="6"/>
  <c r="ED16" i="6"/>
  <c r="GQ101" i="1"/>
  <c r="GQ119" i="1"/>
  <c r="GQ80" i="1"/>
  <c r="GQ62" i="1"/>
  <c r="GQ41" i="1"/>
  <c r="GP41" i="1"/>
  <c r="GQ23" i="1"/>
  <c r="GQ128" i="1"/>
  <c r="JC11" i="8"/>
  <c r="JB11" i="8"/>
  <c r="EC86" i="6"/>
  <c r="EO85" i="6"/>
  <c r="EC77" i="6"/>
  <c r="EC66" i="6"/>
  <c r="EC52" i="6"/>
  <c r="EO51" i="6"/>
  <c r="EO50" i="6"/>
  <c r="EO49" i="6"/>
  <c r="EO48" i="6"/>
  <c r="EO47" i="6"/>
  <c r="EC41" i="6"/>
  <c r="EO40" i="6"/>
  <c r="EO39" i="6"/>
  <c r="EO38" i="6"/>
  <c r="EO37" i="6"/>
  <c r="EO36" i="6"/>
  <c r="EC27" i="6"/>
  <c r="EO26" i="6"/>
  <c r="EO25" i="6"/>
  <c r="EO24" i="6"/>
  <c r="EO23" i="6"/>
  <c r="EO22" i="6"/>
  <c r="EC16" i="6"/>
  <c r="EO15" i="6"/>
  <c r="EO14" i="6"/>
  <c r="EO13" i="6"/>
  <c r="EO12" i="6"/>
  <c r="EO11" i="6"/>
  <c r="GP128" i="1"/>
  <c r="GP119" i="1"/>
  <c r="GP101" i="1"/>
  <c r="GP80" i="1"/>
  <c r="GP62" i="1"/>
  <c r="GP23" i="1"/>
  <c r="GN128" i="1"/>
  <c r="GN119" i="1"/>
  <c r="GN62" i="1"/>
  <c r="GN80" i="1"/>
  <c r="GN41" i="1"/>
  <c r="GM128" i="1"/>
  <c r="GM119" i="1"/>
  <c r="GM80" i="1"/>
  <c r="GM41" i="1"/>
  <c r="GM62" i="1"/>
  <c r="EA86" i="6"/>
  <c r="EA77" i="6"/>
  <c r="EA52" i="6"/>
  <c r="EA27" i="6"/>
  <c r="EA66" i="6"/>
  <c r="EA41" i="6"/>
  <c r="EA16" i="6"/>
  <c r="DZ86" i="6"/>
  <c r="DZ77" i="6"/>
  <c r="DZ52" i="6"/>
  <c r="DZ66" i="6"/>
  <c r="DZ41" i="6"/>
  <c r="DZ27" i="6"/>
  <c r="DZ16" i="6"/>
  <c r="GK128" i="1"/>
  <c r="GL128" i="1"/>
  <c r="GK119" i="1"/>
  <c r="GL119" i="1"/>
  <c r="GK80" i="1"/>
  <c r="GL80" i="1"/>
  <c r="GK62" i="1"/>
  <c r="GL62" i="1"/>
  <c r="GK41" i="1"/>
  <c r="GL41" i="1"/>
  <c r="DX86" i="6"/>
  <c r="DY86" i="6"/>
  <c r="DX77" i="6"/>
  <c r="DY77" i="6"/>
  <c r="DX52" i="6"/>
  <c r="DY52" i="6"/>
  <c r="DX27" i="6"/>
  <c r="DY27" i="6"/>
  <c r="DX66" i="6"/>
  <c r="DY66" i="6"/>
  <c r="DX41" i="6"/>
  <c r="DY41" i="6"/>
  <c r="DX16" i="6"/>
  <c r="DY16" i="6"/>
  <c r="DW86" i="6"/>
  <c r="DW77" i="6"/>
  <c r="DW66" i="6"/>
  <c r="DW52" i="6"/>
  <c r="DW41" i="6"/>
  <c r="DW27" i="6"/>
  <c r="DW16" i="6"/>
  <c r="GJ41" i="1"/>
  <c r="GJ128" i="1"/>
  <c r="GJ119" i="1"/>
  <c r="GJ80" i="1"/>
  <c r="GJ62" i="1"/>
  <c r="DT86" i="6"/>
  <c r="DU86" i="6"/>
  <c r="DV86" i="6"/>
  <c r="DP86" i="6"/>
  <c r="DQ86" i="6"/>
  <c r="DR86" i="6"/>
  <c r="DS86" i="6"/>
  <c r="DT77" i="6"/>
  <c r="DU77" i="6"/>
  <c r="DV77" i="6"/>
  <c r="DT66" i="6"/>
  <c r="DU66" i="6"/>
  <c r="DV66" i="6"/>
  <c r="DT41" i="6"/>
  <c r="DU41" i="6"/>
  <c r="DV41" i="6"/>
  <c r="DT52" i="6"/>
  <c r="DU52" i="6"/>
  <c r="DV52" i="6"/>
  <c r="DT27" i="6"/>
  <c r="DU27" i="6"/>
  <c r="DV27" i="6"/>
  <c r="DT16" i="6"/>
  <c r="DU16" i="6"/>
  <c r="DV16" i="6"/>
  <c r="GG128" i="1"/>
  <c r="GH128" i="1"/>
  <c r="GI128" i="1"/>
  <c r="GG119" i="1"/>
  <c r="GH119" i="1"/>
  <c r="GI119" i="1"/>
  <c r="GG62" i="1"/>
  <c r="GH62" i="1"/>
  <c r="GI62" i="1"/>
  <c r="GG80" i="1"/>
  <c r="GH80" i="1"/>
  <c r="GI80" i="1"/>
  <c r="GG41" i="1"/>
  <c r="GH41" i="1"/>
  <c r="GI41" i="1"/>
  <c r="GG101" i="1"/>
  <c r="GH101" i="1"/>
  <c r="GI101" i="1"/>
  <c r="GJ101" i="1"/>
  <c r="GK101" i="1"/>
  <c r="GL101" i="1"/>
  <c r="GM101" i="1"/>
  <c r="GN101" i="1"/>
  <c r="DS77" i="6"/>
  <c r="DS52" i="6"/>
  <c r="DS66" i="6"/>
  <c r="DS41" i="6"/>
  <c r="DS27" i="6"/>
  <c r="DS16" i="6"/>
  <c r="GF128" i="1"/>
  <c r="GF119" i="1"/>
  <c r="GF101" i="1"/>
  <c r="GF80" i="1"/>
  <c r="GF62" i="1"/>
  <c r="GF41" i="1"/>
  <c r="GF23" i="1"/>
  <c r="GG23" i="1"/>
  <c r="GH23" i="1"/>
  <c r="GI23" i="1"/>
  <c r="GJ23" i="1"/>
  <c r="GK23" i="1"/>
  <c r="GL23" i="1"/>
  <c r="GM23" i="1"/>
  <c r="GN23" i="1"/>
  <c r="IE27" i="8"/>
  <c r="IF27" i="8"/>
  <c r="IG27" i="8"/>
  <c r="IH27" i="8"/>
  <c r="II27" i="8"/>
  <c r="IJ27" i="8"/>
  <c r="IK27" i="8"/>
  <c r="IL27" i="8"/>
  <c r="IM27" i="8"/>
  <c r="IE19" i="8"/>
  <c r="IF19" i="8"/>
  <c r="IG19" i="8"/>
  <c r="IH19" i="8"/>
  <c r="II19" i="8"/>
  <c r="IJ19" i="8"/>
  <c r="IK19" i="8"/>
  <c r="IL19" i="8"/>
  <c r="IM19" i="8"/>
  <c r="IE11" i="8"/>
  <c r="IF11" i="8"/>
  <c r="IG11" i="8"/>
  <c r="IH11" i="8"/>
  <c r="II11" i="8"/>
  <c r="IJ11" i="8"/>
  <c r="IK11" i="8"/>
  <c r="IL11" i="8"/>
  <c r="IM11" i="8"/>
  <c r="DR77" i="6"/>
  <c r="DR52" i="6"/>
  <c r="DR66" i="6"/>
  <c r="DR41" i="6"/>
  <c r="DR27" i="6"/>
  <c r="DR16" i="6"/>
  <c r="GE128" i="1"/>
  <c r="GE101" i="1"/>
  <c r="GE119" i="1"/>
  <c r="GE80" i="1"/>
  <c r="GE62" i="1"/>
  <c r="GE41" i="1"/>
  <c r="GE23" i="1"/>
  <c r="IN26" i="8"/>
  <c r="IN18" i="8"/>
  <c r="IN17" i="8"/>
  <c r="IN9" i="8"/>
  <c r="ID27" i="8"/>
  <c r="ID19" i="8"/>
  <c r="ID11" i="8"/>
  <c r="IC27" i="8"/>
  <c r="IC19" i="8"/>
  <c r="IC11" i="8"/>
  <c r="EB85" i="6"/>
  <c r="EB51" i="6"/>
  <c r="EB50" i="6"/>
  <c r="EB49" i="6"/>
  <c r="EB48" i="6"/>
  <c r="EB47" i="6"/>
  <c r="EB40" i="6"/>
  <c r="EB39" i="6"/>
  <c r="EB38" i="6"/>
  <c r="EB37" i="6"/>
  <c r="EB36" i="6"/>
  <c r="EB26" i="6"/>
  <c r="EB25" i="6"/>
  <c r="EB24" i="6"/>
  <c r="EB23" i="6"/>
  <c r="EB22" i="6"/>
  <c r="EB12" i="6"/>
  <c r="EB13" i="6"/>
  <c r="EB14" i="6"/>
  <c r="EB15" i="6"/>
  <c r="EB11" i="6"/>
  <c r="DQ77" i="6"/>
  <c r="DQ66" i="6"/>
  <c r="DQ52" i="6"/>
  <c r="DQ41" i="6"/>
  <c r="DQ27" i="6"/>
  <c r="DQ16" i="6"/>
  <c r="GO127" i="1"/>
  <c r="GO126" i="1"/>
  <c r="GO108" i="1"/>
  <c r="GO109" i="1"/>
  <c r="GO110" i="1"/>
  <c r="GO111" i="1"/>
  <c r="GO112" i="1"/>
  <c r="GO113" i="1"/>
  <c r="GO114" i="1"/>
  <c r="GO115" i="1"/>
  <c r="GO116" i="1"/>
  <c r="GO117" i="1"/>
  <c r="GO118" i="1"/>
  <c r="GO107" i="1"/>
  <c r="GO90" i="1"/>
  <c r="GO91" i="1"/>
  <c r="GO92" i="1"/>
  <c r="GO93" i="1"/>
  <c r="GO94" i="1"/>
  <c r="GO95" i="1"/>
  <c r="GO96" i="1"/>
  <c r="GO97" i="1"/>
  <c r="GO98" i="1"/>
  <c r="GO99" i="1"/>
  <c r="GO100" i="1"/>
  <c r="GO89" i="1"/>
  <c r="GO69" i="1"/>
  <c r="GO70" i="1"/>
  <c r="GO71" i="1"/>
  <c r="GO72" i="1"/>
  <c r="GO73" i="1"/>
  <c r="GO74" i="1"/>
  <c r="GO75" i="1"/>
  <c r="GO76" i="1"/>
  <c r="GO77" i="1"/>
  <c r="GO78" i="1"/>
  <c r="GO79" i="1"/>
  <c r="GO68" i="1"/>
  <c r="GO51" i="1"/>
  <c r="GO52" i="1"/>
  <c r="GO53" i="1"/>
  <c r="GO54" i="1"/>
  <c r="GO55" i="1"/>
  <c r="GO56" i="1"/>
  <c r="GO57" i="1"/>
  <c r="GO58" i="1"/>
  <c r="GO59" i="1"/>
  <c r="GO60" i="1"/>
  <c r="GO61" i="1"/>
  <c r="GO50" i="1"/>
  <c r="GO30" i="1"/>
  <c r="GO31" i="1"/>
  <c r="GO32" i="1"/>
  <c r="GO33" i="1"/>
  <c r="GO34" i="1"/>
  <c r="GO35" i="1"/>
  <c r="GO36" i="1"/>
  <c r="GO37" i="1"/>
  <c r="GO38" i="1"/>
  <c r="GO39" i="1"/>
  <c r="GO40" i="1"/>
  <c r="GO29" i="1"/>
  <c r="GO12" i="1"/>
  <c r="GO13" i="1"/>
  <c r="GO14" i="1"/>
  <c r="GO15" i="1"/>
  <c r="GO16" i="1"/>
  <c r="GO17" i="1"/>
  <c r="GO18" i="1"/>
  <c r="GO19" i="1"/>
  <c r="GO20" i="1"/>
  <c r="GO21" i="1"/>
  <c r="GO22" i="1"/>
  <c r="GO11" i="1"/>
  <c r="GD128" i="1"/>
  <c r="GD119" i="1"/>
  <c r="GD101" i="1"/>
  <c r="GD80" i="1"/>
  <c r="GD62" i="1"/>
  <c r="GD41" i="1"/>
  <c r="GD23" i="1"/>
  <c r="IB27" i="8"/>
  <c r="IB19" i="8"/>
  <c r="IB11" i="8"/>
  <c r="DP52" i="6"/>
  <c r="DP77" i="6"/>
  <c r="DP66" i="6"/>
  <c r="DP41" i="6"/>
  <c r="DP27" i="6"/>
  <c r="DP16" i="6"/>
  <c r="GC128" i="1"/>
  <c r="GC119" i="1"/>
  <c r="GC101" i="1"/>
  <c r="GC62" i="1"/>
  <c r="GC80" i="1"/>
  <c r="GC41" i="1"/>
  <c r="GC23" i="1"/>
  <c r="DE16" i="6"/>
  <c r="DE27" i="6"/>
  <c r="DE41" i="6"/>
  <c r="DE52" i="6"/>
  <c r="DE66" i="6"/>
  <c r="DE77" i="6"/>
  <c r="DE86" i="6"/>
  <c r="GA128" i="1"/>
  <c r="FZ128" i="1"/>
  <c r="FY128" i="1"/>
  <c r="FX128" i="1"/>
  <c r="FW128" i="1"/>
  <c r="FV128" i="1"/>
  <c r="FU128" i="1"/>
  <c r="FT128" i="1"/>
  <c r="FS128" i="1"/>
  <c r="FR128" i="1"/>
  <c r="FQ128" i="1"/>
  <c r="FP128" i="1"/>
  <c r="GA119" i="1"/>
  <c r="FZ119" i="1"/>
  <c r="FY119" i="1"/>
  <c r="FX119" i="1"/>
  <c r="FW119" i="1"/>
  <c r="FV119" i="1"/>
  <c r="FU119" i="1"/>
  <c r="FT119" i="1"/>
  <c r="FS119" i="1"/>
  <c r="FR119" i="1"/>
  <c r="FQ119" i="1"/>
  <c r="FP119" i="1"/>
  <c r="GB118" i="1"/>
  <c r="GB117" i="1"/>
  <c r="GB116" i="1"/>
  <c r="GB115" i="1"/>
  <c r="GB114" i="1"/>
  <c r="GB113" i="1"/>
  <c r="GB112" i="1"/>
  <c r="GB111" i="1"/>
  <c r="GB110" i="1"/>
  <c r="GB109" i="1"/>
  <c r="GB108" i="1"/>
  <c r="GB107" i="1"/>
  <c r="GA101" i="1"/>
  <c r="FZ101" i="1"/>
  <c r="FY101" i="1"/>
  <c r="FX101" i="1"/>
  <c r="FW101" i="1"/>
  <c r="FV101" i="1"/>
  <c r="FU101" i="1"/>
  <c r="FT101" i="1"/>
  <c r="FS101" i="1"/>
  <c r="FR101" i="1"/>
  <c r="FQ101" i="1"/>
  <c r="FP101" i="1"/>
  <c r="GB100" i="1"/>
  <c r="GB99" i="1"/>
  <c r="GB98" i="1"/>
  <c r="GB97" i="1"/>
  <c r="GB96" i="1"/>
  <c r="GB95" i="1"/>
  <c r="GB94" i="1"/>
  <c r="GB93" i="1"/>
  <c r="GB92" i="1"/>
  <c r="GB91" i="1"/>
  <c r="GB90" i="1"/>
  <c r="GB89" i="1"/>
  <c r="GA80" i="1"/>
  <c r="FZ80" i="1"/>
  <c r="FY80" i="1"/>
  <c r="FY81" i="1" s="1"/>
  <c r="FX80" i="1"/>
  <c r="FX81" i="1" s="1"/>
  <c r="FW80" i="1"/>
  <c r="FW81" i="1" s="1"/>
  <c r="FV80" i="1"/>
  <c r="FV81" i="1" s="1"/>
  <c r="FU80" i="1"/>
  <c r="FU81" i="1" s="1"/>
  <c r="FT80" i="1"/>
  <c r="FT81" i="1" s="1"/>
  <c r="FS80" i="1"/>
  <c r="FS81" i="1" s="1"/>
  <c r="FR80" i="1"/>
  <c r="FR81" i="1" s="1"/>
  <c r="FQ80" i="1"/>
  <c r="FQ81" i="1" s="1"/>
  <c r="FP80" i="1"/>
  <c r="FP81" i="1" s="1"/>
  <c r="GB79" i="1"/>
  <c r="GB78" i="1"/>
  <c r="GB77" i="1"/>
  <c r="GB76" i="1"/>
  <c r="GB75" i="1"/>
  <c r="GB74" i="1"/>
  <c r="GB73" i="1"/>
  <c r="GB72" i="1"/>
  <c r="GB71" i="1"/>
  <c r="GB70" i="1"/>
  <c r="GB69" i="1"/>
  <c r="GB68" i="1"/>
  <c r="GA62" i="1"/>
  <c r="FZ62" i="1"/>
  <c r="FY62" i="1"/>
  <c r="FX62" i="1"/>
  <c r="FW62" i="1"/>
  <c r="FW63" i="1" s="1"/>
  <c r="FV62" i="1"/>
  <c r="FV63" i="1" s="1"/>
  <c r="FU62" i="1"/>
  <c r="FU63" i="1" s="1"/>
  <c r="FT62" i="1"/>
  <c r="FT63" i="1" s="1"/>
  <c r="FS62" i="1"/>
  <c r="FS63" i="1" s="1"/>
  <c r="FR62" i="1"/>
  <c r="FR63" i="1" s="1"/>
  <c r="FQ62" i="1"/>
  <c r="FQ63" i="1" s="1"/>
  <c r="FP62" i="1"/>
  <c r="FP63" i="1" s="1"/>
  <c r="GB61" i="1"/>
  <c r="GB60" i="1"/>
  <c r="GB59" i="1"/>
  <c r="GB58" i="1"/>
  <c r="GB57" i="1"/>
  <c r="GB56" i="1"/>
  <c r="GB55" i="1"/>
  <c r="GB54" i="1"/>
  <c r="GB53" i="1"/>
  <c r="GB52" i="1"/>
  <c r="GB51" i="1"/>
  <c r="GB50" i="1"/>
  <c r="GA41" i="1"/>
  <c r="FZ41" i="1"/>
  <c r="FY41" i="1"/>
  <c r="FX41" i="1"/>
  <c r="FW41" i="1"/>
  <c r="FV41" i="1"/>
  <c r="FU41" i="1"/>
  <c r="FT41" i="1"/>
  <c r="FS41" i="1"/>
  <c r="FR41" i="1"/>
  <c r="FQ41" i="1"/>
  <c r="FP41" i="1"/>
  <c r="GB40" i="1"/>
  <c r="GB39" i="1"/>
  <c r="GB38" i="1"/>
  <c r="GB37" i="1"/>
  <c r="GB36" i="1"/>
  <c r="GB35" i="1"/>
  <c r="GB34" i="1"/>
  <c r="GB33" i="1"/>
  <c r="GB32" i="1"/>
  <c r="GB31" i="1"/>
  <c r="GB30" i="1"/>
  <c r="GB29" i="1"/>
  <c r="GA23" i="1"/>
  <c r="FZ23" i="1"/>
  <c r="FY23" i="1"/>
  <c r="FX23" i="1"/>
  <c r="FW23" i="1"/>
  <c r="FV23" i="1"/>
  <c r="FU23" i="1"/>
  <c r="FT23" i="1"/>
  <c r="FS23" i="1"/>
  <c r="FR23" i="1"/>
  <c r="FQ23" i="1"/>
  <c r="FP23" i="1"/>
  <c r="GB22" i="1"/>
  <c r="GB21" i="1"/>
  <c r="GB20" i="1"/>
  <c r="GB19" i="1"/>
  <c r="GB18" i="1"/>
  <c r="GB17" i="1"/>
  <c r="GB16" i="1"/>
  <c r="GB15" i="1"/>
  <c r="GB14" i="1"/>
  <c r="GB13" i="1"/>
  <c r="GB12" i="1"/>
  <c r="GB11" i="1"/>
  <c r="HZ27" i="8"/>
  <c r="HY27" i="8"/>
  <c r="HX27" i="8"/>
  <c r="HW27" i="8"/>
  <c r="HV27" i="8"/>
  <c r="IA26" i="8"/>
  <c r="IA25" i="8"/>
  <c r="HZ19" i="8"/>
  <c r="HY19" i="8"/>
  <c r="HX19" i="8"/>
  <c r="HW19" i="8"/>
  <c r="HV19" i="8"/>
  <c r="IA18" i="8"/>
  <c r="IA17" i="8"/>
  <c r="HZ11" i="8"/>
  <c r="HY11" i="8"/>
  <c r="HX11" i="8"/>
  <c r="HW11" i="8"/>
  <c r="HV11" i="8"/>
  <c r="IA10" i="8"/>
  <c r="IA9" i="8"/>
  <c r="DN86" i="6"/>
  <c r="DM86" i="6"/>
  <c r="DL86" i="6"/>
  <c r="DK86" i="6"/>
  <c r="DJ86" i="6"/>
  <c r="DI86" i="6"/>
  <c r="DH86" i="6"/>
  <c r="DG86" i="6"/>
  <c r="DF86" i="6"/>
  <c r="DD86" i="6"/>
  <c r="DC86" i="6"/>
  <c r="DN77" i="6"/>
  <c r="DM77" i="6"/>
  <c r="DL77" i="6"/>
  <c r="DK77" i="6"/>
  <c r="DJ77" i="6"/>
  <c r="DI77" i="6"/>
  <c r="DH77" i="6"/>
  <c r="DG77" i="6"/>
  <c r="DF77" i="6"/>
  <c r="DD77" i="6"/>
  <c r="DC77" i="6"/>
  <c r="DN66" i="6"/>
  <c r="DM66" i="6"/>
  <c r="DL66" i="6"/>
  <c r="DK66" i="6"/>
  <c r="DJ66" i="6"/>
  <c r="DI66" i="6"/>
  <c r="DH66" i="6"/>
  <c r="DG66" i="6"/>
  <c r="DF66" i="6"/>
  <c r="DD66" i="6"/>
  <c r="DC66" i="6"/>
  <c r="DN52" i="6"/>
  <c r="DM52" i="6"/>
  <c r="DL52" i="6"/>
  <c r="DK52" i="6"/>
  <c r="DJ52" i="6"/>
  <c r="DI52" i="6"/>
  <c r="DH52" i="6"/>
  <c r="DG52" i="6"/>
  <c r="DF52" i="6"/>
  <c r="DD52" i="6"/>
  <c r="DC52" i="6"/>
  <c r="DO51" i="6"/>
  <c r="DO50" i="6"/>
  <c r="DO49" i="6"/>
  <c r="DO48" i="6"/>
  <c r="DO47" i="6"/>
  <c r="DN41" i="6"/>
  <c r="DM41" i="6"/>
  <c r="DL41" i="6"/>
  <c r="DK41" i="6"/>
  <c r="DJ41" i="6"/>
  <c r="DI41" i="6"/>
  <c r="DH41" i="6"/>
  <c r="DG41" i="6"/>
  <c r="DF41" i="6"/>
  <c r="DD41" i="6"/>
  <c r="DC41" i="6"/>
  <c r="DO40" i="6"/>
  <c r="DO39" i="6"/>
  <c r="DO38" i="6"/>
  <c r="DO37" i="6"/>
  <c r="DO36" i="6"/>
  <c r="DN27" i="6"/>
  <c r="DM27" i="6"/>
  <c r="DL27" i="6"/>
  <c r="DK27" i="6"/>
  <c r="DJ27" i="6"/>
  <c r="DI27" i="6"/>
  <c r="DH27" i="6"/>
  <c r="DG27" i="6"/>
  <c r="DF27" i="6"/>
  <c r="DD27" i="6"/>
  <c r="DC27" i="6"/>
  <c r="DO26" i="6"/>
  <c r="DO25" i="6"/>
  <c r="DO24" i="6"/>
  <c r="DO23" i="6"/>
  <c r="DO22" i="6"/>
  <c r="DN16" i="6"/>
  <c r="DM16" i="6"/>
  <c r="DL16" i="6"/>
  <c r="DK16" i="6"/>
  <c r="DJ16" i="6"/>
  <c r="DI16" i="6"/>
  <c r="DH16" i="6"/>
  <c r="DG16" i="6"/>
  <c r="DF16" i="6"/>
  <c r="DD16" i="6"/>
  <c r="DC16" i="6"/>
  <c r="DO15" i="6"/>
  <c r="DO14" i="6"/>
  <c r="DO13" i="6"/>
  <c r="DO12" i="6"/>
  <c r="DO11" i="6"/>
  <c r="DA86" i="6"/>
  <c r="CZ86" i="6"/>
  <c r="CY86" i="6"/>
  <c r="CX86" i="6"/>
  <c r="CW86" i="6"/>
  <c r="CV86" i="6"/>
  <c r="CU86" i="6"/>
  <c r="CT86" i="6"/>
  <c r="CS86" i="6"/>
  <c r="CR86" i="6"/>
  <c r="CQ86" i="6"/>
  <c r="CP86" i="6"/>
  <c r="DB85" i="6"/>
  <c r="DB84" i="6"/>
  <c r="DA77" i="6"/>
  <c r="CZ77" i="6"/>
  <c r="CY77" i="6"/>
  <c r="CX77" i="6"/>
  <c r="CW77" i="6"/>
  <c r="CV77" i="6"/>
  <c r="CU77" i="6"/>
  <c r="CT77" i="6"/>
  <c r="CS77" i="6"/>
  <c r="CR77" i="6"/>
  <c r="CQ77" i="6"/>
  <c r="CP77" i="6"/>
  <c r="DA66" i="6"/>
  <c r="CZ66" i="6"/>
  <c r="CY66" i="6"/>
  <c r="CX66" i="6"/>
  <c r="CW66" i="6"/>
  <c r="CV66" i="6"/>
  <c r="CU66" i="6"/>
  <c r="CT66" i="6"/>
  <c r="CS66" i="6"/>
  <c r="CR66" i="6"/>
  <c r="CQ66" i="6"/>
  <c r="CP66" i="6"/>
  <c r="DA52" i="6"/>
  <c r="CZ52" i="6"/>
  <c r="CY52" i="6"/>
  <c r="CX52" i="6"/>
  <c r="CW52" i="6"/>
  <c r="CV52" i="6"/>
  <c r="CU52" i="6"/>
  <c r="CT52" i="6"/>
  <c r="CS52" i="6"/>
  <c r="CR52" i="6"/>
  <c r="CQ52" i="6"/>
  <c r="CP52" i="6"/>
  <c r="DB51" i="6"/>
  <c r="DB50" i="6"/>
  <c r="DB49" i="6"/>
  <c r="DB48" i="6"/>
  <c r="DB47" i="6"/>
  <c r="DA41" i="6"/>
  <c r="CZ41" i="6"/>
  <c r="CY41" i="6"/>
  <c r="CX41" i="6"/>
  <c r="CW41" i="6"/>
  <c r="CV41" i="6"/>
  <c r="CU41" i="6"/>
  <c r="CT41" i="6"/>
  <c r="CS41" i="6"/>
  <c r="CR41" i="6"/>
  <c r="CQ41" i="6"/>
  <c r="CP41" i="6"/>
  <c r="DB40" i="6"/>
  <c r="DB39" i="6"/>
  <c r="DB38" i="6"/>
  <c r="DB37" i="6"/>
  <c r="DB36" i="6"/>
  <c r="DA27" i="6"/>
  <c r="CZ27" i="6"/>
  <c r="CY27" i="6"/>
  <c r="CX27" i="6"/>
  <c r="CW27" i="6"/>
  <c r="CV27" i="6"/>
  <c r="CU27" i="6"/>
  <c r="CT27" i="6"/>
  <c r="CS27" i="6"/>
  <c r="CR27" i="6"/>
  <c r="CQ27" i="6"/>
  <c r="CP27" i="6"/>
  <c r="DB26" i="6"/>
  <c r="DB25" i="6"/>
  <c r="DB24" i="6"/>
  <c r="DB23" i="6"/>
  <c r="DB22" i="6"/>
  <c r="DA16" i="6"/>
  <c r="CZ16" i="6"/>
  <c r="CY16" i="6"/>
  <c r="CX16" i="6"/>
  <c r="CW16" i="6"/>
  <c r="CV16" i="6"/>
  <c r="CU16" i="6"/>
  <c r="CT16" i="6"/>
  <c r="CS16" i="6"/>
  <c r="CR16" i="6"/>
  <c r="CQ16" i="6"/>
  <c r="CP16" i="6"/>
  <c r="DB15" i="6"/>
  <c r="DB14" i="6"/>
  <c r="DB13" i="6"/>
  <c r="DB12" i="6"/>
  <c r="DB11" i="6"/>
  <c r="FN128" i="1"/>
  <c r="FM128" i="1"/>
  <c r="FL128" i="1"/>
  <c r="FK128" i="1"/>
  <c r="FJ128" i="1"/>
  <c r="FI128" i="1"/>
  <c r="FH128" i="1"/>
  <c r="FG128" i="1"/>
  <c r="FF128" i="1"/>
  <c r="FE128" i="1"/>
  <c r="FD128" i="1"/>
  <c r="FC128" i="1"/>
  <c r="FO127" i="1"/>
  <c r="FO126" i="1"/>
  <c r="FN119" i="1"/>
  <c r="FM119" i="1"/>
  <c r="FL119" i="1"/>
  <c r="FK119" i="1"/>
  <c r="FJ119" i="1"/>
  <c r="FI119" i="1"/>
  <c r="FH119" i="1"/>
  <c r="FG119" i="1"/>
  <c r="FF119" i="1"/>
  <c r="FE119" i="1"/>
  <c r="FD119" i="1"/>
  <c r="FC119" i="1"/>
  <c r="FO118" i="1"/>
  <c r="FO117" i="1"/>
  <c r="FO116" i="1"/>
  <c r="FO115" i="1"/>
  <c r="FO114" i="1"/>
  <c r="FO113" i="1"/>
  <c r="FO112" i="1"/>
  <c r="FO111" i="1"/>
  <c r="FO110" i="1"/>
  <c r="FO109" i="1"/>
  <c r="FO108" i="1"/>
  <c r="FO107" i="1"/>
  <c r="FN101" i="1"/>
  <c r="FM101" i="1"/>
  <c r="FL101" i="1"/>
  <c r="FK101" i="1"/>
  <c r="FJ101" i="1"/>
  <c r="FI101" i="1"/>
  <c r="FH101" i="1"/>
  <c r="FG101" i="1"/>
  <c r="FF101" i="1"/>
  <c r="FE101" i="1"/>
  <c r="FD101" i="1"/>
  <c r="FC101" i="1"/>
  <c r="FN80" i="1"/>
  <c r="FM80" i="1"/>
  <c r="FL80" i="1"/>
  <c r="FL81" i="1" s="1"/>
  <c r="FK80" i="1"/>
  <c r="FK81" i="1" s="1"/>
  <c r="FJ80" i="1"/>
  <c r="FJ81" i="1" s="1"/>
  <c r="FI80" i="1"/>
  <c r="FI81" i="1" s="1"/>
  <c r="FH80" i="1"/>
  <c r="FH81" i="1" s="1"/>
  <c r="FG80" i="1"/>
  <c r="FG81" i="1" s="1"/>
  <c r="FF80" i="1"/>
  <c r="FF81" i="1" s="1"/>
  <c r="FE80" i="1"/>
  <c r="FE81" i="1" s="1"/>
  <c r="FD80" i="1"/>
  <c r="FD81" i="1" s="1"/>
  <c r="FC80" i="1"/>
  <c r="FC81" i="1" s="1"/>
  <c r="FO79" i="1"/>
  <c r="FO78" i="1"/>
  <c r="FO77" i="1"/>
  <c r="FO76" i="1"/>
  <c r="FO75" i="1"/>
  <c r="FO74" i="1"/>
  <c r="FO73" i="1"/>
  <c r="FO72" i="1"/>
  <c r="FO71" i="1"/>
  <c r="FO70" i="1"/>
  <c r="FO69" i="1"/>
  <c r="FO68" i="1"/>
  <c r="FN62" i="1"/>
  <c r="FM62" i="1"/>
  <c r="FL62" i="1"/>
  <c r="FK62" i="1"/>
  <c r="FJ62" i="1"/>
  <c r="FJ63" i="1" s="1"/>
  <c r="FI62" i="1"/>
  <c r="FI63" i="1" s="1"/>
  <c r="FH62" i="1"/>
  <c r="FH63" i="1" s="1"/>
  <c r="FG62" i="1"/>
  <c r="FG63" i="1" s="1"/>
  <c r="FF62" i="1"/>
  <c r="FF63" i="1" s="1"/>
  <c r="FE62" i="1"/>
  <c r="FE63" i="1" s="1"/>
  <c r="FD62" i="1"/>
  <c r="FD63" i="1" s="1"/>
  <c r="FC62" i="1"/>
  <c r="FC63" i="1" s="1"/>
  <c r="FO61" i="1"/>
  <c r="FO60" i="1"/>
  <c r="FO59" i="1"/>
  <c r="FO58" i="1"/>
  <c r="FO57" i="1"/>
  <c r="FO56" i="1"/>
  <c r="FO55" i="1"/>
  <c r="FO54" i="1"/>
  <c r="FO53" i="1"/>
  <c r="FO52" i="1"/>
  <c r="FO51" i="1"/>
  <c r="FO50" i="1"/>
  <c r="FN41" i="1"/>
  <c r="FM41" i="1"/>
  <c r="FL41" i="1"/>
  <c r="FK41" i="1"/>
  <c r="FJ41" i="1"/>
  <c r="FI41" i="1"/>
  <c r="FH41" i="1"/>
  <c r="FG41" i="1"/>
  <c r="FF41" i="1"/>
  <c r="FE41" i="1"/>
  <c r="FD41" i="1"/>
  <c r="FC41" i="1"/>
  <c r="FO40" i="1"/>
  <c r="FO39" i="1"/>
  <c r="FO38" i="1"/>
  <c r="FO37" i="1"/>
  <c r="FO36" i="1"/>
  <c r="FO35" i="1"/>
  <c r="FO34" i="1"/>
  <c r="FO33" i="1"/>
  <c r="FO32" i="1"/>
  <c r="FO31" i="1"/>
  <c r="FO30" i="1"/>
  <c r="FO29" i="1"/>
  <c r="FN23" i="1"/>
  <c r="FM23" i="1"/>
  <c r="FL23" i="1"/>
  <c r="FK23" i="1"/>
  <c r="FJ23" i="1"/>
  <c r="FI23" i="1"/>
  <c r="FH23" i="1"/>
  <c r="FG23" i="1"/>
  <c r="FF23" i="1"/>
  <c r="FE23" i="1"/>
  <c r="FD23" i="1"/>
  <c r="FC23" i="1"/>
  <c r="FO22" i="1"/>
  <c r="FO21" i="1"/>
  <c r="FO20" i="1"/>
  <c r="FO19" i="1"/>
  <c r="FO18" i="1"/>
  <c r="FO17" i="1"/>
  <c r="FO16" i="1"/>
  <c r="FO15" i="1"/>
  <c r="FO14" i="1"/>
  <c r="FO13" i="1"/>
  <c r="FO12" i="1"/>
  <c r="FO11" i="1"/>
  <c r="CN86" i="6"/>
  <c r="CM86" i="6"/>
  <c r="CL86" i="6"/>
  <c r="CK86" i="6"/>
  <c r="CJ86" i="6"/>
  <c r="CI86" i="6"/>
  <c r="CH86" i="6"/>
  <c r="CG86" i="6"/>
  <c r="CF86" i="6"/>
  <c r="CE86" i="6"/>
  <c r="CD86" i="6"/>
  <c r="CC86" i="6"/>
  <c r="CO85" i="6"/>
  <c r="CO84" i="6"/>
  <c r="CN77" i="6"/>
  <c r="CM77" i="6"/>
  <c r="CL77" i="6"/>
  <c r="CK77" i="6"/>
  <c r="CJ77" i="6"/>
  <c r="CI77" i="6"/>
  <c r="CH77" i="6"/>
  <c r="CG77" i="6"/>
  <c r="CF77" i="6"/>
  <c r="CE77" i="6"/>
  <c r="CD77" i="6"/>
  <c r="CC77" i="6"/>
  <c r="CN66" i="6"/>
  <c r="CM66" i="6"/>
  <c r="CL66" i="6"/>
  <c r="CK66" i="6"/>
  <c r="CJ66" i="6"/>
  <c r="CI66" i="6"/>
  <c r="CH66" i="6"/>
  <c r="CG66" i="6"/>
  <c r="CF66" i="6"/>
  <c r="CE66" i="6"/>
  <c r="CD66" i="6"/>
  <c r="CC66" i="6"/>
  <c r="CN52" i="6"/>
  <c r="CM52" i="6"/>
  <c r="CL52" i="6"/>
  <c r="CK52" i="6"/>
  <c r="CJ52" i="6"/>
  <c r="CI52" i="6"/>
  <c r="CH52" i="6"/>
  <c r="CG52" i="6"/>
  <c r="CF52" i="6"/>
  <c r="CE52" i="6"/>
  <c r="CD52" i="6"/>
  <c r="CC52" i="6"/>
  <c r="CO51" i="6"/>
  <c r="CO50" i="6"/>
  <c r="CO49" i="6"/>
  <c r="CO48" i="6"/>
  <c r="CO47" i="6"/>
  <c r="CN41" i="6"/>
  <c r="CM41" i="6"/>
  <c r="CL41" i="6"/>
  <c r="CK41" i="6"/>
  <c r="CJ41" i="6"/>
  <c r="CI41" i="6"/>
  <c r="CH41" i="6"/>
  <c r="CG41" i="6"/>
  <c r="CF41" i="6"/>
  <c r="CE41" i="6"/>
  <c r="CD41" i="6"/>
  <c r="CC41" i="6"/>
  <c r="CO40" i="6"/>
  <c r="CO39" i="6"/>
  <c r="CO38" i="6"/>
  <c r="CO37" i="6"/>
  <c r="CO36" i="6"/>
  <c r="CN27" i="6"/>
  <c r="CM27" i="6"/>
  <c r="CL27" i="6"/>
  <c r="CK27" i="6"/>
  <c r="CJ27" i="6"/>
  <c r="CI27" i="6"/>
  <c r="CH27" i="6"/>
  <c r="CG27" i="6"/>
  <c r="CF27" i="6"/>
  <c r="CE27" i="6"/>
  <c r="CD27" i="6"/>
  <c r="CC27" i="6"/>
  <c r="CO26" i="6"/>
  <c r="CO25" i="6"/>
  <c r="CO24" i="6"/>
  <c r="CO23" i="6"/>
  <c r="CO22" i="6"/>
  <c r="CN16" i="6"/>
  <c r="CM16" i="6"/>
  <c r="CL16" i="6"/>
  <c r="CK16" i="6"/>
  <c r="CJ16" i="6"/>
  <c r="CI16" i="6"/>
  <c r="CH16" i="6"/>
  <c r="CG16" i="6"/>
  <c r="CF16" i="6"/>
  <c r="CE16" i="6"/>
  <c r="CD16" i="6"/>
  <c r="CC16" i="6"/>
  <c r="CO15" i="6"/>
  <c r="CO14" i="6"/>
  <c r="CO13" i="6"/>
  <c r="CO12" i="6"/>
  <c r="CO11" i="6"/>
  <c r="CB85" i="6"/>
  <c r="CB84" i="6"/>
  <c r="CB48" i="6"/>
  <c r="CB49" i="6"/>
  <c r="CB50" i="6"/>
  <c r="CB51" i="6"/>
  <c r="CB47" i="6"/>
  <c r="CB37" i="6"/>
  <c r="CB38" i="6"/>
  <c r="CB39" i="6"/>
  <c r="CB40" i="6"/>
  <c r="CB36" i="6"/>
  <c r="CB23" i="6"/>
  <c r="CB24" i="6"/>
  <c r="CB25" i="6"/>
  <c r="CB26" i="6"/>
  <c r="CB22" i="6"/>
  <c r="CB12" i="6"/>
  <c r="CB13" i="6"/>
  <c r="CB14" i="6"/>
  <c r="CB15" i="6"/>
  <c r="CB11" i="6"/>
  <c r="CA66" i="6"/>
  <c r="CA77" i="6"/>
  <c r="CA86" i="6"/>
  <c r="CA52" i="6"/>
  <c r="CA41" i="6"/>
  <c r="CA27" i="6"/>
  <c r="CA16" i="6"/>
  <c r="BZ52" i="6"/>
  <c r="BZ27" i="6"/>
  <c r="BZ86" i="6"/>
  <c r="BZ77" i="6"/>
  <c r="BZ66" i="6"/>
  <c r="BZ41" i="6"/>
  <c r="BZ16" i="6"/>
  <c r="BO85" i="6"/>
  <c r="BO84" i="6"/>
  <c r="BO86" i="6" s="1"/>
  <c r="BO51" i="6"/>
  <c r="BO50" i="6"/>
  <c r="BO49" i="6"/>
  <c r="BO48" i="6"/>
  <c r="BO47" i="6"/>
  <c r="BO40" i="6"/>
  <c r="BO39" i="6"/>
  <c r="BO38" i="6"/>
  <c r="BO37" i="6"/>
  <c r="BO36" i="6"/>
  <c r="BO26" i="6"/>
  <c r="BO25" i="6"/>
  <c r="BO24" i="6"/>
  <c r="BO23" i="6"/>
  <c r="BO22" i="6"/>
  <c r="BO15" i="6"/>
  <c r="BO14" i="6"/>
  <c r="BO13" i="6"/>
  <c r="BO12" i="6"/>
  <c r="BO11" i="6"/>
  <c r="BB85" i="6"/>
  <c r="BB84" i="6"/>
  <c r="BB51" i="6"/>
  <c r="BB50" i="6"/>
  <c r="BB49" i="6"/>
  <c r="BB48" i="6"/>
  <c r="BB47" i="6"/>
  <c r="BB40" i="6"/>
  <c r="BB39" i="6"/>
  <c r="BB38" i="6"/>
  <c r="BB37" i="6"/>
  <c r="BB36" i="6"/>
  <c r="BB26" i="6"/>
  <c r="BB25" i="6"/>
  <c r="BB24" i="6"/>
  <c r="BB23" i="6"/>
  <c r="BB22" i="6"/>
  <c r="BB15" i="6"/>
  <c r="BB14" i="6"/>
  <c r="BB13" i="6"/>
  <c r="BB12" i="6"/>
  <c r="BB11" i="6"/>
  <c r="AO85" i="6"/>
  <c r="AO84" i="6"/>
  <c r="AO51" i="6"/>
  <c r="AO50" i="6"/>
  <c r="AO49" i="6"/>
  <c r="AO48" i="6"/>
  <c r="AO47" i="6"/>
  <c r="AO40" i="6"/>
  <c r="AO39" i="6"/>
  <c r="AO38" i="6"/>
  <c r="AO37" i="6"/>
  <c r="AO36" i="6"/>
  <c r="AO26" i="6"/>
  <c r="AO25" i="6"/>
  <c r="AO24" i="6"/>
  <c r="AO23" i="6"/>
  <c r="AO22" i="6"/>
  <c r="AO15" i="6"/>
  <c r="AO14" i="6"/>
  <c r="AO13" i="6"/>
  <c r="AO12" i="6"/>
  <c r="AO11" i="6"/>
  <c r="AB85" i="6"/>
  <c r="AB84" i="6"/>
  <c r="AB51" i="6"/>
  <c r="AB50" i="6"/>
  <c r="AB49" i="6"/>
  <c r="AB48" i="6"/>
  <c r="AB47" i="6"/>
  <c r="AB40" i="6"/>
  <c r="AB39" i="6"/>
  <c r="AB38" i="6"/>
  <c r="AB37" i="6"/>
  <c r="AB36" i="6"/>
  <c r="AB26" i="6"/>
  <c r="AB25" i="6"/>
  <c r="AB24" i="6"/>
  <c r="AB23" i="6"/>
  <c r="AB22" i="6"/>
  <c r="AB15" i="6"/>
  <c r="AB14" i="6"/>
  <c r="AB13" i="6"/>
  <c r="AB12" i="6"/>
  <c r="AB11" i="6"/>
  <c r="O85" i="6"/>
  <c r="O84" i="6"/>
  <c r="O51" i="6"/>
  <c r="O50" i="6"/>
  <c r="O49" i="6"/>
  <c r="O48" i="6"/>
  <c r="O47" i="6"/>
  <c r="O40" i="6"/>
  <c r="O39" i="6"/>
  <c r="O38" i="6"/>
  <c r="O37" i="6"/>
  <c r="O36" i="6"/>
  <c r="O26" i="6"/>
  <c r="O25" i="6"/>
  <c r="O24" i="6"/>
  <c r="O23" i="6"/>
  <c r="O22" i="6"/>
  <c r="O12" i="6"/>
  <c r="O13" i="6"/>
  <c r="O14" i="6"/>
  <c r="O15" i="6"/>
  <c r="O11" i="6"/>
  <c r="BY77" i="6"/>
  <c r="BX77" i="6"/>
  <c r="BW77" i="6"/>
  <c r="BV77" i="6"/>
  <c r="BU77" i="6"/>
  <c r="BT77" i="6"/>
  <c r="BS77" i="6"/>
  <c r="BR77" i="6"/>
  <c r="BQ77" i="6"/>
  <c r="BP77" i="6"/>
  <c r="BN77" i="6"/>
  <c r="BM77" i="6"/>
  <c r="BL77" i="6"/>
  <c r="BK77" i="6"/>
  <c r="BJ77" i="6"/>
  <c r="BI77" i="6"/>
  <c r="BH77" i="6"/>
  <c r="BG77" i="6"/>
  <c r="BF77" i="6"/>
  <c r="BE77" i="6"/>
  <c r="BD77" i="6"/>
  <c r="BC77" i="6"/>
  <c r="BA77" i="6"/>
  <c r="AZ77" i="6"/>
  <c r="AY77" i="6"/>
  <c r="AX77" i="6"/>
  <c r="AW77" i="6"/>
  <c r="AV77" i="6"/>
  <c r="AU77" i="6"/>
  <c r="AT77" i="6"/>
  <c r="AS77" i="6"/>
  <c r="AR77" i="6"/>
  <c r="AQ77" i="6"/>
  <c r="AP77" i="6"/>
  <c r="AN77" i="6"/>
  <c r="AM77" i="6"/>
  <c r="AL77" i="6"/>
  <c r="AK77" i="6"/>
  <c r="AJ77" i="6"/>
  <c r="AI77" i="6"/>
  <c r="AH77" i="6"/>
  <c r="AG77" i="6"/>
  <c r="AF77" i="6"/>
  <c r="AE77" i="6"/>
  <c r="AD77" i="6"/>
  <c r="AC77" i="6"/>
  <c r="AA77" i="6"/>
  <c r="Z77" i="6"/>
  <c r="Y77" i="6"/>
  <c r="X77" i="6"/>
  <c r="W77" i="6"/>
  <c r="V77" i="6"/>
  <c r="U77" i="6"/>
  <c r="T77" i="6"/>
  <c r="S77" i="6"/>
  <c r="R77" i="6"/>
  <c r="Q77" i="6"/>
  <c r="P77" i="6"/>
  <c r="N77" i="6"/>
  <c r="M77" i="6"/>
  <c r="L77" i="6"/>
  <c r="K77" i="6"/>
  <c r="J77" i="6"/>
  <c r="I77" i="6"/>
  <c r="H77" i="6"/>
  <c r="G77" i="6"/>
  <c r="F77" i="6"/>
  <c r="E77" i="6"/>
  <c r="D77" i="6"/>
  <c r="C77" i="6"/>
  <c r="BY66" i="6"/>
  <c r="BX66" i="6"/>
  <c r="BW66" i="6"/>
  <c r="BV66" i="6"/>
  <c r="BU66" i="6"/>
  <c r="BT66" i="6"/>
  <c r="BS66" i="6"/>
  <c r="BR66" i="6"/>
  <c r="BQ66" i="6"/>
  <c r="BP66" i="6"/>
  <c r="BN66" i="6"/>
  <c r="BM66" i="6"/>
  <c r="BL66" i="6"/>
  <c r="BK66" i="6"/>
  <c r="BJ66" i="6"/>
  <c r="BI66" i="6"/>
  <c r="BH66" i="6"/>
  <c r="BG66" i="6"/>
  <c r="BF66" i="6"/>
  <c r="BE66" i="6"/>
  <c r="BD66" i="6"/>
  <c r="BC66" i="6"/>
  <c r="BA66" i="6"/>
  <c r="AZ66" i="6"/>
  <c r="AY66" i="6"/>
  <c r="AX66" i="6"/>
  <c r="AW66" i="6"/>
  <c r="AV66" i="6"/>
  <c r="AU66" i="6"/>
  <c r="AT66" i="6"/>
  <c r="AS66" i="6"/>
  <c r="AR66" i="6"/>
  <c r="AQ66" i="6"/>
  <c r="AP66" i="6"/>
  <c r="AN66" i="6"/>
  <c r="AM66" i="6"/>
  <c r="AL66" i="6"/>
  <c r="AK66" i="6"/>
  <c r="AJ66" i="6"/>
  <c r="AI66" i="6"/>
  <c r="AH66" i="6"/>
  <c r="AG66" i="6"/>
  <c r="AF66" i="6"/>
  <c r="AE66" i="6"/>
  <c r="AD66" i="6"/>
  <c r="AC66" i="6"/>
  <c r="AA66" i="6"/>
  <c r="Z66" i="6"/>
  <c r="Y66" i="6"/>
  <c r="X66" i="6"/>
  <c r="W66" i="6"/>
  <c r="V66" i="6"/>
  <c r="U66" i="6"/>
  <c r="T66" i="6"/>
  <c r="S66" i="6"/>
  <c r="R66" i="6"/>
  <c r="Q66" i="6"/>
  <c r="P66" i="6"/>
  <c r="N66" i="6"/>
  <c r="M66" i="6"/>
  <c r="L66" i="6"/>
  <c r="K66" i="6"/>
  <c r="J66" i="6"/>
  <c r="I66" i="6"/>
  <c r="H66" i="6"/>
  <c r="G66" i="6"/>
  <c r="F66" i="6"/>
  <c r="E66" i="6"/>
  <c r="D66" i="6"/>
  <c r="C66" i="6"/>
  <c r="BY52" i="6"/>
  <c r="BY53" i="6" s="1"/>
  <c r="BX52" i="6"/>
  <c r="BX53" i="6" s="1"/>
  <c r="BW52" i="6"/>
  <c r="BW53" i="6" s="1"/>
  <c r="BV52" i="6"/>
  <c r="BV53" i="6" s="1"/>
  <c r="BU52" i="6"/>
  <c r="BU53" i="6" s="1"/>
  <c r="BT52" i="6"/>
  <c r="BT53" i="6" s="1"/>
  <c r="BS52" i="6"/>
  <c r="BS53" i="6" s="1"/>
  <c r="BR52" i="6"/>
  <c r="BR53" i="6" s="1"/>
  <c r="BQ52" i="6"/>
  <c r="BQ53" i="6" s="1"/>
  <c r="BP52" i="6"/>
  <c r="BP53" i="6" s="1"/>
  <c r="BN52" i="6"/>
  <c r="BN53" i="6" s="1"/>
  <c r="BM52" i="6"/>
  <c r="BM53" i="6" s="1"/>
  <c r="BL52" i="6"/>
  <c r="BL53" i="6" s="1"/>
  <c r="BK52" i="6"/>
  <c r="BK53" i="6" s="1"/>
  <c r="BJ52" i="6"/>
  <c r="BJ53" i="6" s="1"/>
  <c r="BI52" i="6"/>
  <c r="BI53" i="6" s="1"/>
  <c r="BH52" i="6"/>
  <c r="BH53" i="6" s="1"/>
  <c r="BG52" i="6"/>
  <c r="BG53" i="6" s="1"/>
  <c r="BF52" i="6"/>
  <c r="BF53" i="6" s="1"/>
  <c r="BE52" i="6"/>
  <c r="BE53" i="6" s="1"/>
  <c r="BD52" i="6"/>
  <c r="BD53" i="6" s="1"/>
  <c r="BC52" i="6"/>
  <c r="BC53" i="6" s="1"/>
  <c r="BA52" i="6"/>
  <c r="BA53" i="6" s="1"/>
  <c r="AZ52" i="6"/>
  <c r="AZ53" i="6" s="1"/>
  <c r="AY52" i="6"/>
  <c r="AY53" i="6" s="1"/>
  <c r="AX52" i="6"/>
  <c r="AX53" i="6" s="1"/>
  <c r="AW52" i="6"/>
  <c r="AW53" i="6" s="1"/>
  <c r="AV52" i="6"/>
  <c r="AV53" i="6" s="1"/>
  <c r="AU52" i="6"/>
  <c r="AU53" i="6" s="1"/>
  <c r="AT52" i="6"/>
  <c r="AT53" i="6" s="1"/>
  <c r="AS52" i="6"/>
  <c r="AS53" i="6" s="1"/>
  <c r="AR52" i="6"/>
  <c r="AR53" i="6" s="1"/>
  <c r="AQ52" i="6"/>
  <c r="AQ53" i="6" s="1"/>
  <c r="AP52" i="6"/>
  <c r="AP53" i="6" s="1"/>
  <c r="AN52" i="6"/>
  <c r="AN53" i="6" s="1"/>
  <c r="AM52" i="6"/>
  <c r="AM53" i="6" s="1"/>
  <c r="AL52" i="6"/>
  <c r="AL53" i="6" s="1"/>
  <c r="AK52" i="6"/>
  <c r="AK53" i="6" s="1"/>
  <c r="AJ52" i="6"/>
  <c r="AJ53" i="6" s="1"/>
  <c r="AI52" i="6"/>
  <c r="AI53" i="6" s="1"/>
  <c r="AH52" i="6"/>
  <c r="AH53" i="6" s="1"/>
  <c r="AG52" i="6"/>
  <c r="AG53" i="6" s="1"/>
  <c r="AF52" i="6"/>
  <c r="AF53" i="6" s="1"/>
  <c r="AE52" i="6"/>
  <c r="AE53" i="6" s="1"/>
  <c r="AD52" i="6"/>
  <c r="AD53" i="6" s="1"/>
  <c r="AC52" i="6"/>
  <c r="AC53" i="6" s="1"/>
  <c r="AA52" i="6"/>
  <c r="AA53" i="6" s="1"/>
  <c r="Z52" i="6"/>
  <c r="Z53" i="6" s="1"/>
  <c r="Y52" i="6"/>
  <c r="Y53" i="6" s="1"/>
  <c r="X52" i="6"/>
  <c r="X53" i="6" s="1"/>
  <c r="W52" i="6"/>
  <c r="W53" i="6" s="1"/>
  <c r="V52" i="6"/>
  <c r="V53" i="6" s="1"/>
  <c r="U52" i="6"/>
  <c r="U53" i="6" s="1"/>
  <c r="T52" i="6"/>
  <c r="T53" i="6" s="1"/>
  <c r="S52" i="6"/>
  <c r="S53" i="6" s="1"/>
  <c r="R52" i="6"/>
  <c r="R53" i="6" s="1"/>
  <c r="Q52" i="6"/>
  <c r="Q53" i="6" s="1"/>
  <c r="P52" i="6"/>
  <c r="P53" i="6" s="1"/>
  <c r="N52" i="6"/>
  <c r="N53" i="6" s="1"/>
  <c r="M52" i="6"/>
  <c r="M53" i="6" s="1"/>
  <c r="L52" i="6"/>
  <c r="L53" i="6" s="1"/>
  <c r="K52" i="6"/>
  <c r="K53" i="6" s="1"/>
  <c r="J52" i="6"/>
  <c r="J53" i="6" s="1"/>
  <c r="I52" i="6"/>
  <c r="I53" i="6" s="1"/>
  <c r="H52" i="6"/>
  <c r="H53" i="6" s="1"/>
  <c r="G52" i="6"/>
  <c r="G53" i="6" s="1"/>
  <c r="F52" i="6"/>
  <c r="F53" i="6" s="1"/>
  <c r="E52" i="6"/>
  <c r="E53" i="6" s="1"/>
  <c r="D52" i="6"/>
  <c r="D53" i="6" s="1"/>
  <c r="C52" i="6"/>
  <c r="C53" i="6" s="1"/>
  <c r="BY41" i="6"/>
  <c r="BX41" i="6"/>
  <c r="BW41" i="6"/>
  <c r="BV41" i="6"/>
  <c r="BU41" i="6"/>
  <c r="BT41" i="6"/>
  <c r="BS41" i="6"/>
  <c r="BR41" i="6"/>
  <c r="BQ41" i="6"/>
  <c r="BP41" i="6"/>
  <c r="BN41" i="6"/>
  <c r="BM41" i="6"/>
  <c r="BL41" i="6"/>
  <c r="BK41" i="6"/>
  <c r="BJ41" i="6"/>
  <c r="BI41" i="6"/>
  <c r="BH41" i="6"/>
  <c r="BG41" i="6"/>
  <c r="BF41" i="6"/>
  <c r="BE41" i="6"/>
  <c r="BD41" i="6"/>
  <c r="BC41" i="6"/>
  <c r="BA41" i="6"/>
  <c r="AZ41" i="6"/>
  <c r="AY41" i="6"/>
  <c r="AX41" i="6"/>
  <c r="AW41" i="6"/>
  <c r="AV41" i="6"/>
  <c r="AU41" i="6"/>
  <c r="AT41" i="6"/>
  <c r="AS41" i="6"/>
  <c r="AR41" i="6"/>
  <c r="AQ41" i="6"/>
  <c r="AP41" i="6"/>
  <c r="AN41" i="6"/>
  <c r="AM41" i="6"/>
  <c r="AL41" i="6"/>
  <c r="AK41" i="6"/>
  <c r="AJ41" i="6"/>
  <c r="AI41" i="6"/>
  <c r="AH41" i="6"/>
  <c r="AG41" i="6"/>
  <c r="AF41" i="6"/>
  <c r="AE41" i="6"/>
  <c r="AD41" i="6"/>
  <c r="AC41" i="6"/>
  <c r="AA41" i="6"/>
  <c r="Z41" i="6"/>
  <c r="Y41" i="6"/>
  <c r="X41" i="6"/>
  <c r="W41" i="6"/>
  <c r="V41" i="6"/>
  <c r="U41" i="6"/>
  <c r="T41" i="6"/>
  <c r="S41" i="6"/>
  <c r="R41" i="6"/>
  <c r="Q41" i="6"/>
  <c r="P41" i="6"/>
  <c r="N41" i="6"/>
  <c r="M41" i="6"/>
  <c r="L41" i="6"/>
  <c r="K41" i="6"/>
  <c r="J41" i="6"/>
  <c r="I41" i="6"/>
  <c r="H41" i="6"/>
  <c r="G41" i="6"/>
  <c r="F41" i="6"/>
  <c r="E41" i="6"/>
  <c r="D41" i="6"/>
  <c r="C41" i="6"/>
  <c r="P27" i="6"/>
  <c r="Q27" i="6"/>
  <c r="R27" i="6"/>
  <c r="S27" i="6"/>
  <c r="T27" i="6"/>
  <c r="U27" i="6"/>
  <c r="V27" i="6"/>
  <c r="W27" i="6"/>
  <c r="X27" i="6"/>
  <c r="Y27" i="6"/>
  <c r="Z27" i="6"/>
  <c r="AA27" i="6"/>
  <c r="AC27" i="6"/>
  <c r="AD27" i="6"/>
  <c r="AE27" i="6"/>
  <c r="AF27" i="6"/>
  <c r="AG27" i="6"/>
  <c r="AH27" i="6"/>
  <c r="AI27" i="6"/>
  <c r="AJ27" i="6"/>
  <c r="AK27" i="6"/>
  <c r="AL27" i="6"/>
  <c r="AM27" i="6"/>
  <c r="AN27" i="6"/>
  <c r="AP27" i="6"/>
  <c r="AQ27" i="6"/>
  <c r="AR27" i="6"/>
  <c r="AS27" i="6"/>
  <c r="AT27" i="6"/>
  <c r="AU27" i="6"/>
  <c r="AV27" i="6"/>
  <c r="AW27" i="6"/>
  <c r="AX27" i="6"/>
  <c r="AY27" i="6"/>
  <c r="AZ27" i="6"/>
  <c r="BA27" i="6"/>
  <c r="BC27" i="6"/>
  <c r="BD27" i="6"/>
  <c r="BE27" i="6"/>
  <c r="BF27" i="6"/>
  <c r="BG27" i="6"/>
  <c r="BH27" i="6"/>
  <c r="BI27" i="6"/>
  <c r="BJ27" i="6"/>
  <c r="BK27" i="6"/>
  <c r="BL27" i="6"/>
  <c r="BM27" i="6"/>
  <c r="BN27" i="6"/>
  <c r="BP27" i="6"/>
  <c r="BQ27" i="6"/>
  <c r="BR27" i="6"/>
  <c r="BS27" i="6"/>
  <c r="BT27" i="6"/>
  <c r="BU27" i="6"/>
  <c r="BV27" i="6"/>
  <c r="BW27" i="6"/>
  <c r="BX27" i="6"/>
  <c r="BY27" i="6"/>
  <c r="N27" i="6"/>
  <c r="M27" i="6"/>
  <c r="L27" i="6"/>
  <c r="K27" i="6"/>
  <c r="J27" i="6"/>
  <c r="I27" i="6"/>
  <c r="H27" i="6"/>
  <c r="G27" i="6"/>
  <c r="F27" i="6"/>
  <c r="E27" i="6"/>
  <c r="D27" i="6"/>
  <c r="C27" i="6"/>
  <c r="BU86" i="6"/>
  <c r="BV86" i="6"/>
  <c r="BW86" i="6"/>
  <c r="BX86" i="6"/>
  <c r="BY86" i="6"/>
  <c r="BU16" i="6"/>
  <c r="BV16" i="6"/>
  <c r="BW16" i="6"/>
  <c r="BX16" i="6"/>
  <c r="BY16" i="6"/>
  <c r="BP86" i="6"/>
  <c r="BQ86" i="6"/>
  <c r="BR86" i="6"/>
  <c r="BS86" i="6"/>
  <c r="BT86" i="6"/>
  <c r="BP16" i="6"/>
  <c r="BQ16" i="6"/>
  <c r="BR16" i="6"/>
  <c r="BS16" i="6"/>
  <c r="BT16" i="6"/>
  <c r="BG86" i="6"/>
  <c r="BG16" i="6"/>
  <c r="L86" i="6"/>
  <c r="M86" i="6"/>
  <c r="N86" i="6"/>
  <c r="P86" i="6"/>
  <c r="Q86" i="6"/>
  <c r="R86" i="6"/>
  <c r="S86" i="6"/>
  <c r="T86" i="6"/>
  <c r="U86" i="6"/>
  <c r="V86" i="6"/>
  <c r="W86" i="6"/>
  <c r="X86" i="6"/>
  <c r="Y86" i="6"/>
  <c r="Z86" i="6"/>
  <c r="AA86" i="6"/>
  <c r="AC86" i="6"/>
  <c r="AD86" i="6"/>
  <c r="AE86" i="6"/>
  <c r="AF86" i="6"/>
  <c r="AG86" i="6"/>
  <c r="AH86" i="6"/>
  <c r="AI86" i="6"/>
  <c r="AJ86" i="6"/>
  <c r="AK86" i="6"/>
  <c r="AL86" i="6"/>
  <c r="AM86" i="6"/>
  <c r="AN86" i="6"/>
  <c r="AP86" i="6"/>
  <c r="AQ86" i="6"/>
  <c r="AR86" i="6"/>
  <c r="AS86" i="6"/>
  <c r="AT86" i="6"/>
  <c r="AU86" i="6"/>
  <c r="AV86" i="6"/>
  <c r="AW86" i="6"/>
  <c r="AX86" i="6"/>
  <c r="AY86" i="6"/>
  <c r="AZ86" i="6"/>
  <c r="BA86" i="6"/>
  <c r="BC86" i="6"/>
  <c r="BD86" i="6"/>
  <c r="BE86" i="6"/>
  <c r="BF86" i="6"/>
  <c r="BH86" i="6"/>
  <c r="BI86" i="6"/>
  <c r="BJ86" i="6"/>
  <c r="BK86" i="6"/>
  <c r="BL86" i="6"/>
  <c r="BM86" i="6"/>
  <c r="BN86" i="6"/>
  <c r="D86" i="6"/>
  <c r="E86" i="6"/>
  <c r="F86" i="6"/>
  <c r="G86" i="6"/>
  <c r="H86" i="6"/>
  <c r="I86" i="6"/>
  <c r="J86" i="6"/>
  <c r="K86" i="6"/>
  <c r="C86" i="6"/>
  <c r="BN16" i="6"/>
  <c r="BM16" i="6"/>
  <c r="BL16" i="6"/>
  <c r="BK16" i="6"/>
  <c r="BJ16" i="6"/>
  <c r="BI16" i="6"/>
  <c r="BH16" i="6"/>
  <c r="BF16" i="6"/>
  <c r="BE16" i="6"/>
  <c r="BD16" i="6"/>
  <c r="BC16" i="6"/>
  <c r="BA16" i="6"/>
  <c r="AZ16" i="6"/>
  <c r="AY16" i="6"/>
  <c r="AY17" i="6" s="1"/>
  <c r="AX16" i="6"/>
  <c r="AW16" i="6"/>
  <c r="AV16" i="6"/>
  <c r="AU16" i="6"/>
  <c r="AT16" i="6"/>
  <c r="AS16" i="6"/>
  <c r="AR16" i="6"/>
  <c r="AQ16" i="6"/>
  <c r="AP16" i="6"/>
  <c r="AN16" i="6"/>
  <c r="AM16" i="6"/>
  <c r="AL16" i="6"/>
  <c r="AK16" i="6"/>
  <c r="AJ16" i="6"/>
  <c r="AI16" i="6"/>
  <c r="AH16" i="6"/>
  <c r="AG16" i="6"/>
  <c r="AF16" i="6"/>
  <c r="AE16" i="6"/>
  <c r="AD16" i="6"/>
  <c r="AC16" i="6"/>
  <c r="AA16" i="6"/>
  <c r="Z16" i="6"/>
  <c r="Y16" i="6"/>
  <c r="X16" i="6"/>
  <c r="W16" i="6"/>
  <c r="V16" i="6"/>
  <c r="U16" i="6"/>
  <c r="T16" i="6"/>
  <c r="S16" i="6"/>
  <c r="R16" i="6"/>
  <c r="Q16" i="6"/>
  <c r="P16" i="6"/>
  <c r="N16" i="6"/>
  <c r="M16" i="6"/>
  <c r="L16" i="6"/>
  <c r="K16" i="6"/>
  <c r="J16" i="6"/>
  <c r="I16" i="6"/>
  <c r="H16" i="6"/>
  <c r="G16" i="6"/>
  <c r="F16" i="6"/>
  <c r="E16" i="6"/>
  <c r="D16" i="6"/>
  <c r="C16" i="6"/>
  <c r="HB80" i="1" l="1"/>
  <c r="C17" i="6"/>
  <c r="AM17" i="6"/>
  <c r="AO86" i="6"/>
  <c r="AB86" i="6"/>
  <c r="JN11" i="8"/>
  <c r="HB128" i="1"/>
  <c r="BB86" i="6"/>
  <c r="BS17" i="6"/>
  <c r="E17" i="6"/>
  <c r="M17" i="6"/>
  <c r="BW17" i="6"/>
  <c r="GB128" i="1"/>
  <c r="H17" i="6"/>
  <c r="GO41" i="1"/>
  <c r="P17" i="6"/>
  <c r="AP17" i="6"/>
  <c r="AI17" i="6"/>
  <c r="BG17" i="6"/>
  <c r="BT17" i="6"/>
  <c r="CB86" i="6"/>
  <c r="FO128" i="1"/>
  <c r="IA27" i="8"/>
  <c r="IA19" i="8"/>
  <c r="AB41" i="6"/>
  <c r="AD17" i="6"/>
  <c r="BV17" i="6"/>
  <c r="D17" i="6"/>
  <c r="BB16" i="6"/>
  <c r="BJ17" i="6"/>
  <c r="BA17" i="6"/>
  <c r="V17" i="6"/>
  <c r="AE17" i="6"/>
  <c r="AV17" i="6"/>
  <c r="AN17" i="6"/>
  <c r="BM17" i="6"/>
  <c r="J17" i="6"/>
  <c r="S17" i="6"/>
  <c r="AA17" i="6"/>
  <c r="AJ17" i="6"/>
  <c r="Z17" i="6"/>
  <c r="W17" i="6"/>
  <c r="BK17" i="6"/>
  <c r="T17" i="6"/>
  <c r="AC17" i="6"/>
  <c r="AS17" i="6"/>
  <c r="AH17" i="6"/>
  <c r="AF17" i="6"/>
  <c r="AW17" i="6"/>
  <c r="BE17" i="6"/>
  <c r="BF17" i="6"/>
  <c r="L17" i="6"/>
  <c r="U17" i="6"/>
  <c r="AO27" i="6"/>
  <c r="BB27" i="6"/>
  <c r="BO27" i="6"/>
  <c r="AT17" i="6"/>
  <c r="EB77" i="6"/>
  <c r="Q17" i="6"/>
  <c r="F17" i="6"/>
  <c r="AR17" i="6"/>
  <c r="R17" i="6"/>
  <c r="CO27" i="6"/>
  <c r="AK17" i="6"/>
  <c r="O27" i="6"/>
  <c r="AB27" i="6"/>
  <c r="BB66" i="6"/>
  <c r="N17" i="6"/>
  <c r="AZ17" i="6"/>
  <c r="BC17" i="6"/>
  <c r="O86" i="6"/>
  <c r="BU17" i="6"/>
  <c r="DB16" i="6"/>
  <c r="AQ17" i="6"/>
  <c r="CB27" i="6"/>
  <c r="EB66" i="6"/>
  <c r="K17" i="6"/>
  <c r="X17" i="6"/>
  <c r="AX17" i="6"/>
  <c r="BD17" i="6"/>
  <c r="CB52" i="6"/>
  <c r="CO41" i="6"/>
  <c r="CO52" i="6"/>
  <c r="CO66" i="6"/>
  <c r="CO77" i="6"/>
  <c r="CO86" i="6"/>
  <c r="Y17" i="6"/>
  <c r="AL17" i="6"/>
  <c r="BL17" i="6"/>
  <c r="CB66" i="6"/>
  <c r="DB86" i="6"/>
  <c r="GO119" i="1"/>
  <c r="CO16" i="6"/>
  <c r="BR17" i="6"/>
  <c r="AG17" i="6"/>
  <c r="GB62" i="1"/>
  <c r="AU17" i="6"/>
  <c r="BI17" i="6"/>
  <c r="BP17" i="6"/>
  <c r="FO23" i="1"/>
  <c r="FO41" i="1"/>
  <c r="DO66" i="6"/>
  <c r="DO86" i="6"/>
  <c r="IN11" i="8"/>
  <c r="DB27" i="6"/>
  <c r="DB41" i="6"/>
  <c r="DO16" i="6"/>
  <c r="DO27" i="6"/>
  <c r="DO41" i="6"/>
  <c r="DO52" i="6"/>
  <c r="DO77" i="6"/>
  <c r="HB23" i="1"/>
  <c r="DB52" i="6"/>
  <c r="DB77" i="6"/>
  <c r="DB66" i="6"/>
  <c r="GB41" i="1"/>
  <c r="HB62" i="1"/>
  <c r="EO27" i="6"/>
  <c r="EO77" i="6"/>
  <c r="EO16" i="6"/>
  <c r="CB16" i="6"/>
  <c r="CB41" i="6"/>
  <c r="CB77" i="6"/>
  <c r="FO62" i="1"/>
  <c r="GO101" i="1"/>
  <c r="GO62" i="1"/>
  <c r="EB27" i="6"/>
  <c r="EB86" i="6"/>
  <c r="EB41" i="6"/>
  <c r="HB101" i="1"/>
  <c r="HB41" i="1"/>
  <c r="G17" i="6"/>
  <c r="I17" i="6"/>
  <c r="BN17" i="6"/>
  <c r="GB80" i="1"/>
  <c r="GB101" i="1"/>
  <c r="GB119" i="1"/>
  <c r="HB119" i="1"/>
  <c r="O52" i="6"/>
  <c r="O53" i="6" s="1"/>
  <c r="AB52" i="6"/>
  <c r="AB53" i="6" s="1"/>
  <c r="AO52" i="6"/>
  <c r="AO53" i="6" s="1"/>
  <c r="BB52" i="6"/>
  <c r="BB53" i="6" s="1"/>
  <c r="BO52" i="6"/>
  <c r="BO53" i="6" s="1"/>
  <c r="EO52" i="6"/>
  <c r="O66" i="6"/>
  <c r="AB66" i="6"/>
  <c r="AO66" i="6"/>
  <c r="BO66" i="6"/>
  <c r="FO101" i="1"/>
  <c r="FO119" i="1"/>
  <c r="BH17" i="6"/>
  <c r="BQ17" i="6"/>
  <c r="IA11" i="8"/>
  <c r="EO41" i="6"/>
  <c r="EO66" i="6"/>
  <c r="O41" i="6"/>
  <c r="O77" i="6"/>
  <c r="AB16" i="6"/>
  <c r="AB77" i="6"/>
  <c r="AO16" i="6"/>
  <c r="AO17" i="6" s="1"/>
  <c r="AO41" i="6"/>
  <c r="AO77" i="6"/>
  <c r="BB41" i="6"/>
  <c r="BB77" i="6"/>
  <c r="BO16" i="6"/>
  <c r="BO41" i="6"/>
  <c r="BO77" i="6"/>
  <c r="GO128" i="1"/>
  <c r="GO23" i="1"/>
  <c r="GO80" i="1"/>
  <c r="EB16" i="6"/>
  <c r="EB52" i="6"/>
  <c r="EO86" i="6"/>
  <c r="GB23" i="1"/>
  <c r="IN19" i="8"/>
  <c r="O16" i="6"/>
  <c r="FO80" i="1"/>
  <c r="IN27" i="8"/>
  <c r="BB17" i="6" l="1"/>
  <c r="AB17" i="6"/>
  <c r="O17" i="6"/>
  <c r="BO17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Paolo Gutierrez Chochoca</author>
  </authors>
  <commentList>
    <comment ref="FK89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Paolo Gutierrez Chochoca:</t>
        </r>
        <r>
          <rPr>
            <sz val="9"/>
            <color indexed="81"/>
            <rFont val="Tahoma"/>
            <family val="2"/>
          </rPr>
          <t xml:space="preserve">
Corregido (03/2019)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Paolo Gutierrez Chochoca</author>
    <author>tc={393A6779-65E1-4EAD-BDD9-EC8435C8EE02}</author>
  </authors>
  <commentList>
    <comment ref="CS13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Paolo Gutierrez Chochoca:</t>
        </r>
        <r>
          <rPr>
            <sz val="9"/>
            <color indexed="81"/>
            <rFont val="Tahoma"/>
            <family val="2"/>
          </rPr>
          <t xml:space="preserve">
Corregido (03/2019)</t>
        </r>
      </text>
    </comment>
    <comment ref="CS38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Paolo Gutierrez Chochoca:</t>
        </r>
        <r>
          <rPr>
            <sz val="9"/>
            <color indexed="81"/>
            <rFont val="Tahoma"/>
            <family val="2"/>
          </rPr>
          <t xml:space="preserve">
Corregido (03/2019)</t>
        </r>
      </text>
    </comment>
    <comment ref="CS63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Paolo Gutierrez Chochoca:</t>
        </r>
        <r>
          <rPr>
            <sz val="9"/>
            <color indexed="81"/>
            <rFont val="Tahoma"/>
            <family val="2"/>
          </rPr>
          <t xml:space="preserve">
Corregido (03/2019)</t>
        </r>
      </text>
    </comment>
    <comment ref="DS85" authorId="1" shapeId="0" xr:uid="{00000000-0006-0000-0300-000004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había rellenado un dato mal en la base, por ello la diferencia</t>
      </text>
    </comment>
  </commentList>
</comments>
</file>

<file path=xl/sharedStrings.xml><?xml version="1.0" encoding="utf-8"?>
<sst xmlns="http://schemas.openxmlformats.org/spreadsheetml/2006/main" count="5771" uniqueCount="140">
  <si>
    <t>ÍNDICE</t>
  </si>
  <si>
    <t>Variables de Tráfico en Aeropuertos</t>
  </si>
  <si>
    <t>Concesión</t>
  </si>
  <si>
    <t>Aeropuerto Internacional Jorge Chávez (LAP)</t>
  </si>
  <si>
    <t>Primer Grupo de Aeropuertos Regionales (ADP)</t>
  </si>
  <si>
    <t>Aeropuerto "Cmdte. FAP German Arias Graziani" (Anta)</t>
  </si>
  <si>
    <t>Aeropuerto "Mayor General FAL Armando Revoredo Iglesias" (Cajamarca)</t>
  </si>
  <si>
    <t>Aeropuerto de Chachapoyas</t>
  </si>
  <si>
    <t>Aeropuerto "José A. Quiñones Gonzales" (Chiclayo)</t>
  </si>
  <si>
    <t>Aeropuerto Internacional "Cnel. Francisco Secada Vigneta" (Iquitos)</t>
  </si>
  <si>
    <t>Aeropuerto Internacional de Pisco</t>
  </si>
  <si>
    <t>Aeropuerto "Guillermo Concha Iberíco" (Piura)</t>
  </si>
  <si>
    <t>Aeropuerto Internacional "Cap. FAP David Abenzur Rengifo" (Pucallpa)</t>
  </si>
  <si>
    <t>Aeropuerto "Cap. FAP Víctor montes Árias"(Talara)</t>
  </si>
  <si>
    <t>Aeropuerto "Cap. FAP Guillermo del Castillo Paredes" (Tarapoto)</t>
  </si>
  <si>
    <t>Aeropuerto "Cap. Carlos Martinez de Pinillos" (Trujillo)</t>
  </si>
  <si>
    <t>Aeropuerto "Cap. FAP Pedro Canga Rofriguez" (Tumbes)</t>
  </si>
  <si>
    <t>Segundo Grupo de Aeropuertos Regionales (AAP)</t>
  </si>
  <si>
    <t>Aeropuerto Alférez Alfredo Rodríguez Ballón (Arequipa)</t>
  </si>
  <si>
    <t>Aeropuerto Coronel FAP. Alfredo Mendívil Duarte (Ayacucho)</t>
  </si>
  <si>
    <t>Aeropuerto Inca Manco Capac (Juliaca)</t>
  </si>
  <si>
    <t>Aeropuerto Padre Aldamiz (Puerto Maldonado)</t>
  </si>
  <si>
    <t>Aeropuerto Coronel. FAP. Carlos Ciriani Santa Rosa (Tacna)</t>
  </si>
  <si>
    <t>CORPAC</t>
  </si>
  <si>
    <t>Aeropuerto de Andahuaylas</t>
  </si>
  <si>
    <t>Aeropuerto "Tnte. Gnral. FAP José gerardo Perez Pinedo" (ATALAYA)</t>
  </si>
  <si>
    <t>Aeropuerto Internacional "Tnte. Velasco Astete" (CUSCO)</t>
  </si>
  <si>
    <t>Aeropuerto "teniente FAP Jaime Montreuil Morales" (CHIMBOTE)</t>
  </si>
  <si>
    <t>Aeropuerto "Alferez FAP David Figueroa Fernandini" (HUANUCO)</t>
  </si>
  <si>
    <t>Aeropuerto de Ilo</t>
  </si>
  <si>
    <t>Aeropuerto de Jaen</t>
  </si>
  <si>
    <t>Aeropuerto "Francisco Carlé" (JAUJA)</t>
  </si>
  <si>
    <t>Aeropuerto de Juanjui</t>
  </si>
  <si>
    <t>Aeropuerto "Manuel Prado" (MAZAMARI)</t>
  </si>
  <si>
    <t>Aeródromo "María Reiche Neuman" (NASCA)</t>
  </si>
  <si>
    <t>Aeropuerto "Juan Simons"  (RIOJA)</t>
  </si>
  <si>
    <t>Aeropuerto Rodriguez de Mendoza (Amazonas)</t>
  </si>
  <si>
    <t>Aeropuerto de Saposoa (Huallaga)</t>
  </si>
  <si>
    <t>Aeropuerto de Tingo Maria</t>
  </si>
  <si>
    <t>Aeropuerto de Tocache</t>
  </si>
  <si>
    <t>Aeropuerto de Yurimaguas</t>
  </si>
  <si>
    <t xml:space="preserve">Nota: AAP y LAP poseen información de entrada y salida de pasajeros y carga. LAP registra el tráfico de pasajeros, carga de tránsito. </t>
  </si>
  <si>
    <t>RESUMEN ESTADÍSTICO - LAP</t>
  </si>
  <si>
    <t>Fuente: Información mensual - LAP</t>
  </si>
  <si>
    <t>A) Tráfico de Pasajeros</t>
  </si>
  <si>
    <t>Terminal Aéreo</t>
  </si>
  <si>
    <t>TOTAL 2001</t>
  </si>
  <si>
    <t>TOTAL 2002</t>
  </si>
  <si>
    <t>TOTAL 2003</t>
  </si>
  <si>
    <t>TOTAL 2004</t>
  </si>
  <si>
    <t>TOTAL 2005</t>
  </si>
  <si>
    <t>TOTAL 2006</t>
  </si>
  <si>
    <t>TOTAL 2007</t>
  </si>
  <si>
    <t>TOTAL 2008</t>
  </si>
  <si>
    <t>TOTAL 2009</t>
  </si>
  <si>
    <t>TOTAL 2010</t>
  </si>
  <si>
    <t>TOTAL 2011</t>
  </si>
  <si>
    <t>TOTAL 2012</t>
  </si>
  <si>
    <t>TOTAL 2013</t>
  </si>
  <si>
    <t>TOTAL 2014</t>
  </si>
  <si>
    <t>TOTAL 2015</t>
  </si>
  <si>
    <t>TOTAL 2016</t>
  </si>
  <si>
    <t>TOTAL 2017</t>
  </si>
  <si>
    <t>TOTAL 2018</t>
  </si>
  <si>
    <t>TOTAL 2019</t>
  </si>
  <si>
    <t>TOTAL 2020</t>
  </si>
  <si>
    <t>TOTAL 2021</t>
  </si>
  <si>
    <t>TOTAL 2022</t>
  </si>
  <si>
    <t>TOTAL 2023</t>
  </si>
  <si>
    <t>TOTAL 2024</t>
  </si>
  <si>
    <t>TOTAL 2025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</si>
  <si>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</si>
  <si>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</si>
  <si>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</si>
  <si>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</si>
  <si>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</si>
  <si>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</si>
  <si>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</si>
  <si>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</si>
  <si>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</si>
  <si>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</si>
  <si>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</si>
  <si>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</si>
  <si>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Diciembre**</t>
  </si>
  <si>
    <t>Setiembre</t>
  </si>
  <si>
    <t>Nacionales</t>
  </si>
  <si>
    <t>Internacionales</t>
  </si>
  <si>
    <t>Transferencias / Tránsito</t>
  </si>
  <si>
    <t>Total</t>
  </si>
  <si>
    <t>B) Tráfico de Carga (en TM)</t>
  </si>
  <si>
    <t>Enero**</t>
  </si>
  <si>
    <t>C) N° de Operaciones</t>
  </si>
  <si>
    <t>D) Ingresos</t>
  </si>
  <si>
    <t>Ingresos (en USD)*</t>
  </si>
  <si>
    <t>Aeronáuticos</t>
  </si>
  <si>
    <t>No aeronáuticos</t>
  </si>
  <si>
    <t>* A partir del 2012 se expresan en USD</t>
  </si>
  <si>
    <t>** Información preliminar</t>
  </si>
  <si>
    <t>RESUMEN ESTADÍSTICO - ADP</t>
  </si>
  <si>
    <t>Fuente: Información mensual - ADP</t>
  </si>
  <si>
    <t xml:space="preserve">A) Tráfico de Pasajeros </t>
  </si>
  <si>
    <t>A.1) Nacional</t>
  </si>
  <si>
    <t>Cajamarca</t>
  </si>
  <si>
    <t>Chachapoyas</t>
  </si>
  <si>
    <t>Huaraz</t>
  </si>
  <si>
    <t>Iquitos</t>
  </si>
  <si>
    <t>Pucallpa</t>
  </si>
  <si>
    <t>Talara</t>
  </si>
  <si>
    <t>Tarapoto</t>
  </si>
  <si>
    <t>Trujillo</t>
  </si>
  <si>
    <t>Tumbes</t>
  </si>
  <si>
    <t>Pisco</t>
  </si>
  <si>
    <t>Chiclayo</t>
  </si>
  <si>
    <t>Piura</t>
  </si>
  <si>
    <t>A.2) Internacional</t>
  </si>
  <si>
    <t xml:space="preserve">B) Tráfico de Carga (en kg) </t>
  </si>
  <si>
    <t>B.1) Nacional</t>
  </si>
  <si>
    <t>B.2) Internacional</t>
  </si>
  <si>
    <t>C.1) Nacional</t>
  </si>
  <si>
    <t>C.2) Internacional</t>
  </si>
  <si>
    <r>
      <t>Ingresos (USD SIN IGV)</t>
    </r>
    <r>
      <rPr>
        <b/>
        <vertAlign val="superscript"/>
        <sz val="11"/>
        <color theme="0"/>
        <rFont val="Arial"/>
        <family val="2"/>
      </rPr>
      <t>1/</t>
    </r>
  </si>
  <si>
    <t>Ingresos Regulados</t>
  </si>
  <si>
    <t>Ingresos No Regulados</t>
  </si>
  <si>
    <t>Total de Ingresos</t>
  </si>
  <si>
    <t>1/Desde 2007 al 2010, se considera en soles y está desagregada en Ingresos Aeronáuticos y No Aeronáuticos</t>
  </si>
  <si>
    <t>RESUMEN ESTADISTICO - AAP</t>
  </si>
  <si>
    <t>Fuente: Información mensual - AAP</t>
  </si>
  <si>
    <t>Arequipa</t>
  </si>
  <si>
    <t>Ayacucho</t>
  </si>
  <si>
    <t>Juliaca</t>
  </si>
  <si>
    <t>Puerto Maldonado</t>
  </si>
  <si>
    <t>Tacna</t>
  </si>
  <si>
    <t>B) Tráfico de Carga (en kg)</t>
  </si>
  <si>
    <t>Ingresos (DOL SIN IGV)</t>
  </si>
  <si>
    <t>RESUMEN ESTADISTICO - CORPAC</t>
  </si>
  <si>
    <t>Fuente: Información mensual - CORPAC</t>
  </si>
  <si>
    <t>TOTAL 
2021</t>
  </si>
  <si>
    <t>B) Tráfico de Carga (en Kg)</t>
  </si>
  <si>
    <t>TOTAL
2021</t>
  </si>
  <si>
    <t>Nota: Se incluye al Aeródromo de Nasca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</si>
</sst>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6">
    <numFmt numFmtId="43" formatCode="_-* #,##0.00_-;\-* #,##0.00_-;_-* &quot;-&quot;??_-;_-@_-"/>
    <numFmt numFmtId="164" formatCode="&quot;$&quot;#,##0;\-&quot;$&quot;#,##0"/>
    <numFmt numFmtId="165" formatCode="_-&quot;$&quot;* #,##0.00_-;\-&quot;$&quot;* #,##0.00_-;_-&quot;$&quot;* &quot;-&quot;??_-;_-@_-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_ * #,##0_ ;_ * \-#,##0_ ;_ * &quot;-&quot;_ ;_ @_ "/>
    <numFmt numFmtId="169" formatCode="_ * #,##0.00_ ;_ * \-#,##0.00_ ;_ * &quot;-&quot;??_ ;_ @_ "/>
    <numFmt numFmtId="170" formatCode="_ &quot;S/.&quot;\ * #,##0.00_ ;_ &quot;S/.&quot;\ * \-#,##0.00_ ;_ &quot;S/.&quot;\ * &quot;-&quot;??_ ;_ @_ "/>
    <numFmt numFmtId="171" formatCode="_ * #,##0_ ;_ * \-#,##0_ ;_ * &quot;-&quot;??_ ;_ @_ "/>
    <numFmt numFmtId="172" formatCode="_ [$€]* #,##0.00_ ;_ [$€]* \-#,##0.00_ ;_ [$€]* &quot;-&quot;??_ ;_ @_ "/>
    <numFmt numFmtId="173" formatCode="0.0"/>
    <numFmt numFmtId="174" formatCode="_ * #,##0.0_ ;_ * \-#,##0.0_ ;_ * &quot;-&quot;??_ ;_ @_ "/>
    <numFmt numFmtId="175" formatCode="0.0%"/>
    <numFmt numFmtId="176" formatCode="_ * #,##0.000_ ;_ * \-#,##0.000_ ;_ * &quot;-&quot;??_ ;_ @_ "/>
    <numFmt numFmtId="177" formatCode="_-* #,##0.00\ &quot;Pts&quot;_-;\-* #,##0.00\ &quot;Pts&quot;_-;_-* &quot;-&quot;??\ &quot;Pts&quot;_-;_-@_-"/>
    <numFmt numFmtId="178" formatCode="hh:mm\ \a\.m\./\p\.m\._)"/>
    <numFmt numFmtId="179" formatCode="&quot;\&quot;#,##0;[Red]&quot;\&quot;\-#,##0"/>
    <numFmt numFmtId="180" formatCode="&quot;\&quot;#,##0.00;[Red]&quot;\&quot;\-#,##0.00"/>
    <numFmt numFmtId="181" formatCode="#,##0.00\ &quot;DM&quot;;\-#,##0.00\ &quot;DM&quot;"/>
    <numFmt numFmtId="182" formatCode="_-* #,##0\ &quot;Pts&quot;_-;\-* #,##0\ &quot;Pts&quot;_-;_-* &quot;-&quot;\ &quot;Pts&quot;_-;_-@_-"/>
    <numFmt numFmtId="183" formatCode="0.000000"/>
    <numFmt numFmtId="184" formatCode="_-* #,##0.00\ _S_/_._-;\-* #,##0.00\ _S_/_._-;_-* &quot;-&quot;??\ _S_/_._-;_-@_-"/>
    <numFmt numFmtId="185" formatCode="_-* #,##0\ _S_/_._-;\-* #,##0\ _S_/_._-;_-* &quot;-&quot;\ _S_/_._-;_-@_-"/>
    <numFmt numFmtId="186" formatCode="0.00;[Red]0.00"/>
    <numFmt numFmtId="187" formatCode="00000000"/>
    <numFmt numFmtId="188" formatCode="0.0%;[Red]\(0.0%\)"/>
    <numFmt numFmtId="189" formatCode="_(* #,##0.0_);_(* \(#,##0.0\);_(* &quot;-&quot;?_);_(@_)"/>
    <numFmt numFmtId="190" formatCode="#,##0.0000_);\(#,##0.0000\)"/>
    <numFmt numFmtId="191" formatCode="0.0%;\(0.0%\)"/>
    <numFmt numFmtId="192" formatCode="&quot;$&quot;#,##0_);\(&quot;$&quot;#,##0\)"/>
    <numFmt numFmtId="193" formatCode="0.00000%"/>
    <numFmt numFmtId="194" formatCode="_(* #,##0_);[Red]_(* \(#,##0\);_(* &quot; - &quot;_);_(@_)"/>
    <numFmt numFmtId="195" formatCode="#,##0.0;\(#,##0.0\)"/>
    <numFmt numFmtId="196" formatCode="&quot;    &quot;@"/>
    <numFmt numFmtId="197" formatCode="0%_);\(0%\)"/>
    <numFmt numFmtId="198" formatCode="mmmm\ dd\,\ yyyy"/>
    <numFmt numFmtId="199" formatCode="_(* #,##0,_);_(* \(#,##0,\);_(* &quot;-&quot;_);_(@_)"/>
    <numFmt numFmtId="200" formatCode="\ \ \ \ \ \ \ \ \ @"/>
    <numFmt numFmtId="201" formatCode="_(* 0%_);_(* \(0%\);_(* &quot;-&quot;_);_(@_)"/>
    <numFmt numFmtId="202" formatCode="#,##0.00_);[Red]\-#,##0.00_);0.00_);@_)"/>
    <numFmt numFmtId="203" formatCode="&quot;$&quot;#,##0"/>
    <numFmt numFmtId="204" formatCode="#,##0_%_);\(#,##0\)_%;#,##0_%_);@_%_)"/>
    <numFmt numFmtId="205" formatCode="_-* #,##0.00\ _P_t_s_-;\-* #,##0.00\ _P_t_s_-;_-* &quot;-&quot;??\ _P_t_s_-;_-@_-"/>
    <numFmt numFmtId="206" formatCode="&quot;$&quot;#,##0.00"/>
    <numFmt numFmtId="207" formatCode="[Magenta]&quot;Err&quot;;[Magenta]&quot;Err&quot;;[Blue]&quot;OK&quot;"/>
    <numFmt numFmtId="208" formatCode="&quot;$&quot;#,##0\ ;\(&quot;$&quot;#,##0\)"/>
    <numFmt numFmtId="209" formatCode="_ &quot;S/.&quot;* #,##0.00_ ;_ &quot;S/.&quot;* \-#,##0.00_ ;_ &quot;S/.&quot;* &quot;-&quot;??_ ;_ @_ "/>
    <numFmt numFmtId="210" formatCode="_(&quot;$&quot;* #,##0.00_);_(&quot;$&quot;* \(#,##0.00\);_(&quot;$&quot;* &quot;-&quot;??_);_(@_)"/>
    <numFmt numFmtId="211" formatCode="_-* #,##0\ _P_t_s_-;\-* #,##0\ _P_t_s_-;_-* &quot;-&quot;??\ _P_t_s_-;_-@_-"/>
    <numFmt numFmtId="212" formatCode="#,##0.0;[Red]\-#,##0.0"/>
    <numFmt numFmtId="213" formatCode="#.##0,"/>
    <numFmt numFmtId="214" formatCode="* \(#,##0\);* #,##0_);&quot;-&quot;??_);@"/>
    <numFmt numFmtId="215" formatCode="#,###.##"/>
    <numFmt numFmtId="216" formatCode="&quot;$&quot;#,##0.00_);[Red]\(&quot;$&quot;#,##0.00\)"/>
    <numFmt numFmtId="217" formatCode="* _(#,##0.00_);[Red]* \(#,##0.00\);* _(&quot;-&quot;?_);@_)"/>
    <numFmt numFmtId="218" formatCode="&quot;$&quot;#,##0_%_);\(&quot;$&quot;#,##0\)_%;&quot;$&quot;#,##0_%_);@_%_)"/>
    <numFmt numFmtId="219" formatCode="_ &quot;$&quot;* #,##0.00_ ;_ &quot;$&quot;* \-#,##0.00_ ;_ &quot;$&quot;* &quot;-&quot;??_ ;_ @_ "/>
    <numFmt numFmtId="220" formatCode="&quot;$&quot;#,##0.00_%_);\(&quot;$&quot;#,##0.00\)_%;&quot;$&quot;#,##0.00_%_);@_%_)"/>
    <numFmt numFmtId="221" formatCode="\$\ * _(#,##0_);[Red]\$\ * \(#,##0\);\$\ * _(&quot;-&quot;?_);@_)"/>
    <numFmt numFmtId="222" formatCode="\$\ * _(#,##0.00_);[Red]\$\ * \(#,##0.00\);\$\ * _(&quot;-&quot;?_);@_)"/>
    <numFmt numFmtId="223" formatCode="[$EUR]\ * _(#,##0_);[Red][$EUR]\ * \(#,##0\);[$EUR]\ * _(&quot;-&quot;?_);@_)"/>
    <numFmt numFmtId="224" formatCode="[$EUR]\ * _(#,##0.00_);[Red][$EUR]\ * \(#,##0.00\);[$EUR]\ * _(&quot;-&quot;?_);@_)"/>
    <numFmt numFmtId="225" formatCode="\€\ * _(#,##0_);[Red]\€\ * \(#,##0\);\€\ * _(&quot;-&quot;?_);@_)"/>
    <numFmt numFmtId="226" formatCode="\€\ * _(#,##0.00_);[Red]\€\ * \(#,##0.00\);\€\ * _(&quot;-&quot;?_);@_)"/>
    <numFmt numFmtId="227" formatCode="[$GBP]\ * _(#,##0_);[Red][$GBP]\ * \(#,##0\);[$GBP]\ * _(&quot;-&quot;?_);@_)"/>
    <numFmt numFmtId="228" formatCode="[$GBP]\ * _(#,##0.00_);[Red][$GBP]\ * \(#,##0.00\);[$GBP]\ * _(&quot;-&quot;?_);@_)"/>
    <numFmt numFmtId="229" formatCode="\£\ * _(#,##0_);[Red]\£\ * \(#,##0\);\£\ * _(&quot;-&quot;?_);@_)"/>
    <numFmt numFmtId="230" formatCode="\£\ * _(#,##0.00_);[Red]\£\ * \(#,##0.00\);\£\ * _(&quot;-&quot;?_);@_)"/>
    <numFmt numFmtId="231" formatCode="[$USD]\ * _(#,##0_);[Red][$USD]\ * \(#,##0\);[$USD]\ * _(&quot;-&quot;?_);@_)"/>
    <numFmt numFmtId="232" formatCode="[$USD]\ * _(#,##0.00_);[Red][$USD]\ * \(#,##0.00\);[$USD]\ * _(&quot;-&quot;?_);@_)"/>
    <numFmt numFmtId="233" formatCode="mmm\ yy_)"/>
    <numFmt numFmtId="234" formatCode="yyyy_)"/>
    <numFmt numFmtId="235" formatCode="m/d"/>
    <numFmt numFmtId="236" formatCode="#."/>
    <numFmt numFmtId="237" formatCode="m/d/yy_%_)"/>
    <numFmt numFmtId="238" formatCode="dd\ mmm\ yyyy_);&quot;Error &lt;0  &quot;;dd\ mmm\ yyyy_);&quot;  &quot;@"/>
    <numFmt numFmtId="239" formatCode="mmm\ yyyy_);&quot;Error &lt;0  &quot;;dd\ mmm\ yyyy_);&quot;  &quot;@"/>
    <numFmt numFmtId="240" formatCode="#,##0.000"/>
    <numFmt numFmtId="241" formatCode="_-&quot;F&quot;\ * #,##0_-;_-&quot;F&quot;\ * #,##0\-;_-&quot;F&quot;\ * &quot;-&quot;??_-;_-@_-"/>
    <numFmt numFmtId="242" formatCode="\$#,##0_);\$\(#,##0\);\$0_);@"/>
    <numFmt numFmtId="243" formatCode="0.00_);[Red]\(0.00\)"/>
    <numFmt numFmtId="244" formatCode="0_%_);\(0\)_%;0_%_);@_%_)"/>
    <numFmt numFmtId="245" formatCode="_(&quot;$&quot;* #,##0_);_(&quot;$&quot;* \(#,##0\);_(&quot;$&quot;* &quot;-&quot;_);_(@_)"/>
    <numFmt numFmtId="246" formatCode="_([$€]* #,##0.00_);_([$€]* \(#,##0.00\);_([$€]* &quot;-&quot;??_);_(@_)"/>
    <numFmt numFmtId="247" formatCode="_(* #,##0.0000000000000000000000000000000_);_(* \(#,##0.0000000000000000000000000000000\);_(* &quot;-&quot;??_);_(@_)"/>
    <numFmt numFmtId="248" formatCode="General_)"/>
    <numFmt numFmtId="249" formatCode="#,##0_);[Red]\(#,##0\);\-_)"/>
    <numFmt numFmtId="250" formatCode="0.0_)%;[Red]\(0.0%\);0.0_)%"/>
    <numFmt numFmtId="251" formatCode="[Red][&gt;1]&quot;&gt;100 %&quot;;[Red]\(0.0%\);0.0_)%"/>
    <numFmt numFmtId="252" formatCode="#,##0.0000_);\(#,##0.0000\);&quot;-  &quot;;&quot;  &quot;@"/>
    <numFmt numFmtId="253" formatCode="#,#00"/>
    <numFmt numFmtId="254" formatCode="0.00%;\(0.00%\)"/>
    <numFmt numFmtId="255" formatCode="0.0\%_);\(0.0\%\);0.0\%_);@_%_)"/>
    <numFmt numFmtId="256" formatCode="0."/>
    <numFmt numFmtId="257" formatCode="[&lt;0]&quot;*** &quot;;[&gt;999]&quot;*** &quot;;0\ "/>
    <numFmt numFmtId="258" formatCode="0.0000\x"/>
    <numFmt numFmtId="259" formatCode="0.00000"/>
    <numFmt numFmtId="260" formatCode="#,##0_);[Red]\-#,##0_);0_);@_)"/>
    <numFmt numFmtId="261" formatCode="0000"/>
    <numFmt numFmtId="262" formatCode="&quot;S/.&quot;#,##0;[Red]&quot;S/.&quot;\-#,##0"/>
    <numFmt numFmtId="263" formatCode="&quot;$&quot;#,##0;[Red]&quot;$&quot;\-#,##0"/>
    <numFmt numFmtId="264" formatCode="_(* #,##0_);_(* \(#,##0\);_(* &quot;-&quot;??_);_(@_)"/>
    <numFmt numFmtId="265" formatCode="mmmm\-yy"/>
    <numFmt numFmtId="266" formatCode="#,##0.0"/>
    <numFmt numFmtId="267" formatCode="_([$€-2]* #,##0.00_);_([$€-2]* \(#,##0.00\);_([$€-2]* &quot;-&quot;??_)"/>
    <numFmt numFmtId="268" formatCode="_(* #,##0.000_);_(* \(#,##0.000\);_(* &quot;-&quot;??_);_(@_)"/>
  </numFmts>
  <fonts count="17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0"/>
      <name val="Palatino"/>
      <family val="1"/>
    </font>
    <font>
      <sz val="11"/>
      <name val="??"/>
      <family val="1"/>
      <charset val="128"/>
    </font>
    <font>
      <sz val="11"/>
      <name val="MS ??"/>
      <family val="1"/>
      <charset val="128"/>
    </font>
    <font>
      <sz val="9"/>
      <color indexed="10"/>
      <name val="Geneva"/>
    </font>
    <font>
      <sz val="10"/>
      <name val="Helv"/>
      <charset val="204"/>
    </font>
    <font>
      <sz val="10"/>
      <name val="Geneva"/>
      <family val="2"/>
    </font>
    <font>
      <sz val="10"/>
      <name val="Helv"/>
      <family val="2"/>
    </font>
    <font>
      <sz val="8"/>
      <color indexed="8"/>
      <name val="Arial"/>
      <family val="2"/>
    </font>
    <font>
      <sz val="10"/>
      <name val="Courier"/>
      <family val="3"/>
    </font>
    <font>
      <sz val="10"/>
      <name val="Arial Narrow"/>
      <family val="2"/>
    </font>
    <font>
      <sz val="8"/>
      <name val="Antique Olive"/>
      <family val="2"/>
    </font>
    <font>
      <sz val="8"/>
      <name val="Geneva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sz val="11"/>
      <color indexed="9"/>
      <name val="Calibri"/>
      <family val="2"/>
    </font>
    <font>
      <sz val="10"/>
      <color theme="0"/>
      <name val="Arial"/>
      <family val="2"/>
    </font>
    <font>
      <b/>
      <sz val="10"/>
      <color indexed="58"/>
      <name val="Book Antiqua"/>
      <family val="1"/>
    </font>
    <font>
      <b/>
      <sz val="18"/>
      <name val="Helv"/>
    </font>
    <font>
      <sz val="14"/>
      <name val="Helv"/>
    </font>
    <font>
      <b/>
      <sz val="14"/>
      <name val="Helv"/>
    </font>
    <font>
      <sz val="8"/>
      <name val="Arial"/>
      <family val="2"/>
    </font>
    <font>
      <sz val="8"/>
      <name val="Tahoma"/>
      <family val="2"/>
    </font>
    <font>
      <sz val="8"/>
      <name val="Times New Roman"/>
      <family val="1"/>
    </font>
    <font>
      <sz val="12"/>
      <name val="Arial"/>
      <family val="2"/>
    </font>
    <font>
      <sz val="7"/>
      <name val="Ariel"/>
    </font>
    <font>
      <b/>
      <sz val="14"/>
      <color indexed="10"/>
      <name val="Arial"/>
      <family val="2"/>
    </font>
    <font>
      <sz val="11"/>
      <color indexed="20"/>
      <name val="Calibri"/>
      <family val="2"/>
    </font>
    <font>
      <sz val="10"/>
      <color rgb="FF9C0006"/>
      <name val="Arial"/>
      <family val="2"/>
    </font>
    <font>
      <b/>
      <i/>
      <sz val="10"/>
      <name val="Arial"/>
      <family val="2"/>
    </font>
    <font>
      <i/>
      <sz val="10"/>
      <color indexed="56"/>
      <name val="Arial"/>
      <family val="2"/>
    </font>
    <font>
      <sz val="12"/>
      <name val="Tms Rmn"/>
    </font>
    <font>
      <b/>
      <sz val="12"/>
      <name val="Palatino"/>
      <family val="1"/>
    </font>
    <font>
      <b/>
      <sz val="10"/>
      <name val="Palatino"/>
      <family val="1"/>
    </font>
    <font>
      <b/>
      <u/>
      <sz val="10"/>
      <name val="Palatino"/>
      <family val="1"/>
    </font>
    <font>
      <b/>
      <sz val="10"/>
      <name val="MS Sans Serif"/>
      <family val="2"/>
    </font>
    <font>
      <b/>
      <sz val="12"/>
      <name val="Helv"/>
    </font>
    <font>
      <sz val="10"/>
      <color rgb="FF006100"/>
      <name val="Arial"/>
      <family val="2"/>
    </font>
    <font>
      <sz val="9"/>
      <name val="Times New Roman"/>
      <family val="1"/>
    </font>
    <font>
      <b/>
      <sz val="18"/>
      <color indexed="22"/>
      <name val="Arial"/>
      <family val="2"/>
    </font>
    <font>
      <b/>
      <sz val="18"/>
      <color indexed="24"/>
      <name val="Arial"/>
      <family val="2"/>
    </font>
    <font>
      <b/>
      <sz val="12"/>
      <color indexed="22"/>
      <name val="Arial"/>
      <family val="2"/>
    </font>
    <font>
      <b/>
      <sz val="12"/>
      <color indexed="24"/>
      <name val="Arial"/>
      <family val="2"/>
    </font>
    <font>
      <sz val="9"/>
      <name val="Helv"/>
    </font>
    <font>
      <b/>
      <sz val="11"/>
      <color indexed="52"/>
      <name val="Calibri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A7D00"/>
      <name val="Arial"/>
      <family val="2"/>
    </font>
    <font>
      <b/>
      <sz val="8"/>
      <name val="Arial"/>
      <family val="2"/>
    </font>
    <font>
      <b/>
      <sz val="11"/>
      <color indexed="9"/>
      <name val="Calibri"/>
      <family val="2"/>
    </font>
    <font>
      <i/>
      <sz val="9"/>
      <color indexed="55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b/>
      <sz val="8"/>
      <color indexed="8"/>
      <name val="Arial"/>
      <family val="2"/>
    </font>
    <font>
      <b/>
      <sz val="10"/>
      <name val="Arial"/>
      <family val="2"/>
    </font>
    <font>
      <b/>
      <sz val="8"/>
      <color indexed="8"/>
      <name val="Courier New"/>
      <family val="3"/>
    </font>
    <font>
      <sz val="10"/>
      <name val="Helv"/>
    </font>
    <font>
      <sz val="10"/>
      <color indexed="10"/>
      <name val="Arial Narrow"/>
      <family val="2"/>
    </font>
    <font>
      <sz val="9"/>
      <color indexed="18"/>
      <name val="Arial"/>
      <family val="2"/>
    </font>
    <font>
      <sz val="8"/>
      <name val="Palatino"/>
      <family val="1"/>
    </font>
    <font>
      <sz val="1"/>
      <color indexed="8"/>
      <name val="Calibri"/>
      <family val="2"/>
    </font>
    <font>
      <b/>
      <u/>
      <sz val="8"/>
      <color indexed="8"/>
      <name val="Calibri"/>
      <family val="2"/>
    </font>
    <font>
      <sz val="1"/>
      <color indexed="8"/>
      <name val="Courier"/>
      <family val="3"/>
    </font>
    <font>
      <sz val="10"/>
      <name val="Times New Roman"/>
      <family val="1"/>
    </font>
    <font>
      <sz val="10"/>
      <name val="BERNHARD"/>
    </font>
    <font>
      <sz val="12"/>
      <color indexed="24"/>
      <name val="Arial"/>
      <family val="2"/>
    </font>
    <font>
      <sz val="10"/>
      <name val="MS Serif"/>
      <family val="1"/>
    </font>
    <font>
      <sz val="10"/>
      <name val="Tms Rmn"/>
    </font>
    <font>
      <sz val="12"/>
      <name val="Tms Rmn"/>
      <family val="1"/>
    </font>
    <font>
      <sz val="8"/>
      <color indexed="16"/>
      <name val="Palatino"/>
      <family val="1"/>
    </font>
    <font>
      <sz val="8"/>
      <name val="Helv"/>
    </font>
    <font>
      <sz val="10"/>
      <color indexed="56"/>
      <name val="Arial"/>
      <family val="2"/>
    </font>
    <font>
      <sz val="1"/>
      <color indexed="16"/>
      <name val="Courier"/>
      <family val="3"/>
    </font>
    <font>
      <sz val="10"/>
      <color indexed="12"/>
      <name val="Arial"/>
      <family val="2"/>
    </font>
    <font>
      <sz val="10"/>
      <color indexed="10"/>
      <name val="Arial"/>
      <family val="2"/>
    </font>
    <font>
      <b/>
      <sz val="14"/>
      <color indexed="12"/>
      <name val="Arial"/>
      <family val="2"/>
    </font>
    <font>
      <u val="doubleAccounting"/>
      <sz val="10"/>
      <name val="Arial"/>
      <family val="2"/>
    </font>
    <font>
      <b/>
      <sz val="1"/>
      <color indexed="8"/>
      <name val="Courier"/>
      <family val="3"/>
    </font>
    <font>
      <b/>
      <sz val="11"/>
      <color theme="3"/>
      <name val="Arial"/>
      <family val="2"/>
    </font>
    <font>
      <sz val="10"/>
      <color indexed="16"/>
      <name val="MS Serif"/>
      <family val="1"/>
    </font>
    <font>
      <sz val="10"/>
      <color rgb="FF3F3F76"/>
      <name val="Arial"/>
      <family val="2"/>
    </font>
    <font>
      <sz val="12"/>
      <name val="Courier"/>
      <family val="3"/>
    </font>
    <font>
      <i/>
      <sz val="11"/>
      <color indexed="23"/>
      <name val="Calibri"/>
      <family val="2"/>
    </font>
    <font>
      <i/>
      <sz val="10"/>
      <color rgb="FF7F7F7F"/>
      <name val="Arial"/>
      <family val="2"/>
    </font>
    <font>
      <sz val="12"/>
      <name val="Times New Roman"/>
      <family val="1"/>
    </font>
    <font>
      <sz val="9"/>
      <color indexed="12"/>
      <name val="Arial"/>
      <family val="2"/>
    </font>
    <font>
      <b/>
      <sz val="8"/>
      <color indexed="12"/>
      <name val="Arial"/>
      <family val="2"/>
    </font>
    <font>
      <u/>
      <sz val="10"/>
      <name val="Arial"/>
      <family val="2"/>
    </font>
    <font>
      <sz val="12"/>
      <color indexed="12"/>
      <name val="0"/>
      <family val="2"/>
    </font>
    <font>
      <sz val="10"/>
      <color indexed="12"/>
      <name val="0"/>
      <family val="2"/>
    </font>
    <font>
      <sz val="18"/>
      <name val="Arial"/>
      <family val="2"/>
    </font>
    <font>
      <i/>
      <sz val="12"/>
      <name val="Arial"/>
      <family val="2"/>
    </font>
    <font>
      <sz val="18"/>
      <name val="Times New Roman"/>
      <family val="1"/>
    </font>
    <font>
      <sz val="16"/>
      <color indexed="35"/>
      <name val="Times New Roman"/>
      <family val="1"/>
    </font>
    <font>
      <i/>
      <sz val="12"/>
      <name val="Times New Roman"/>
      <family val="1"/>
    </font>
    <font>
      <sz val="10"/>
      <color indexed="22"/>
      <name val="Arial"/>
      <family val="2"/>
    </font>
    <font>
      <sz val="10"/>
      <color indexed="24"/>
      <name val="Arial"/>
      <family val="2"/>
    </font>
    <font>
      <b/>
      <i/>
      <sz val="12"/>
      <color indexed="12"/>
      <name val="Arial"/>
      <family val="2"/>
    </font>
    <font>
      <sz val="7"/>
      <name val="Palatino"/>
      <family val="1"/>
    </font>
    <font>
      <sz val="11"/>
      <name val="Arial"/>
      <family val="2"/>
    </font>
    <font>
      <sz val="11"/>
      <name val="–¾’©"/>
      <family val="2"/>
      <charset val="128"/>
    </font>
    <font>
      <sz val="11"/>
      <color indexed="17"/>
      <name val="Calibri"/>
      <family val="2"/>
    </font>
    <font>
      <i/>
      <sz val="8"/>
      <name val="Arial"/>
      <family val="2"/>
    </font>
    <font>
      <b/>
      <sz val="22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6"/>
      <color indexed="16"/>
      <name val="Palatino"/>
      <family val="1"/>
    </font>
    <font>
      <b/>
      <sz val="12"/>
      <name val="Tahom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u/>
      <sz val="10"/>
      <name val="Arial Narrow"/>
      <family val="2"/>
    </font>
    <font>
      <b/>
      <sz val="1"/>
      <color indexed="16"/>
      <name val="Courier"/>
      <family val="3"/>
    </font>
    <font>
      <b/>
      <sz val="10"/>
      <name val="Arial Narrow"/>
      <family val="2"/>
    </font>
    <font>
      <b/>
      <sz val="8"/>
      <name val="MS Sans Serif"/>
      <family val="2"/>
    </font>
    <font>
      <b/>
      <sz val="10"/>
      <name val="Helv"/>
    </font>
    <font>
      <u/>
      <sz val="6.75"/>
      <color theme="10"/>
      <name val="Arial"/>
      <family val="2"/>
    </font>
    <font>
      <u/>
      <sz val="12"/>
      <color theme="10"/>
      <name val="Arial"/>
      <family val="2"/>
    </font>
    <font>
      <u/>
      <sz val="7.5"/>
      <color indexed="12"/>
      <name val="Arial"/>
      <family val="2"/>
    </font>
    <font>
      <u/>
      <sz val="8.6"/>
      <color theme="10"/>
      <name val="Arial"/>
      <family val="2"/>
    </font>
    <font>
      <u/>
      <sz val="10"/>
      <color indexed="36"/>
      <name val="Arial"/>
      <family val="2"/>
    </font>
    <font>
      <sz val="10"/>
      <name val="Tahoma"/>
      <family val="2"/>
    </font>
    <font>
      <sz val="12"/>
      <name val="Avant Garde"/>
    </font>
    <font>
      <sz val="11"/>
      <color indexed="62"/>
      <name val="Calibri"/>
      <family val="2"/>
    </font>
    <font>
      <sz val="10"/>
      <name val="N Helvetica Narrow"/>
    </font>
    <font>
      <sz val="8"/>
      <color indexed="10"/>
      <name val="Arial"/>
      <family val="2"/>
    </font>
    <font>
      <sz val="8"/>
      <name val="MS Sans Serif"/>
      <family val="2"/>
    </font>
    <font>
      <b/>
      <sz val="10"/>
      <color indexed="8"/>
      <name val="Arial"/>
      <family val="2"/>
    </font>
    <font>
      <sz val="11"/>
      <color indexed="52"/>
      <name val="Calibri"/>
      <family val="2"/>
    </font>
    <font>
      <sz val="8"/>
      <name val="Arial MT"/>
    </font>
    <font>
      <sz val="9"/>
      <color indexed="8"/>
      <name val="Arial"/>
      <family val="2"/>
    </font>
    <font>
      <sz val="10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rial"/>
      <family val="2"/>
    </font>
    <font>
      <b/>
      <sz val="15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Arial"/>
      <family val="2"/>
    </font>
    <font>
      <b/>
      <u/>
      <sz val="11"/>
      <color theme="10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sz val="11"/>
      <color theme="0"/>
      <name val="Arial"/>
      <family val="2"/>
    </font>
    <font>
      <b/>
      <vertAlign val="superscript"/>
      <sz val="11"/>
      <color theme="0"/>
      <name val="Arial"/>
      <family val="2"/>
    </font>
    <font>
      <sz val="9"/>
      <color theme="1"/>
      <name val="Arial"/>
      <family val="2"/>
    </font>
    <font>
      <i/>
      <sz val="9"/>
      <name val="Arial"/>
      <family val="2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FF0000"/>
      <name val="Arial"/>
      <family val="2"/>
    </font>
    <font>
      <sz val="11"/>
      <color rgb="FF00B050"/>
      <name val="Arial"/>
      <family val="2"/>
    </font>
    <font>
      <sz val="10"/>
      <color rgb="FF000000"/>
      <name val="Arial"/>
      <family val="2"/>
    </font>
    <font>
      <sz val="10"/>
      <name val="Calibri"/>
      <family val="2"/>
      <scheme val="minor"/>
    </font>
  </fonts>
  <fills count="7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1"/>
        <bgColor indexed="64"/>
      </patternFill>
    </fill>
    <fill>
      <patternFill patternType="solid">
        <fgColor indexed="12"/>
      </patternFill>
    </fill>
    <fill>
      <patternFill patternType="solid">
        <fgColor indexed="9"/>
      </patternFill>
    </fill>
    <fill>
      <patternFill patternType="darkUp">
        <bgColor indexed="10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3"/>
        <bgColor indexed="15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00ABD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54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56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57"/>
      </left>
      <right style="dotted">
        <color indexed="57"/>
      </right>
      <top style="dotted">
        <color indexed="57"/>
      </top>
      <bottom style="dotted">
        <color indexed="57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57"/>
      </left>
      <right style="thin">
        <color indexed="57"/>
      </right>
      <top style="thin">
        <color indexed="57"/>
      </top>
      <bottom style="thin">
        <color indexed="57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57"/>
      </left>
      <right style="thin">
        <color indexed="57"/>
      </right>
      <top style="thin">
        <color indexed="57"/>
      </top>
      <bottom style="thin">
        <color indexed="57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4911">
    <xf numFmtId="0" fontId="0" fillId="0" borderId="0"/>
    <xf numFmtId="169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/>
    <xf numFmtId="172" fontId="10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167" fontId="1" fillId="0" borderId="0" applyFont="0" applyFill="0" applyBorder="0" applyAlignment="0" applyProtection="0"/>
    <xf numFmtId="0" fontId="10" fillId="0" borderId="0"/>
    <xf numFmtId="0" fontId="10" fillId="0" borderId="0"/>
    <xf numFmtId="167" fontId="1" fillId="0" borderId="0" applyFont="0" applyFill="0" applyBorder="0" applyAlignment="0" applyProtection="0"/>
    <xf numFmtId="0" fontId="10" fillId="0" borderId="0"/>
    <xf numFmtId="0" fontId="10" fillId="0" borderId="0"/>
    <xf numFmtId="167" fontId="1" fillId="0" borderId="0" applyFont="0" applyFill="0" applyBorder="0" applyAlignment="0" applyProtection="0"/>
    <xf numFmtId="0" fontId="10" fillId="0" borderId="0"/>
    <xf numFmtId="0" fontId="10" fillId="0" borderId="0"/>
    <xf numFmtId="167" fontId="1" fillId="0" borderId="0" applyFont="0" applyFill="0" applyBorder="0" applyAlignment="0" applyProtection="0"/>
    <xf numFmtId="0" fontId="10" fillId="0" borderId="0"/>
    <xf numFmtId="0" fontId="10" fillId="0" borderId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0" fillId="0" borderId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0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0" fillId="0" borderId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0" fillId="0" borderId="0"/>
    <xf numFmtId="170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169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>
      <alignment vertical="top"/>
    </xf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8" fillId="0" borderId="0"/>
    <xf numFmtId="0" fontId="12" fillId="0" borderId="0">
      <alignment vertical="top"/>
    </xf>
    <xf numFmtId="0" fontId="18" fillId="0" borderId="0"/>
    <xf numFmtId="40" fontId="15" fillId="0" borderId="0" applyFont="0" applyFill="0" applyBorder="0" applyAlignment="0" applyProtection="0"/>
    <xf numFmtId="181" fontId="10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>
      <alignment horizontal="right"/>
    </xf>
    <xf numFmtId="0" fontId="12" fillId="0" borderId="0">
      <alignment vertical="top"/>
    </xf>
    <xf numFmtId="0" fontId="10" fillId="0" borderId="0"/>
    <xf numFmtId="177" fontId="10" fillId="0" borderId="0" applyFont="0" applyFill="0" applyBorder="0" applyAlignment="0" applyProtection="0"/>
    <xf numFmtId="0" fontId="10" fillId="0" borderId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180" fontId="14" fillId="0" borderId="0" applyFont="0" applyFill="0" applyBorder="0" applyAlignment="0" applyProtection="0"/>
    <xf numFmtId="0" fontId="18" fillId="0" borderId="0"/>
    <xf numFmtId="0" fontId="10" fillId="0" borderId="0" applyNumberFormat="0" applyFill="0" applyBorder="0" applyAlignment="0" applyProtection="0"/>
    <xf numFmtId="179" fontId="14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178" fontId="10" fillId="0" borderId="0" applyFont="0" applyFill="0" applyBorder="0" applyAlignment="0" applyProtection="0">
      <alignment horizontal="right"/>
    </xf>
    <xf numFmtId="0" fontId="17" fillId="0" borderId="0"/>
    <xf numFmtId="0" fontId="10" fillId="0" borderId="0" applyNumberFormat="0" applyFill="0" applyBorder="0" applyAlignment="0" applyProtection="0"/>
    <xf numFmtId="0" fontId="13" fillId="0" borderId="0" applyFont="0" applyFill="0" applyBorder="0" applyAlignment="0" applyProtection="0"/>
    <xf numFmtId="0" fontId="16" fillId="0" borderId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2" fillId="0" borderId="0">
      <alignment vertical="top"/>
    </xf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8" fillId="0" borderId="0"/>
    <xf numFmtId="0" fontId="10" fillId="0" borderId="0" applyNumberFormat="0" applyFill="0" applyBorder="0" applyAlignment="0" applyProtection="0"/>
    <xf numFmtId="38" fontId="15" fillId="0" borderId="0" applyFont="0" applyFill="0" applyBorder="0" applyAlignment="0" applyProtection="0"/>
    <xf numFmtId="38" fontId="14" fillId="0" borderId="0"/>
    <xf numFmtId="0" fontId="10" fillId="0" borderId="0"/>
    <xf numFmtId="0" fontId="16" fillId="0" borderId="0"/>
    <xf numFmtId="0" fontId="12" fillId="0" borderId="0">
      <alignment vertical="top"/>
    </xf>
    <xf numFmtId="0" fontId="10" fillId="0" borderId="0" applyNumberFormat="0" applyFill="0" applyBorder="0" applyAlignment="0" applyProtection="0"/>
    <xf numFmtId="0" fontId="12" fillId="0" borderId="0">
      <alignment vertical="top"/>
    </xf>
    <xf numFmtId="0" fontId="10" fillId="0" borderId="0"/>
    <xf numFmtId="0" fontId="12" fillId="0" borderId="0">
      <alignment vertical="top"/>
    </xf>
    <xf numFmtId="0" fontId="18" fillId="0" borderId="0"/>
    <xf numFmtId="0" fontId="19" fillId="0" borderId="0"/>
    <xf numFmtId="0" fontId="12" fillId="0" borderId="0">
      <alignment vertical="top"/>
    </xf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8" fillId="0" borderId="0"/>
    <xf numFmtId="0" fontId="10" fillId="0" borderId="0" applyNumberFormat="0" applyFill="0" applyBorder="0" applyAlignment="0" applyProtection="0"/>
    <xf numFmtId="0" fontId="10" fillId="0" borderId="0"/>
    <xf numFmtId="0" fontId="18" fillId="0" borderId="0"/>
    <xf numFmtId="0" fontId="10" fillId="0" borderId="0"/>
    <xf numFmtId="0" fontId="18" fillId="0" borderId="0"/>
    <xf numFmtId="0" fontId="12" fillId="0" borderId="0">
      <alignment vertical="top"/>
    </xf>
    <xf numFmtId="0" fontId="18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0" fillId="0" borderId="0"/>
    <xf numFmtId="0" fontId="12" fillId="0" borderId="0">
      <alignment vertical="top"/>
    </xf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7" fillId="0" borderId="0"/>
    <xf numFmtId="0" fontId="18" fillId="0" borderId="0"/>
    <xf numFmtId="0" fontId="18" fillId="0" borderId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0" fillId="0" borderId="0"/>
    <xf numFmtId="182" fontId="10" fillId="0" borderId="0" applyFont="0" applyFill="0" applyBorder="0" applyAlignment="0" applyProtection="0"/>
    <xf numFmtId="0" fontId="12" fillId="0" borderId="0">
      <alignment vertical="top"/>
    </xf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8" fillId="0" borderId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2" fillId="0" borderId="0">
      <alignment vertical="top"/>
    </xf>
    <xf numFmtId="0" fontId="18" fillId="0" borderId="0"/>
    <xf numFmtId="0" fontId="10" fillId="0" borderId="0"/>
    <xf numFmtId="0" fontId="16" fillId="0" borderId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/>
    <xf numFmtId="0" fontId="18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8" fillId="0" borderId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2" fillId="0" borderId="0">
      <alignment vertical="top"/>
    </xf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1" fillId="0" borderId="0"/>
    <xf numFmtId="0" fontId="19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8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9" fillId="0" borderId="0"/>
    <xf numFmtId="0" fontId="10" fillId="0" borderId="0"/>
    <xf numFmtId="0" fontId="10" fillId="0" borderId="0"/>
    <xf numFmtId="0" fontId="10" fillId="0" borderId="0"/>
    <xf numFmtId="182" fontId="10" fillId="0" borderId="0" applyFont="0" applyFill="0" applyBorder="0" applyAlignment="0" applyProtection="0"/>
    <xf numFmtId="182" fontId="10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19" fillId="0" borderId="0"/>
    <xf numFmtId="0" fontId="17" fillId="0" borderId="0"/>
    <xf numFmtId="0" fontId="10" fillId="0" borderId="0" applyNumberFormat="0" applyFill="0" applyBorder="0" applyAlignment="0" applyProtection="0"/>
    <xf numFmtId="0" fontId="10" fillId="0" borderId="0"/>
    <xf numFmtId="183" fontId="10" fillId="0" borderId="0">
      <alignment horizontal="left" wrapText="1"/>
    </xf>
    <xf numFmtId="183" fontId="10" fillId="0" borderId="0">
      <alignment horizontal="left" wrapText="1"/>
    </xf>
    <xf numFmtId="183" fontId="10" fillId="0" borderId="0">
      <alignment horizontal="left" wrapText="1"/>
    </xf>
    <xf numFmtId="0" fontId="10" fillId="0" borderId="0"/>
    <xf numFmtId="183" fontId="10" fillId="0" borderId="0">
      <alignment horizontal="left" wrapText="1"/>
    </xf>
    <xf numFmtId="0" fontId="21" fillId="0" borderId="0"/>
    <xf numFmtId="0" fontId="19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6" fillId="0" borderId="0"/>
    <xf numFmtId="0" fontId="10" fillId="0" borderId="0"/>
    <xf numFmtId="0" fontId="10" fillId="0" borderId="0"/>
    <xf numFmtId="0" fontId="21" fillId="0" borderId="0"/>
    <xf numFmtId="182" fontId="10" fillId="0" borderId="0" applyFont="0" applyFill="0" applyBorder="0" applyAlignment="0" applyProtection="0"/>
    <xf numFmtId="0" fontId="10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8" fillId="0" borderId="0"/>
    <xf numFmtId="0" fontId="18" fillId="0" borderId="0"/>
    <xf numFmtId="0" fontId="18" fillId="0" borderId="0"/>
    <xf numFmtId="0" fontId="10" fillId="0" borderId="0"/>
    <xf numFmtId="0" fontId="10" fillId="0" borderId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/>
    <xf numFmtId="0" fontId="12" fillId="0" borderId="0">
      <alignment vertical="top"/>
    </xf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182" fontId="10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10" fillId="0" borderId="0"/>
    <xf numFmtId="182" fontId="10" fillId="0" borderId="0" applyFont="0" applyFill="0" applyBorder="0" applyAlignment="0" applyProtection="0"/>
    <xf numFmtId="0" fontId="16" fillId="0" borderId="0"/>
    <xf numFmtId="0" fontId="18" fillId="0" borderId="0"/>
    <xf numFmtId="0" fontId="10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0" fillId="0" borderId="0"/>
    <xf numFmtId="182" fontId="10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21" fillId="0" borderId="0"/>
    <xf numFmtId="0" fontId="10" fillId="0" borderId="0"/>
    <xf numFmtId="0" fontId="11" fillId="0" borderId="0" applyNumberFormat="0" applyFill="0" applyBorder="0" applyAlignment="0" applyProtection="0"/>
    <xf numFmtId="0" fontId="19" fillId="0" borderId="0"/>
    <xf numFmtId="0" fontId="18" fillId="0" borderId="0"/>
    <xf numFmtId="0" fontId="10" fillId="0" borderId="0"/>
    <xf numFmtId="0" fontId="17" fillId="0" borderId="0"/>
    <xf numFmtId="0" fontId="17" fillId="0" borderId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182" fontId="10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/>
    <xf numFmtId="182" fontId="10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183" fontId="10" fillId="0" borderId="0">
      <alignment horizontal="left" wrapText="1"/>
    </xf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8" fillId="0" borderId="0"/>
    <xf numFmtId="183" fontId="10" fillId="0" borderId="0">
      <alignment horizontal="left" wrapText="1"/>
    </xf>
    <xf numFmtId="183" fontId="10" fillId="0" borderId="0">
      <alignment horizontal="left" wrapText="1"/>
    </xf>
    <xf numFmtId="0" fontId="11" fillId="0" borderId="0" applyNumberFormat="0" applyFill="0" applyBorder="0" applyAlignment="0" applyProtection="0"/>
    <xf numFmtId="182" fontId="10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183" fontId="10" fillId="0" borderId="0">
      <alignment horizontal="left" wrapText="1"/>
    </xf>
    <xf numFmtId="0" fontId="21" fillId="0" borderId="0"/>
    <xf numFmtId="0" fontId="10" fillId="0" borderId="0"/>
    <xf numFmtId="0" fontId="17" fillId="0" borderId="0"/>
    <xf numFmtId="183" fontId="10" fillId="0" borderId="0">
      <alignment horizontal="left" wrapText="1"/>
    </xf>
    <xf numFmtId="183" fontId="10" fillId="0" borderId="0">
      <alignment horizontal="left" wrapText="1"/>
    </xf>
    <xf numFmtId="183" fontId="10" fillId="0" borderId="0">
      <alignment horizontal="left" wrapText="1"/>
    </xf>
    <xf numFmtId="182" fontId="10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21" fillId="0" borderId="0"/>
    <xf numFmtId="184" fontId="10" fillId="0" borderId="0" applyFont="0" applyFill="0" applyBorder="0" applyAlignment="0" applyProtection="0"/>
    <xf numFmtId="185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Fill="0" applyBorder="0"/>
    <xf numFmtId="0" fontId="10" fillId="0" borderId="0"/>
    <xf numFmtId="183" fontId="22" fillId="0" borderId="0">
      <alignment horizontal="center"/>
    </xf>
    <xf numFmtId="186" fontId="23" fillId="0" borderId="0">
      <alignment horizontal="left"/>
    </xf>
    <xf numFmtId="187" fontId="24" fillId="0" borderId="0">
      <alignment horizontal="left"/>
    </xf>
    <xf numFmtId="0" fontId="16" fillId="0" borderId="0"/>
    <xf numFmtId="0" fontId="25" fillId="0" borderId="0"/>
    <xf numFmtId="0" fontId="26" fillId="31" borderId="0" applyNumberFormat="0" applyBorder="0" applyAlignment="0" applyProtection="0"/>
    <xf numFmtId="0" fontId="27" fillId="8" borderId="0" applyNumberFormat="0" applyBorder="0" applyAlignment="0" applyProtection="0"/>
    <xf numFmtId="0" fontId="26" fillId="32" borderId="0" applyNumberFormat="0" applyBorder="0" applyAlignment="0" applyProtection="0"/>
    <xf numFmtId="0" fontId="27" fillId="12" borderId="0" applyNumberFormat="0" applyBorder="0" applyAlignment="0" applyProtection="0"/>
    <xf numFmtId="0" fontId="26" fillId="33" borderId="0" applyNumberFormat="0" applyBorder="0" applyAlignment="0" applyProtection="0"/>
    <xf numFmtId="0" fontId="27" fillId="16" borderId="0" applyNumberFormat="0" applyBorder="0" applyAlignment="0" applyProtection="0"/>
    <xf numFmtId="0" fontId="26" fillId="34" borderId="0" applyNumberFormat="0" applyBorder="0" applyAlignment="0" applyProtection="0"/>
    <xf numFmtId="0" fontId="27" fillId="20" borderId="0" applyNumberFormat="0" applyBorder="0" applyAlignment="0" applyProtection="0"/>
    <xf numFmtId="0" fontId="26" fillId="35" borderId="0" applyNumberFormat="0" applyBorder="0" applyAlignment="0" applyProtection="0"/>
    <xf numFmtId="0" fontId="27" fillId="24" borderId="0" applyNumberFormat="0" applyBorder="0" applyAlignment="0" applyProtection="0"/>
    <xf numFmtId="0" fontId="26" fillId="36" borderId="0" applyNumberFormat="0" applyBorder="0" applyAlignment="0" applyProtection="0"/>
    <xf numFmtId="0" fontId="27" fillId="28" borderId="0" applyNumberFormat="0" applyBorder="0" applyAlignment="0" applyProtection="0"/>
    <xf numFmtId="0" fontId="1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173" fontId="10" fillId="37" borderId="15" applyNumberFormat="0" applyFill="0" applyBorder="0">
      <alignment vertical="top" wrapText="1"/>
    </xf>
    <xf numFmtId="0" fontId="26" fillId="38" borderId="0" applyNumberFormat="0" applyBorder="0" applyAlignment="0" applyProtection="0"/>
    <xf numFmtId="0" fontId="27" fillId="9" borderId="0" applyNumberFormat="0" applyBorder="0" applyAlignment="0" applyProtection="0"/>
    <xf numFmtId="0" fontId="26" fillId="39" borderId="0" applyNumberFormat="0" applyBorder="0" applyAlignment="0" applyProtection="0"/>
    <xf numFmtId="0" fontId="27" fillId="13" borderId="0" applyNumberFormat="0" applyBorder="0" applyAlignment="0" applyProtection="0"/>
    <xf numFmtId="0" fontId="26" fillId="40" borderId="0" applyNumberFormat="0" applyBorder="0" applyAlignment="0" applyProtection="0"/>
    <xf numFmtId="0" fontId="27" fillId="17" borderId="0" applyNumberFormat="0" applyBorder="0" applyAlignment="0" applyProtection="0"/>
    <xf numFmtId="0" fontId="26" fillId="34" borderId="0" applyNumberFormat="0" applyBorder="0" applyAlignment="0" applyProtection="0"/>
    <xf numFmtId="0" fontId="27" fillId="21" borderId="0" applyNumberFormat="0" applyBorder="0" applyAlignment="0" applyProtection="0"/>
    <xf numFmtId="0" fontId="26" fillId="38" borderId="0" applyNumberFormat="0" applyBorder="0" applyAlignment="0" applyProtection="0"/>
    <xf numFmtId="0" fontId="27" fillId="25" borderId="0" applyNumberFormat="0" applyBorder="0" applyAlignment="0" applyProtection="0"/>
    <xf numFmtId="0" fontId="26" fillId="41" borderId="0" applyNumberFormat="0" applyBorder="0" applyAlignment="0" applyProtection="0"/>
    <xf numFmtId="0" fontId="27" fillId="29" borderId="0" applyNumberFormat="0" applyBorder="0" applyAlignment="0" applyProtection="0"/>
    <xf numFmtId="0" fontId="1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28" fillId="42" borderId="0" applyNumberFormat="0" applyBorder="0" applyAlignment="0" applyProtection="0"/>
    <xf numFmtId="0" fontId="29" fillId="10" borderId="0" applyNumberFormat="0" applyBorder="0" applyAlignment="0" applyProtection="0"/>
    <xf numFmtId="0" fontId="28" fillId="39" borderId="0" applyNumberFormat="0" applyBorder="0" applyAlignment="0" applyProtection="0"/>
    <xf numFmtId="0" fontId="29" fillId="14" borderId="0" applyNumberFormat="0" applyBorder="0" applyAlignment="0" applyProtection="0"/>
    <xf numFmtId="0" fontId="28" fillId="40" borderId="0" applyNumberFormat="0" applyBorder="0" applyAlignment="0" applyProtection="0"/>
    <xf numFmtId="0" fontId="29" fillId="18" borderId="0" applyNumberFormat="0" applyBorder="0" applyAlignment="0" applyProtection="0"/>
    <xf numFmtId="0" fontId="28" fillId="43" borderId="0" applyNumberFormat="0" applyBorder="0" applyAlignment="0" applyProtection="0"/>
    <xf numFmtId="0" fontId="29" fillId="22" borderId="0" applyNumberFormat="0" applyBorder="0" applyAlignment="0" applyProtection="0"/>
    <xf numFmtId="0" fontId="28" fillId="44" borderId="0" applyNumberFormat="0" applyBorder="0" applyAlignment="0" applyProtection="0"/>
    <xf numFmtId="0" fontId="29" fillId="26" borderId="0" applyNumberFormat="0" applyBorder="0" applyAlignment="0" applyProtection="0"/>
    <xf numFmtId="0" fontId="28" fillId="45" borderId="0" applyNumberFormat="0" applyBorder="0" applyAlignment="0" applyProtection="0"/>
    <xf numFmtId="0" fontId="29" fillId="30" borderId="0" applyNumberFormat="0" applyBorder="0" applyAlignment="0" applyProtection="0"/>
    <xf numFmtId="0" fontId="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9" fillId="26" borderId="0" applyNumberFormat="0" applyBorder="0" applyAlignment="0" applyProtection="0"/>
    <xf numFmtId="0" fontId="29" fillId="26" borderId="0" applyNumberFormat="0" applyBorder="0" applyAlignment="0" applyProtection="0"/>
    <xf numFmtId="0" fontId="29" fillId="26" borderId="0" applyNumberFormat="0" applyBorder="0" applyAlignment="0" applyProtection="0"/>
    <xf numFmtId="0" fontId="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188" fontId="22" fillId="0" borderId="0">
      <alignment horizontal="center"/>
    </xf>
    <xf numFmtId="0" fontId="10" fillId="0" borderId="0"/>
    <xf numFmtId="189" fontId="22" fillId="0" borderId="0">
      <alignment horizontal="center"/>
    </xf>
    <xf numFmtId="0" fontId="18" fillId="0" borderId="0"/>
    <xf numFmtId="0" fontId="30" fillId="46" borderId="13" applyFont="0" applyFill="0" applyBorder="0" applyAlignment="0">
      <alignment horizontal="center"/>
    </xf>
    <xf numFmtId="37" fontId="31" fillId="0" borderId="0"/>
    <xf numFmtId="37" fontId="32" fillId="0" borderId="0"/>
    <xf numFmtId="37" fontId="33" fillId="0" borderId="0"/>
    <xf numFmtId="0" fontId="10" fillId="0" borderId="0"/>
    <xf numFmtId="0" fontId="10" fillId="0" borderId="0"/>
    <xf numFmtId="0" fontId="28" fillId="47" borderId="0" applyNumberFormat="0" applyBorder="0" applyAlignment="0" applyProtection="0"/>
    <xf numFmtId="0" fontId="29" fillId="7" borderId="0" applyNumberFormat="0" applyBorder="0" applyAlignment="0" applyProtection="0"/>
    <xf numFmtId="0" fontId="28" fillId="48" borderId="0" applyNumberFormat="0" applyBorder="0" applyAlignment="0" applyProtection="0"/>
    <xf numFmtId="0" fontId="29" fillId="11" borderId="0" applyNumberFormat="0" applyBorder="0" applyAlignment="0" applyProtection="0"/>
    <xf numFmtId="0" fontId="28" fillId="49" borderId="0" applyNumberFormat="0" applyBorder="0" applyAlignment="0" applyProtection="0"/>
    <xf numFmtId="0" fontId="29" fillId="15" borderId="0" applyNumberFormat="0" applyBorder="0" applyAlignment="0" applyProtection="0"/>
    <xf numFmtId="0" fontId="28" fillId="43" borderId="0" applyNumberFormat="0" applyBorder="0" applyAlignment="0" applyProtection="0"/>
    <xf numFmtId="0" fontId="29" fillId="19" borderId="0" applyNumberFormat="0" applyBorder="0" applyAlignment="0" applyProtection="0"/>
    <xf numFmtId="0" fontId="28" fillId="44" borderId="0" applyNumberFormat="0" applyBorder="0" applyAlignment="0" applyProtection="0"/>
    <xf numFmtId="0" fontId="29" fillId="23" borderId="0" applyNumberFormat="0" applyBorder="0" applyAlignment="0" applyProtection="0"/>
    <xf numFmtId="0" fontId="28" fillId="50" borderId="0" applyNumberFormat="0" applyBorder="0" applyAlignment="0" applyProtection="0"/>
    <xf numFmtId="0" fontId="29" fillId="27" borderId="0" applyNumberFormat="0" applyBorder="0" applyAlignment="0" applyProtection="0"/>
    <xf numFmtId="0" fontId="34" fillId="0" borderId="0" applyNumberFormat="0" applyAlignment="0"/>
    <xf numFmtId="190" fontId="10" fillId="51" borderId="16">
      <alignment horizontal="center" vertical="center"/>
    </xf>
    <xf numFmtId="37" fontId="35" fillId="46" borderId="9" applyBorder="0" applyProtection="0">
      <alignment vertical="center"/>
    </xf>
    <xf numFmtId="0" fontId="36" fillId="0" borderId="0">
      <alignment horizontal="center" wrapText="1"/>
      <protection locked="0"/>
    </xf>
    <xf numFmtId="0" fontId="10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Protection="0"/>
    <xf numFmtId="49" fontId="39" fillId="0" borderId="0" applyNumberFormat="0" applyBorder="0">
      <alignment vertical="center"/>
    </xf>
    <xf numFmtId="0" fontId="40" fillId="32" borderId="0" applyNumberFormat="0" applyBorder="0" applyAlignment="0" applyProtection="0"/>
    <xf numFmtId="0" fontId="41" fillId="3" borderId="0" applyNumberFormat="0" applyBorder="0" applyAlignment="0" applyProtection="0"/>
    <xf numFmtId="191" fontId="34" fillId="0" borderId="0" applyNumberFormat="0" applyFont="0" applyAlignment="0"/>
    <xf numFmtId="0" fontId="42" fillId="52" borderId="0" applyFill="0" applyBorder="0">
      <alignment horizontal="left"/>
    </xf>
    <xf numFmtId="173" fontId="43" fillId="0" borderId="0" applyNumberFormat="0" applyFill="0">
      <alignment vertical="top" wrapText="1"/>
    </xf>
    <xf numFmtId="0" fontId="44" fillId="0" borderId="0" applyNumberFormat="0" applyFill="0" applyBorder="0" applyAlignment="0" applyProtection="0"/>
    <xf numFmtId="0" fontId="45" fillId="0" borderId="0" applyNumberFormat="0"/>
    <xf numFmtId="0" fontId="46" fillId="0" borderId="11"/>
    <xf numFmtId="0" fontId="47" fillId="0" borderId="0" applyNumberFormat="0"/>
    <xf numFmtId="192" fontId="48" fillId="0" borderId="10" applyAlignment="0" applyProtection="0"/>
    <xf numFmtId="37" fontId="49" fillId="0" borderId="14" applyNumberFormat="0" applyFont="0" applyFill="0" applyAlignment="0" applyProtection="0"/>
    <xf numFmtId="37" fontId="49" fillId="0" borderId="10" applyNumberFormat="0" applyFont="0" applyFill="0" applyAlignment="0" applyProtection="0"/>
    <xf numFmtId="193" fontId="10" fillId="0" borderId="0" applyFont="0" applyFill="0" applyBorder="0" applyAlignment="0" applyProtection="0"/>
    <xf numFmtId="0" fontId="3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1" fillId="0" borderId="17">
      <alignment vertical="top"/>
    </xf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194" fontId="10" fillId="0" borderId="0" applyFill="0" applyBorder="0" applyAlignment="0"/>
    <xf numFmtId="195" fontId="10" fillId="0" borderId="0" applyFill="0" applyBorder="0" applyAlignment="0"/>
    <xf numFmtId="195" fontId="10" fillId="0" borderId="0" applyFill="0" applyBorder="0" applyAlignment="0"/>
    <xf numFmtId="195" fontId="10" fillId="0" borderId="0" applyFill="0" applyBorder="0" applyAlignment="0"/>
    <xf numFmtId="195" fontId="10" fillId="0" borderId="0" applyFill="0" applyBorder="0" applyAlignment="0"/>
    <xf numFmtId="195" fontId="10" fillId="0" borderId="0" applyFill="0" applyBorder="0" applyAlignment="0"/>
    <xf numFmtId="195" fontId="10" fillId="0" borderId="0" applyFill="0" applyBorder="0" applyAlignment="0"/>
    <xf numFmtId="195" fontId="10" fillId="0" borderId="0" applyFill="0" applyBorder="0" applyAlignment="0"/>
    <xf numFmtId="196" fontId="10" fillId="0" borderId="0" applyFill="0" applyBorder="0" applyAlignment="0"/>
    <xf numFmtId="0" fontId="56" fillId="0" borderId="0" applyFill="0" applyBorder="0" applyAlignment="0"/>
    <xf numFmtId="197" fontId="10" fillId="0" borderId="0" applyFill="0" applyBorder="0" applyAlignment="0"/>
    <xf numFmtId="198" fontId="10" fillId="0" borderId="0" applyFill="0" applyBorder="0" applyAlignment="0"/>
    <xf numFmtId="199" fontId="10" fillId="0" borderId="0" applyFill="0" applyBorder="0" applyAlignment="0"/>
    <xf numFmtId="200" fontId="10" fillId="0" borderId="0" applyFill="0" applyBorder="0" applyAlignment="0"/>
    <xf numFmtId="201" fontId="10" fillId="0" borderId="0" applyFill="0" applyBorder="0" applyAlignment="0"/>
    <xf numFmtId="196" fontId="10" fillId="0" borderId="0" applyFill="0" applyBorder="0" applyAlignment="0"/>
    <xf numFmtId="0" fontId="57" fillId="53" borderId="18" applyNumberFormat="0" applyAlignment="0" applyProtection="0"/>
    <xf numFmtId="0" fontId="58" fillId="5" borderId="2" applyNumberFormat="0" applyAlignment="0" applyProtection="0"/>
    <xf numFmtId="0" fontId="6" fillId="5" borderId="2" applyNumberFormat="0" applyAlignment="0" applyProtection="0"/>
    <xf numFmtId="0" fontId="58" fillId="5" borderId="2" applyNumberFormat="0" applyAlignment="0" applyProtection="0"/>
    <xf numFmtId="0" fontId="58" fillId="5" borderId="2" applyNumberForma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6" fillId="0" borderId="0"/>
    <xf numFmtId="0" fontId="10" fillId="0" borderId="0"/>
    <xf numFmtId="0" fontId="8" fillId="6" borderId="4" applyNumberFormat="0" applyAlignment="0" applyProtection="0"/>
    <xf numFmtId="0" fontId="59" fillId="6" borderId="4" applyNumberFormat="0" applyAlignment="0" applyProtection="0"/>
    <xf numFmtId="0" fontId="59" fillId="6" borderId="4" applyNumberFormat="0" applyAlignment="0" applyProtection="0"/>
    <xf numFmtId="0" fontId="7" fillId="0" borderId="3" applyNumberFormat="0" applyFill="0" applyAlignment="0" applyProtection="0"/>
    <xf numFmtId="0" fontId="60" fillId="0" borderId="3" applyNumberFormat="0" applyFill="0" applyAlignment="0" applyProtection="0"/>
    <xf numFmtId="0" fontId="60" fillId="0" borderId="3" applyNumberFormat="0" applyFill="0" applyAlignment="0" applyProtection="0"/>
    <xf numFmtId="3" fontId="10" fillId="1" borderId="0"/>
    <xf numFmtId="0" fontId="61" fillId="0" borderId="0">
      <alignment horizontal="center"/>
    </xf>
    <xf numFmtId="0" fontId="62" fillId="54" borderId="19" applyNumberFormat="0" applyAlignment="0" applyProtection="0"/>
    <xf numFmtId="202" fontId="63" fillId="0" borderId="0" applyNumberFormat="0" applyAlignment="0">
      <alignment vertical="center"/>
    </xf>
    <xf numFmtId="0" fontId="64" fillId="55" borderId="0" applyNumberFormat="0">
      <alignment horizontal="center" vertical="top" wrapText="1"/>
    </xf>
    <xf numFmtId="0" fontId="64" fillId="55" borderId="0" applyNumberFormat="0">
      <alignment horizontal="left" vertical="top" wrapText="1"/>
    </xf>
    <xf numFmtId="0" fontId="64" fillId="55" borderId="0" applyNumberFormat="0">
      <alignment horizontal="centerContinuous" vertical="top"/>
    </xf>
    <xf numFmtId="0" fontId="65" fillId="55" borderId="0" applyNumberFormat="0">
      <alignment horizontal="center" vertical="top" wrapText="1"/>
    </xf>
    <xf numFmtId="0" fontId="66" fillId="56" borderId="0">
      <alignment horizontal="left"/>
    </xf>
    <xf numFmtId="0" fontId="67" fillId="56" borderId="0">
      <alignment horizontal="right"/>
    </xf>
    <xf numFmtId="0" fontId="68" fillId="57" borderId="0">
      <alignment horizontal="center"/>
    </xf>
    <xf numFmtId="0" fontId="69" fillId="0" borderId="5">
      <alignment horizontal="left" wrapText="1"/>
    </xf>
    <xf numFmtId="0" fontId="67" fillId="56" borderId="0">
      <alignment horizontal="right"/>
    </xf>
    <xf numFmtId="0" fontId="70" fillId="57" borderId="0">
      <alignment horizontal="left"/>
    </xf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71" fillId="0" borderId="20"/>
    <xf numFmtId="203" fontId="72" fillId="0" borderId="0"/>
    <xf numFmtId="195" fontId="73" fillId="0" borderId="0" applyFont="0" applyFill="0" applyBorder="0" applyAlignment="0" applyProtection="0">
      <protection locked="0"/>
    </xf>
    <xf numFmtId="171" fontId="10" fillId="0" borderId="0" applyFont="0" applyFill="0" applyBorder="0" applyAlignment="0" applyProtection="0"/>
    <xf numFmtId="200" fontId="10" fillId="0" borderId="0" applyFont="0" applyFill="0" applyBorder="0" applyAlignment="0" applyProtection="0"/>
    <xf numFmtId="204" fontId="74" fillId="0" borderId="0" applyFont="0" applyFill="0" applyBorder="0" applyAlignment="0" applyProtection="0">
      <alignment horizontal="right"/>
    </xf>
    <xf numFmtId="0" fontId="74" fillId="0" borderId="0" applyFont="0" applyFill="0" applyBorder="0" applyAlignment="0" applyProtection="0"/>
    <xf numFmtId="0" fontId="74" fillId="0" borderId="0" applyFont="0" applyFill="0" applyBorder="0" applyAlignment="0" applyProtection="0">
      <alignment horizontal="right"/>
    </xf>
    <xf numFmtId="169" fontId="12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6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205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74" fillId="0" borderId="0" applyFont="0" applyFill="0" applyBorder="0" applyAlignment="0" applyProtection="0"/>
    <xf numFmtId="0" fontId="74" fillId="0" borderId="0" applyFont="0" applyFill="0" applyBorder="0" applyAlignment="0" applyProtection="0">
      <alignment horizontal="right"/>
    </xf>
    <xf numFmtId="17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5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7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207" fontId="10" fillId="0" borderId="0" applyFont="0" applyFill="0" applyBorder="0" applyAlignment="0" applyProtection="0"/>
    <xf numFmtId="207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9" fontId="10" fillId="0" borderId="0" applyFont="0" applyFill="0" applyBorder="0" applyAlignment="0" applyProtection="0"/>
    <xf numFmtId="209" fontId="10" fillId="0" borderId="0" applyFont="0" applyFill="0" applyBorder="0" applyAlignment="0" applyProtection="0"/>
    <xf numFmtId="209" fontId="10" fillId="0" borderId="0" applyFont="0" applyFill="0" applyBorder="0" applyAlignment="0" applyProtection="0"/>
    <xf numFmtId="209" fontId="10" fillId="0" borderId="0" applyFont="0" applyFill="0" applyBorder="0" applyAlignment="0" applyProtection="0"/>
    <xf numFmtId="209" fontId="10" fillId="0" borderId="0" applyFont="0" applyFill="0" applyBorder="0" applyAlignment="0" applyProtection="0"/>
    <xf numFmtId="209" fontId="10" fillId="0" borderId="0" applyFont="0" applyFill="0" applyBorder="0" applyAlignment="0" applyProtection="0"/>
    <xf numFmtId="209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209" fontId="10" fillId="0" borderId="0" applyFont="0" applyFill="0" applyBorder="0" applyAlignment="0" applyProtection="0"/>
    <xf numFmtId="209" fontId="10" fillId="0" borderId="0" applyFont="0" applyFill="0" applyBorder="0" applyAlignment="0" applyProtection="0"/>
    <xf numFmtId="209" fontId="10" fillId="0" borderId="0" applyFont="0" applyFill="0" applyBorder="0" applyAlignment="0" applyProtection="0"/>
    <xf numFmtId="209" fontId="10" fillId="0" borderId="0" applyFont="0" applyFill="0" applyBorder="0" applyAlignment="0" applyProtection="0"/>
    <xf numFmtId="209" fontId="10" fillId="0" borderId="0" applyFont="0" applyFill="0" applyBorder="0" applyAlignment="0" applyProtection="0"/>
    <xf numFmtId="209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9" fontId="10" fillId="0" borderId="0" applyFont="0" applyFill="0" applyBorder="0" applyAlignment="0" applyProtection="0"/>
    <xf numFmtId="210" fontId="10" fillId="0" borderId="0" applyFont="0" applyFill="0" applyBorder="0" applyAlignment="0" applyProtection="0"/>
    <xf numFmtId="209" fontId="10" fillId="0" borderId="0" applyFont="0" applyFill="0" applyBorder="0" applyAlignment="0" applyProtection="0"/>
    <xf numFmtId="209" fontId="10" fillId="0" borderId="0" applyFont="0" applyFill="0" applyBorder="0" applyAlignment="0" applyProtection="0"/>
    <xf numFmtId="209" fontId="10" fillId="0" borderId="0" applyFont="0" applyFill="0" applyBorder="0" applyAlignment="0" applyProtection="0"/>
    <xf numFmtId="209" fontId="10" fillId="0" borderId="0" applyFont="0" applyFill="0" applyBorder="0" applyAlignment="0" applyProtection="0"/>
    <xf numFmtId="209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209" fontId="10" fillId="0" borderId="0" applyFont="0" applyFill="0" applyBorder="0" applyAlignment="0" applyProtection="0"/>
    <xf numFmtId="209" fontId="10" fillId="0" borderId="0" applyFont="0" applyFill="0" applyBorder="0" applyAlignment="0" applyProtection="0"/>
    <xf numFmtId="209" fontId="10" fillId="0" borderId="0" applyFont="0" applyFill="0" applyBorder="0" applyAlignment="0" applyProtection="0"/>
    <xf numFmtId="209" fontId="10" fillId="0" borderId="0" applyFont="0" applyFill="0" applyBorder="0" applyAlignment="0" applyProtection="0"/>
    <xf numFmtId="209" fontId="10" fillId="0" borderId="0" applyFont="0" applyFill="0" applyBorder="0" applyAlignment="0" applyProtection="0"/>
    <xf numFmtId="209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0" fontId="7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0" fontId="10" fillId="0" borderId="0" applyFont="0" applyFill="0" applyBorder="0" applyAlignment="0" applyProtection="0"/>
    <xf numFmtId="205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205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77" fillId="0" borderId="0">
      <protection locked="0"/>
    </xf>
    <xf numFmtId="212" fontId="10" fillId="0" borderId="0"/>
    <xf numFmtId="0" fontId="74" fillId="0" borderId="0" applyFont="0" applyFill="0" applyBorder="0" applyAlignment="0" applyProtection="0"/>
    <xf numFmtId="169" fontId="10" fillId="0" borderId="0" applyFont="0" applyFill="0" applyBorder="0" applyAlignment="0" applyProtection="0"/>
    <xf numFmtId="3" fontId="78" fillId="0" borderId="0" applyFont="0" applyFill="0" applyBorder="0" applyAlignment="0" applyProtection="0"/>
    <xf numFmtId="0" fontId="71" fillId="0" borderId="0"/>
    <xf numFmtId="0" fontId="79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9" fillId="0" borderId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213" fontId="77" fillId="0" borderId="0">
      <protection locked="0"/>
    </xf>
    <xf numFmtId="213" fontId="77" fillId="0" borderId="0">
      <protection locked="0"/>
    </xf>
    <xf numFmtId="213" fontId="77" fillId="0" borderId="0">
      <protection locked="0"/>
    </xf>
    <xf numFmtId="213" fontId="77" fillId="0" borderId="0">
      <protection locked="0"/>
    </xf>
    <xf numFmtId="213" fontId="77" fillId="0" borderId="0">
      <protection locked="0"/>
    </xf>
    <xf numFmtId="213" fontId="77" fillId="0" borderId="0">
      <protection locked="0"/>
    </xf>
    <xf numFmtId="213" fontId="77" fillId="0" borderId="0">
      <protection locked="0"/>
    </xf>
    <xf numFmtId="3" fontId="80" fillId="0" borderId="0" applyFont="0" applyFill="0" applyBorder="0" applyAlignment="0" applyProtection="0"/>
    <xf numFmtId="0" fontId="71" fillId="0" borderId="0"/>
    <xf numFmtId="0" fontId="79" fillId="0" borderId="0"/>
    <xf numFmtId="0" fontId="79" fillId="0" borderId="0"/>
    <xf numFmtId="0" fontId="71" fillId="0" borderId="0"/>
    <xf numFmtId="0" fontId="65" fillId="58" borderId="0" applyNumberFormat="0" applyFont="0" applyBorder="0" applyAlignment="0">
      <alignment vertical="center"/>
    </xf>
    <xf numFmtId="0" fontId="81" fillId="0" borderId="0" applyNumberFormat="0" applyAlignment="0">
      <alignment horizontal="left"/>
    </xf>
    <xf numFmtId="0" fontId="21" fillId="0" borderId="0" applyNumberFormat="0" applyAlignment="0"/>
    <xf numFmtId="214" fontId="78" fillId="0" borderId="0" applyFill="0" applyBorder="0" applyProtection="0"/>
    <xf numFmtId="0" fontId="34" fillId="0" borderId="0" applyFill="0" applyBorder="0" applyAlignment="0" applyProtection="0">
      <alignment horizontal="left"/>
    </xf>
    <xf numFmtId="215" fontId="10" fillId="0" borderId="0" applyFont="0" applyFill="0" applyBorder="0" applyAlignment="0" applyProtection="0"/>
    <xf numFmtId="0" fontId="82" fillId="0" borderId="0"/>
    <xf numFmtId="0" fontId="71" fillId="0" borderId="20"/>
    <xf numFmtId="216" fontId="83" fillId="0" borderId="5"/>
    <xf numFmtId="217" fontId="65" fillId="0" borderId="0" applyFont="0" applyFill="0" applyBorder="0" applyAlignment="0" applyProtection="0">
      <alignment vertical="center"/>
    </xf>
    <xf numFmtId="196" fontId="10" fillId="0" borderId="0" applyFont="0" applyFill="0" applyBorder="0" applyAlignment="0" applyProtection="0"/>
    <xf numFmtId="218" fontId="74" fillId="0" borderId="0" applyFont="0" applyFill="0" applyBorder="0" applyAlignment="0" applyProtection="0">
      <alignment horizontal="right"/>
    </xf>
    <xf numFmtId="219" fontId="10" fillId="0" borderId="0" applyFont="0" applyFill="0" applyBorder="0" applyAlignment="0" applyProtection="0"/>
    <xf numFmtId="220" fontId="74" fillId="0" borderId="0" applyFont="0" applyFill="0" applyBorder="0" applyAlignment="0" applyProtection="0">
      <alignment horizontal="right"/>
    </xf>
    <xf numFmtId="0" fontId="84" fillId="0" borderId="0" applyFont="0" applyFill="0" applyBorder="0" applyAlignment="0" applyProtection="0"/>
    <xf numFmtId="0" fontId="74" fillId="0" borderId="0" applyFont="0" applyFill="0" applyBorder="0" applyAlignment="0" applyProtection="0">
      <alignment horizontal="right"/>
    </xf>
    <xf numFmtId="0" fontId="84" fillId="0" borderId="0" applyFont="0" applyFill="0" applyBorder="0" applyAlignment="0" applyProtection="0"/>
    <xf numFmtId="221" fontId="65" fillId="0" borderId="0" applyFont="0" applyFill="0" applyBorder="0" applyAlignment="0" applyProtection="0">
      <alignment vertical="center"/>
    </xf>
    <xf numFmtId="222" fontId="65" fillId="0" borderId="0" applyFont="0" applyFill="0" applyBorder="0" applyAlignment="0" applyProtection="0">
      <alignment vertical="center"/>
    </xf>
    <xf numFmtId="223" fontId="65" fillId="0" borderId="0" applyFont="0" applyFill="0" applyBorder="0" applyAlignment="0" applyProtection="0">
      <alignment vertical="center"/>
    </xf>
    <xf numFmtId="224" fontId="65" fillId="0" borderId="0" applyFont="0" applyFill="0" applyBorder="0" applyAlignment="0" applyProtection="0">
      <alignment vertical="center"/>
    </xf>
    <xf numFmtId="225" fontId="65" fillId="0" borderId="0" applyFont="0" applyFill="0" applyBorder="0" applyAlignment="0" applyProtection="0">
      <alignment vertical="center"/>
    </xf>
    <xf numFmtId="226" fontId="65" fillId="0" borderId="0" applyFont="0" applyFill="0" applyBorder="0" applyAlignment="0" applyProtection="0">
      <alignment vertical="center"/>
    </xf>
    <xf numFmtId="227" fontId="65" fillId="0" borderId="0" applyFont="0" applyFill="0" applyBorder="0" applyAlignment="0" applyProtection="0">
      <alignment vertical="center"/>
    </xf>
    <xf numFmtId="228" fontId="65" fillId="0" borderId="0" applyFont="0" applyFill="0" applyBorder="0" applyAlignment="0" applyProtection="0">
      <alignment vertical="center"/>
    </xf>
    <xf numFmtId="229" fontId="65" fillId="0" borderId="0" applyFont="0" applyFill="0" applyBorder="0" applyAlignment="0" applyProtection="0">
      <alignment vertical="center"/>
    </xf>
    <xf numFmtId="230" fontId="65" fillId="0" borderId="0" applyFont="0" applyFill="0" applyBorder="0" applyAlignment="0" applyProtection="0">
      <alignment vertical="center"/>
    </xf>
    <xf numFmtId="231" fontId="65" fillId="0" borderId="0" applyFont="0" applyFill="0" applyBorder="0" applyAlignment="0" applyProtection="0">
      <alignment vertical="center"/>
    </xf>
    <xf numFmtId="232" fontId="65" fillId="0" borderId="0" applyFont="0" applyFill="0" applyBorder="0" applyAlignment="0" applyProtection="0">
      <alignment vertical="center"/>
    </xf>
    <xf numFmtId="0" fontId="74" fillId="0" borderId="0" applyFont="0" applyFill="0" applyBorder="0" applyAlignment="0" applyProtection="0"/>
    <xf numFmtId="208" fontId="78" fillId="0" borderId="0" applyFont="0" applyFill="0" applyBorder="0" applyAlignment="0" applyProtection="0"/>
    <xf numFmtId="208" fontId="10" fillId="0" borderId="0" applyFont="0" applyFill="0" applyBorder="0" applyAlignment="0" applyProtection="0"/>
    <xf numFmtId="164" fontId="85" fillId="0" borderId="0"/>
    <xf numFmtId="165" fontId="10" fillId="37" borderId="0" applyFont="0" applyBorder="0"/>
    <xf numFmtId="0" fontId="69" fillId="37" borderId="0" applyNumberFormat="0" applyFont="0" applyFill="0" applyBorder="0" applyProtection="0">
      <alignment horizontal="left"/>
    </xf>
    <xf numFmtId="0" fontId="77" fillId="0" borderId="0">
      <protection locked="0"/>
    </xf>
    <xf numFmtId="0" fontId="86" fillId="0" borderId="21">
      <protection locked="0"/>
    </xf>
    <xf numFmtId="0" fontId="78" fillId="0" borderId="0" applyFont="0" applyFill="0" applyBorder="0" applyAlignment="0" applyProtection="0"/>
    <xf numFmtId="0" fontId="71" fillId="0" borderId="0"/>
    <xf numFmtId="0" fontId="71" fillId="0" borderId="0"/>
    <xf numFmtId="233" fontId="65" fillId="0" borderId="0" applyFont="0" applyFill="0" applyBorder="0" applyAlignment="0" applyProtection="0">
      <alignment vertical="center"/>
    </xf>
    <xf numFmtId="234" fontId="65" fillId="0" borderId="0" applyFont="0" applyFill="0" applyBorder="0" applyAlignment="0" applyProtection="0">
      <alignment vertical="center"/>
    </xf>
    <xf numFmtId="235" fontId="10" fillId="0" borderId="0" applyFont="0" applyFill="0" applyBorder="0" applyAlignment="0" applyProtection="0"/>
    <xf numFmtId="236" fontId="87" fillId="0" borderId="0">
      <protection locked="0"/>
    </xf>
    <xf numFmtId="236" fontId="87" fillId="0" borderId="0">
      <protection locked="0"/>
    </xf>
    <xf numFmtId="236" fontId="87" fillId="0" borderId="0">
      <protection locked="0"/>
    </xf>
    <xf numFmtId="236" fontId="87" fillId="0" borderId="0">
      <protection locked="0"/>
    </xf>
    <xf numFmtId="236" fontId="87" fillId="0" borderId="0">
      <protection locked="0"/>
    </xf>
    <xf numFmtId="236" fontId="87" fillId="0" borderId="0">
      <protection locked="0"/>
    </xf>
    <xf numFmtId="237" fontId="74" fillId="0" borderId="0" applyFont="0" applyFill="0" applyBorder="0" applyAlignment="0" applyProtection="0"/>
    <xf numFmtId="0" fontId="74" fillId="0" borderId="0" applyFont="0" applyFill="0" applyBorder="0" applyAlignment="0" applyProtection="0"/>
    <xf numFmtId="0" fontId="74" fillId="0" borderId="0" applyFont="0" applyFill="0" applyBorder="0" applyAlignment="0" applyProtection="0"/>
    <xf numFmtId="14" fontId="12" fillId="0" borderId="0" applyFill="0" applyBorder="0" applyAlignment="0"/>
    <xf numFmtId="14" fontId="85" fillId="0" borderId="11">
      <alignment horizontal="center"/>
    </xf>
    <xf numFmtId="238" fontId="88" fillId="0" borderId="0" applyFont="0" applyFill="0" applyBorder="0" applyAlignment="0" applyProtection="0">
      <alignment vertical="top"/>
    </xf>
    <xf numFmtId="239" fontId="89" fillId="0" borderId="0" applyFont="0" applyFill="0" applyBorder="0" applyAlignment="0" applyProtection="0"/>
    <xf numFmtId="0" fontId="10" fillId="0" borderId="0" applyNumberFormat="0" applyFont="0" applyFill="0" applyBorder="0" applyAlignment="0" applyProtection="0"/>
    <xf numFmtId="240" fontId="10" fillId="0" borderId="22">
      <alignment vertical="center"/>
    </xf>
    <xf numFmtId="195" fontId="73" fillId="0" borderId="0">
      <protection locked="0"/>
    </xf>
    <xf numFmtId="0" fontId="10" fillId="0" borderId="0" applyFont="0" applyFill="0" applyBorder="0" applyAlignment="0" applyProtection="0"/>
    <xf numFmtId="241" fontId="10" fillId="0" borderId="0" applyFont="0" applyFill="0" applyBorder="0" applyAlignment="0" applyProtection="0"/>
    <xf numFmtId="0" fontId="80" fillId="0" borderId="0" applyProtection="0"/>
    <xf numFmtId="0" fontId="77" fillId="0" borderId="0">
      <protection locked="0"/>
    </xf>
    <xf numFmtId="0" fontId="77" fillId="0" borderId="0">
      <protection locked="0"/>
    </xf>
    <xf numFmtId="0" fontId="77" fillId="0" borderId="0">
      <protection locked="0"/>
    </xf>
    <xf numFmtId="0" fontId="77" fillId="0" borderId="0">
      <protection locked="0"/>
    </xf>
    <xf numFmtId="0" fontId="77" fillId="0" borderId="0">
      <protection locked="0"/>
    </xf>
    <xf numFmtId="0" fontId="77" fillId="0" borderId="0">
      <protection locked="0"/>
    </xf>
    <xf numFmtId="0" fontId="77" fillId="0" borderId="0">
      <protection locked="0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0" fillId="0" borderId="0" applyNumberFormat="0" applyBorder="0"/>
    <xf numFmtId="242" fontId="51" fillId="0" borderId="0" applyFill="0" applyBorder="0" applyAlignment="0" applyProtection="0">
      <alignment horizontal="right"/>
    </xf>
    <xf numFmtId="243" fontId="10" fillId="0" borderId="0"/>
    <xf numFmtId="244" fontId="74" fillId="0" borderId="23" applyNumberFormat="0" applyFont="0" applyFill="0" applyAlignment="0" applyProtection="0"/>
    <xf numFmtId="245" fontId="91" fillId="0" borderId="0" applyFill="0" applyBorder="0" applyAlignment="0" applyProtection="0"/>
    <xf numFmtId="0" fontId="53" fillId="0" borderId="0" applyProtection="0"/>
    <xf numFmtId="0" fontId="92" fillId="0" borderId="0">
      <protection locked="0"/>
    </xf>
    <xf numFmtId="0" fontId="92" fillId="0" borderId="0">
      <protection locked="0"/>
    </xf>
    <xf numFmtId="0" fontId="92" fillId="0" borderId="0">
      <protection locked="0"/>
    </xf>
    <xf numFmtId="0" fontId="92" fillId="0" borderId="0">
      <protection locked="0"/>
    </xf>
    <xf numFmtId="0" fontId="92" fillId="0" borderId="0">
      <protection locked="0"/>
    </xf>
    <xf numFmtId="0" fontId="92" fillId="0" borderId="0">
      <protection locked="0"/>
    </xf>
    <xf numFmtId="0" fontId="92" fillId="0" borderId="0">
      <protection locked="0"/>
    </xf>
    <xf numFmtId="0" fontId="55" fillId="0" borderId="0" applyProtection="0"/>
    <xf numFmtId="0" fontId="92" fillId="0" borderId="0">
      <protection locked="0"/>
    </xf>
    <xf numFmtId="0" fontId="92" fillId="0" borderId="0">
      <protection locked="0"/>
    </xf>
    <xf numFmtId="0" fontId="92" fillId="0" borderId="0">
      <protection locked="0"/>
    </xf>
    <xf numFmtId="0" fontId="92" fillId="0" borderId="0">
      <protection locked="0"/>
    </xf>
    <xf numFmtId="0" fontId="92" fillId="0" borderId="0">
      <protection locked="0"/>
    </xf>
    <xf numFmtId="0" fontId="92" fillId="0" borderId="0">
      <protection locked="0"/>
    </xf>
    <xf numFmtId="0" fontId="92" fillId="0" borderId="0">
      <protection locked="0"/>
    </xf>
    <xf numFmtId="0" fontId="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200" fontId="10" fillId="0" borderId="0" applyFill="0" applyBorder="0" applyAlignment="0"/>
    <xf numFmtId="196" fontId="10" fillId="0" borderId="0" applyFill="0" applyBorder="0" applyAlignment="0"/>
    <xf numFmtId="200" fontId="10" fillId="0" borderId="0" applyFill="0" applyBorder="0" applyAlignment="0"/>
    <xf numFmtId="201" fontId="10" fillId="0" borderId="0" applyFill="0" applyBorder="0" applyAlignment="0"/>
    <xf numFmtId="196" fontId="10" fillId="0" borderId="0" applyFill="0" applyBorder="0" applyAlignment="0"/>
    <xf numFmtId="0" fontId="94" fillId="0" borderId="0" applyNumberFormat="0" applyAlignment="0">
      <alignment horizontal="left"/>
    </xf>
    <xf numFmtId="0" fontId="5" fillId="4" borderId="2" applyNumberFormat="0" applyAlignment="0" applyProtection="0"/>
    <xf numFmtId="0" fontId="95" fillId="4" borderId="2" applyNumberFormat="0" applyAlignment="0" applyProtection="0"/>
    <xf numFmtId="0" fontId="95" fillId="4" borderId="2" applyNumberFormat="0" applyAlignment="0" applyProtection="0"/>
    <xf numFmtId="0" fontId="18" fillId="0" borderId="0"/>
    <xf numFmtId="0" fontId="10" fillId="0" borderId="0"/>
    <xf numFmtId="0" fontId="17" fillId="0" borderId="0"/>
    <xf numFmtId="0" fontId="17" fillId="0" borderId="0"/>
    <xf numFmtId="0" fontId="12" fillId="0" borderId="0">
      <alignment vertical="top"/>
    </xf>
    <xf numFmtId="0" fontId="19" fillId="0" borderId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246" fontId="10" fillId="0" borderId="0" applyFont="0" applyFill="0" applyBorder="0" applyAlignment="0" applyProtection="0"/>
    <xf numFmtId="246" fontId="10" fillId="0" borderId="0" applyFont="0" applyFill="0" applyBorder="0" applyAlignment="0" applyProtection="0"/>
    <xf numFmtId="246" fontId="10" fillId="0" borderId="0" applyFont="0" applyFill="0" applyBorder="0" applyAlignment="0" applyProtection="0"/>
    <xf numFmtId="246" fontId="10" fillId="0" borderId="0" applyFont="0" applyFill="0" applyBorder="0" applyAlignment="0" applyProtection="0"/>
    <xf numFmtId="246" fontId="10" fillId="0" borderId="0" applyFont="0" applyFill="0" applyBorder="0" applyAlignment="0" applyProtection="0"/>
    <xf numFmtId="246" fontId="10" fillId="0" borderId="0" applyFont="0" applyFill="0" applyBorder="0" applyAlignment="0" applyProtection="0"/>
    <xf numFmtId="246" fontId="10" fillId="0" borderId="0" applyFont="0" applyFill="0" applyBorder="0" applyAlignment="0" applyProtection="0"/>
    <xf numFmtId="246" fontId="10" fillId="0" borderId="0" applyFont="0" applyFill="0" applyBorder="0" applyAlignment="0" applyProtection="0"/>
    <xf numFmtId="247" fontId="65" fillId="0" borderId="0" applyFont="0" applyFill="0" applyBorder="0" applyAlignment="0" applyProtection="0"/>
    <xf numFmtId="247" fontId="65" fillId="0" borderId="0" applyFont="0" applyFill="0" applyBorder="0" applyAlignment="0" applyProtection="0"/>
    <xf numFmtId="166" fontId="10" fillId="0" borderId="0" applyFont="0" applyFill="0" applyBorder="0" applyAlignment="0" applyProtection="0"/>
    <xf numFmtId="246" fontId="10" fillId="0" borderId="0" applyFont="0" applyFill="0" applyBorder="0" applyAlignment="0" applyProtection="0"/>
    <xf numFmtId="247" fontId="65" fillId="0" borderId="0" applyFont="0" applyFill="0" applyBorder="0" applyAlignment="0" applyProtection="0"/>
    <xf numFmtId="246" fontId="10" fillId="0" borderId="0" applyFont="0" applyFill="0" applyBorder="0" applyAlignment="0" applyProtection="0"/>
    <xf numFmtId="247" fontId="65" fillId="0" borderId="0" applyFont="0" applyFill="0" applyBorder="0" applyAlignment="0" applyProtection="0"/>
    <xf numFmtId="246" fontId="10" fillId="0" borderId="0" applyFont="0" applyFill="0" applyBorder="0" applyAlignment="0" applyProtection="0"/>
    <xf numFmtId="246" fontId="10" fillId="0" borderId="0" applyFont="0" applyFill="0" applyBorder="0" applyAlignment="0" applyProtection="0"/>
    <xf numFmtId="246" fontId="10" fillId="0" borderId="0" applyFont="0" applyFill="0" applyBorder="0" applyAlignment="0" applyProtection="0"/>
    <xf numFmtId="246" fontId="10" fillId="0" borderId="0" applyFont="0" applyFill="0" applyBorder="0" applyAlignment="0" applyProtection="0"/>
    <xf numFmtId="246" fontId="10" fillId="0" borderId="0" applyFont="0" applyFill="0" applyBorder="0" applyAlignment="0" applyProtection="0"/>
    <xf numFmtId="247" fontId="65" fillId="0" borderId="0" applyFont="0" applyFill="0" applyBorder="0" applyAlignment="0" applyProtection="0"/>
    <xf numFmtId="247" fontId="65" fillId="0" borderId="0" applyFont="0" applyFill="0" applyBorder="0" applyAlignment="0" applyProtection="0"/>
    <xf numFmtId="247" fontId="65" fillId="0" borderId="0" applyFont="0" applyFill="0" applyBorder="0" applyAlignment="0" applyProtection="0"/>
    <xf numFmtId="246" fontId="10" fillId="0" borderId="0" applyFont="0" applyFill="0" applyBorder="0" applyAlignment="0" applyProtection="0"/>
    <xf numFmtId="246" fontId="10" fillId="0" borderId="0" applyFont="0" applyFill="0" applyBorder="0" applyAlignment="0" applyProtection="0"/>
    <xf numFmtId="246" fontId="10" fillId="0" borderId="0" applyFont="0" applyFill="0" applyBorder="0" applyAlignment="0" applyProtection="0"/>
    <xf numFmtId="246" fontId="10" fillId="0" borderId="0" applyFont="0" applyFill="0" applyBorder="0" applyAlignment="0" applyProtection="0"/>
    <xf numFmtId="246" fontId="10" fillId="0" borderId="0" applyFont="0" applyFill="0" applyBorder="0" applyAlignment="0" applyProtection="0"/>
    <xf numFmtId="247" fontId="65" fillId="0" borderId="0" applyFont="0" applyFill="0" applyBorder="0" applyAlignment="0" applyProtection="0"/>
    <xf numFmtId="246" fontId="10" fillId="0" borderId="0" applyFont="0" applyFill="0" applyBorder="0" applyAlignment="0" applyProtection="0"/>
    <xf numFmtId="246" fontId="10" fillId="0" borderId="0" applyFont="0" applyFill="0" applyBorder="0" applyAlignment="0" applyProtection="0"/>
    <xf numFmtId="246" fontId="10" fillId="0" borderId="0" applyFont="0" applyFill="0" applyBorder="0" applyAlignment="0" applyProtection="0"/>
    <xf numFmtId="246" fontId="10" fillId="0" borderId="0" applyFont="0" applyFill="0" applyBorder="0" applyAlignment="0" applyProtection="0"/>
    <xf numFmtId="246" fontId="10" fillId="0" borderId="0" applyFont="0" applyFill="0" applyBorder="0" applyAlignment="0" applyProtection="0"/>
    <xf numFmtId="246" fontId="10" fillId="0" borderId="0" applyFont="0" applyFill="0" applyBorder="0" applyAlignment="0" applyProtection="0"/>
    <xf numFmtId="246" fontId="10" fillId="0" borderId="0" applyFont="0" applyFill="0" applyBorder="0" applyAlignment="0" applyProtection="0"/>
    <xf numFmtId="246" fontId="10" fillId="0" borderId="0" applyFont="0" applyFill="0" applyBorder="0" applyAlignment="0" applyProtection="0"/>
    <xf numFmtId="246" fontId="10" fillId="0" borderId="0" applyFont="0" applyFill="0" applyBorder="0" applyAlignment="0" applyProtection="0"/>
    <xf numFmtId="247" fontId="65" fillId="0" borderId="0" applyFont="0" applyFill="0" applyBorder="0" applyAlignment="0" applyProtection="0"/>
    <xf numFmtId="247" fontId="65" fillId="0" borderId="0" applyFont="0" applyFill="0" applyBorder="0" applyAlignment="0" applyProtection="0"/>
    <xf numFmtId="247" fontId="65" fillId="0" borderId="0" applyFont="0" applyFill="0" applyBorder="0" applyAlignment="0" applyProtection="0"/>
    <xf numFmtId="246" fontId="10" fillId="0" borderId="0" applyFont="0" applyFill="0" applyBorder="0" applyAlignment="0" applyProtection="0"/>
    <xf numFmtId="246" fontId="10" fillId="0" borderId="0" applyFont="0" applyFill="0" applyBorder="0" applyAlignment="0" applyProtection="0"/>
    <xf numFmtId="246" fontId="10" fillId="0" borderId="0" applyFont="0" applyFill="0" applyBorder="0" applyAlignment="0" applyProtection="0"/>
    <xf numFmtId="247" fontId="65" fillId="0" borderId="0" applyFont="0" applyFill="0" applyBorder="0" applyAlignment="0" applyProtection="0"/>
    <xf numFmtId="247" fontId="65" fillId="0" borderId="0" applyFont="0" applyFill="0" applyBorder="0" applyAlignment="0" applyProtection="0"/>
    <xf numFmtId="247" fontId="65" fillId="0" borderId="0" applyFont="0" applyFill="0" applyBorder="0" applyAlignment="0" applyProtection="0"/>
    <xf numFmtId="247" fontId="65" fillId="0" borderId="0" applyFont="0" applyFill="0" applyBorder="0" applyAlignment="0" applyProtection="0"/>
    <xf numFmtId="246" fontId="10" fillId="0" borderId="0" applyFont="0" applyFill="0" applyBorder="0" applyAlignment="0" applyProtection="0"/>
    <xf numFmtId="247" fontId="65" fillId="0" borderId="0" applyFont="0" applyFill="0" applyBorder="0" applyAlignment="0" applyProtection="0"/>
    <xf numFmtId="247" fontId="65" fillId="0" borderId="0" applyFont="0" applyFill="0" applyBorder="0" applyAlignment="0" applyProtection="0"/>
    <xf numFmtId="247" fontId="65" fillId="0" borderId="0" applyFont="0" applyFill="0" applyBorder="0" applyAlignment="0" applyProtection="0"/>
    <xf numFmtId="246" fontId="10" fillId="0" borderId="0" applyFont="0" applyFill="0" applyBorder="0" applyAlignment="0" applyProtection="0"/>
    <xf numFmtId="246" fontId="10" fillId="0" borderId="0" applyFont="0" applyFill="0" applyBorder="0" applyAlignment="0" applyProtection="0"/>
    <xf numFmtId="246" fontId="10" fillId="0" borderId="0" applyFont="0" applyFill="0" applyBorder="0" applyAlignment="0" applyProtection="0"/>
    <xf numFmtId="246" fontId="10" fillId="0" borderId="0" applyFont="0" applyFill="0" applyBorder="0" applyAlignment="0" applyProtection="0"/>
    <xf numFmtId="246" fontId="10" fillId="0" borderId="0" applyFont="0" applyFill="0" applyBorder="0" applyAlignment="0" applyProtection="0"/>
    <xf numFmtId="246" fontId="10" fillId="0" borderId="0" applyFont="0" applyFill="0" applyBorder="0" applyAlignment="0" applyProtection="0"/>
    <xf numFmtId="246" fontId="10" fillId="0" borderId="0" applyFont="0" applyFill="0" applyBorder="0" applyAlignment="0" applyProtection="0"/>
    <xf numFmtId="248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54" borderId="0" applyNumberFormat="0" applyFont="0" applyBorder="0" applyAlignment="0" applyProtection="0"/>
    <xf numFmtId="0" fontId="100" fillId="0" borderId="0" applyNumberFormat="0" applyFill="0" applyBorder="0" applyAlignment="0" applyProtection="0"/>
    <xf numFmtId="207" fontId="101" fillId="0" borderId="0" applyFill="0" applyBorder="0">
      <alignment horizontal="right"/>
    </xf>
    <xf numFmtId="15" fontId="99" fillId="0" borderId="0" applyFont="0" applyFill="0" applyBorder="0" applyProtection="0">
      <alignment horizontal="center"/>
    </xf>
    <xf numFmtId="0" fontId="99" fillId="32" borderId="0" applyNumberFormat="0" applyFont="0" applyBorder="0" applyAlignment="0" applyProtection="0"/>
    <xf numFmtId="249" fontId="69" fillId="53" borderId="12" applyNumberFormat="0" applyAlignment="0" applyProtection="0"/>
    <xf numFmtId="249" fontId="69" fillId="0" borderId="0" applyNumberFormat="0" applyFill="0" applyBorder="0" applyAlignment="0" applyProtection="0"/>
    <xf numFmtId="249" fontId="102" fillId="0" borderId="0" applyNumberFormat="0" applyFill="0" applyBorder="0" applyAlignment="0" applyProtection="0"/>
    <xf numFmtId="15" fontId="99" fillId="0" borderId="0" applyFont="0" applyFill="0" applyBorder="0" applyProtection="0">
      <alignment horizontal="center"/>
    </xf>
    <xf numFmtId="250" fontId="103" fillId="59" borderId="24" applyAlignment="0">
      <protection locked="0"/>
    </xf>
    <xf numFmtId="249" fontId="104" fillId="60" borderId="24" applyAlignment="0">
      <protection locked="0"/>
    </xf>
    <xf numFmtId="249" fontId="99" fillId="0" borderId="0" applyFont="0" applyFill="0" applyBorder="0" applyAlignment="0" applyProtection="0"/>
    <xf numFmtId="250" fontId="99" fillId="0" borderId="0" applyFont="0" applyFill="0" applyBorder="0" applyAlignment="0" applyProtection="0"/>
    <xf numFmtId="251" fontId="99" fillId="0" borderId="0" applyFont="0" applyFill="0" applyBorder="0" applyAlignment="0" applyProtection="0"/>
    <xf numFmtId="0" fontId="99" fillId="0" borderId="12" applyNumberFormat="0" applyFont="0" applyAlignment="0" applyProtection="0"/>
    <xf numFmtId="0" fontId="99" fillId="0" borderId="25" applyNumberFormat="0" applyFont="0" applyAlignment="0" applyProtection="0"/>
    <xf numFmtId="0" fontId="99" fillId="40" borderId="0" applyNumberFormat="0" applyFont="0" applyBorder="0" applyAlignment="0" applyProtection="0"/>
    <xf numFmtId="0" fontId="105" fillId="0" borderId="0" applyProtection="0"/>
    <xf numFmtId="0" fontId="34" fillId="0" borderId="0" applyProtection="0"/>
    <xf numFmtId="0" fontId="106" fillId="0" borderId="0" applyProtection="0"/>
    <xf numFmtId="0" fontId="99" fillId="0" borderId="0" applyProtection="0"/>
    <xf numFmtId="0" fontId="107" fillId="0" borderId="0" applyProtection="0"/>
    <xf numFmtId="0" fontId="108" fillId="0" borderId="0" applyProtection="0"/>
    <xf numFmtId="0" fontId="109" fillId="0" borderId="0" applyProtection="0"/>
    <xf numFmtId="252" fontId="12" fillId="0" borderId="0" applyFont="0" applyFill="0" applyBorder="0" applyAlignment="0" applyProtection="0">
      <alignment horizontal="right"/>
    </xf>
    <xf numFmtId="0" fontId="110" fillId="0" borderId="0" applyFont="0" applyFill="0" applyBorder="0" applyAlignment="0" applyProtection="0"/>
    <xf numFmtId="0" fontId="111" fillId="0" borderId="0" applyFont="0" applyFill="0" applyBorder="0" applyAlignment="0" applyProtection="0"/>
    <xf numFmtId="0" fontId="111" fillId="0" borderId="0" applyFont="0" applyFill="0" applyBorder="0" applyAlignment="0" applyProtection="0"/>
    <xf numFmtId="0" fontId="111" fillId="0" borderId="0" applyFont="0" applyFill="0" applyBorder="0" applyAlignment="0" applyProtection="0"/>
    <xf numFmtId="0" fontId="111" fillId="0" borderId="0" applyFont="0" applyFill="0" applyBorder="0" applyAlignment="0" applyProtection="0"/>
    <xf numFmtId="0" fontId="111" fillId="0" borderId="0" applyFont="0" applyFill="0" applyBorder="0" applyAlignment="0" applyProtection="0"/>
    <xf numFmtId="0" fontId="111" fillId="0" borderId="0" applyFont="0" applyFill="0" applyBorder="0" applyAlignment="0" applyProtection="0"/>
    <xf numFmtId="2" fontId="110" fillId="0" borderId="0" applyFont="0" applyFill="0" applyBorder="0" applyAlignment="0" applyProtection="0"/>
    <xf numFmtId="253" fontId="77" fillId="0" borderId="0">
      <protection locked="0"/>
    </xf>
    <xf numFmtId="253" fontId="77" fillId="0" borderId="0">
      <protection locked="0"/>
    </xf>
    <xf numFmtId="253" fontId="77" fillId="0" borderId="0">
      <protection locked="0"/>
    </xf>
    <xf numFmtId="253" fontId="77" fillId="0" borderId="0">
      <protection locked="0"/>
    </xf>
    <xf numFmtId="253" fontId="77" fillId="0" borderId="0">
      <protection locked="0"/>
    </xf>
    <xf numFmtId="253" fontId="77" fillId="0" borderId="0">
      <protection locked="0"/>
    </xf>
    <xf numFmtId="253" fontId="77" fillId="0" borderId="0">
      <protection locked="0"/>
    </xf>
    <xf numFmtId="0" fontId="51" fillId="0" borderId="26">
      <alignment vertical="top"/>
    </xf>
    <xf numFmtId="4" fontId="80" fillId="0" borderId="0" applyProtection="0"/>
    <xf numFmtId="0" fontId="77" fillId="0" borderId="0">
      <protection locked="0"/>
    </xf>
    <xf numFmtId="0" fontId="77" fillId="0" borderId="0">
      <protection locked="0"/>
    </xf>
    <xf numFmtId="0" fontId="77" fillId="0" borderId="0">
      <protection locked="0"/>
    </xf>
    <xf numFmtId="0" fontId="77" fillId="0" borderId="0">
      <protection locked="0"/>
    </xf>
    <xf numFmtId="0" fontId="77" fillId="0" borderId="0">
      <protection locked="0"/>
    </xf>
    <xf numFmtId="0" fontId="77" fillId="0" borderId="0">
      <protection locked="0"/>
    </xf>
    <xf numFmtId="0" fontId="77" fillId="0" borderId="0">
      <protection locked="0"/>
    </xf>
    <xf numFmtId="3" fontId="10" fillId="0" borderId="0" applyFont="0" applyFill="0" applyBorder="0" applyAlignment="0" applyProtection="0"/>
    <xf numFmtId="2" fontId="78" fillId="0" borderId="0" applyFont="0" applyFill="0" applyBorder="0" applyAlignment="0" applyProtection="0"/>
    <xf numFmtId="2" fontId="10" fillId="0" borderId="0" applyFont="0" applyFill="0" applyBorder="0" applyAlignment="0" applyProtection="0"/>
    <xf numFmtId="236" fontId="87" fillId="0" borderId="0">
      <protection locked="0"/>
    </xf>
    <xf numFmtId="236" fontId="87" fillId="0" borderId="0">
      <protection locked="0"/>
    </xf>
    <xf numFmtId="236" fontId="87" fillId="0" borderId="0">
      <protection locked="0"/>
    </xf>
    <xf numFmtId="236" fontId="87" fillId="0" borderId="0">
      <protection locked="0"/>
    </xf>
    <xf numFmtId="236" fontId="87" fillId="0" borderId="0">
      <protection locked="0"/>
    </xf>
    <xf numFmtId="236" fontId="87" fillId="0" borderId="0">
      <protection locked="0"/>
    </xf>
    <xf numFmtId="0" fontId="77" fillId="0" borderId="0">
      <protection locked="0"/>
    </xf>
    <xf numFmtId="0" fontId="112" fillId="0" borderId="0" applyFill="0" applyBorder="0">
      <alignment horizontal="center" vertical="center"/>
      <protection hidden="1"/>
    </xf>
    <xf numFmtId="0" fontId="113" fillId="0" borderId="0" applyFill="0" applyBorder="0" applyProtection="0">
      <alignment horizontal="left"/>
    </xf>
    <xf numFmtId="0" fontId="114" fillId="0" borderId="0"/>
    <xf numFmtId="3" fontId="10" fillId="0" borderId="0" applyFill="0" applyBorder="0">
      <alignment horizontal="right" shrinkToFit="1"/>
    </xf>
    <xf numFmtId="3" fontId="34" fillId="0" borderId="0">
      <alignment horizontal="right"/>
    </xf>
    <xf numFmtId="9" fontId="115" fillId="0" borderId="0" applyFont="0" applyFill="0" applyBorder="0" applyAlignment="0" applyProtection="0"/>
    <xf numFmtId="0" fontId="99" fillId="0" borderId="0" applyFont="0" applyFill="0" applyBorder="0" applyAlignment="0" applyProtection="0"/>
    <xf numFmtId="0" fontId="34" fillId="0" borderId="27">
      <alignment horizontal="center" vertical="center"/>
    </xf>
    <xf numFmtId="0" fontId="116" fillId="33" borderId="0" applyNumberFormat="0" applyBorder="0" applyAlignment="0" applyProtection="0"/>
    <xf numFmtId="38" fontId="34" fillId="37" borderId="0" applyNumberFormat="0" applyBorder="0" applyAlignment="0" applyProtection="0"/>
    <xf numFmtId="254" fontId="117" fillId="0" borderId="0" applyFill="0" applyBorder="0" applyAlignment="0" applyProtection="0"/>
    <xf numFmtId="0" fontId="118" fillId="55" borderId="0" applyNumberFormat="0">
      <alignment vertical="center"/>
    </xf>
    <xf numFmtId="0" fontId="119" fillId="0" borderId="0" applyNumberFormat="0" applyFill="0" applyBorder="0" applyAlignment="0" applyProtection="0">
      <alignment vertical="center"/>
    </xf>
    <xf numFmtId="0" fontId="120" fillId="0" borderId="0" applyNumberFormat="0" applyFill="0" applyBorder="0" applyAlignment="0" applyProtection="0">
      <alignment vertical="center"/>
    </xf>
    <xf numFmtId="0" fontId="121" fillId="0" borderId="0" applyNumberFormat="0" applyFill="0" applyBorder="0" applyAlignment="0" applyProtection="0">
      <alignment horizontal="left" vertical="center"/>
    </xf>
    <xf numFmtId="0" fontId="64" fillId="0" borderId="0" applyNumberFormat="0" applyFill="0" applyBorder="0" applyAlignment="0" applyProtection="0">
      <alignment vertical="center"/>
    </xf>
    <xf numFmtId="254" fontId="61" fillId="61" borderId="5" applyNumberFormat="0" applyFont="0" applyAlignment="0"/>
    <xf numFmtId="255" fontId="74" fillId="0" borderId="0" applyFont="0" applyFill="0" applyBorder="0" applyAlignment="0" applyProtection="0">
      <alignment horizontal="right"/>
    </xf>
    <xf numFmtId="0" fontId="122" fillId="0" borderId="0" applyProtection="0">
      <alignment horizontal="right"/>
    </xf>
    <xf numFmtId="0" fontId="121" fillId="0" borderId="28" applyNumberFormat="0" applyAlignment="0" applyProtection="0">
      <alignment horizontal="left" vertical="center"/>
    </xf>
    <xf numFmtId="0" fontId="121" fillId="0" borderId="12">
      <alignment horizontal="left" vertical="center"/>
    </xf>
    <xf numFmtId="256" fontId="123" fillId="61" borderId="0">
      <alignment horizontal="left" vertical="top"/>
    </xf>
    <xf numFmtId="0" fontId="78" fillId="0" borderId="0" applyNumberFormat="0" applyFill="0" applyBorder="0" applyAlignment="0" applyProtection="0"/>
    <xf numFmtId="0" fontId="124" fillId="0" borderId="29" applyNumberFormat="0" applyFill="0" applyAlignment="0" applyProtection="0"/>
    <xf numFmtId="0" fontId="78" fillId="0" borderId="0" applyNumberFormat="0" applyFill="0" applyBorder="0" applyAlignment="0" applyProtection="0"/>
    <xf numFmtId="0" fontId="125" fillId="0" borderId="30" applyNumberFormat="0" applyFill="0" applyAlignment="0" applyProtection="0"/>
    <xf numFmtId="0" fontId="126" fillId="0" borderId="31" applyNumberFormat="0" applyFill="0" applyAlignment="0" applyProtection="0"/>
    <xf numFmtId="0" fontId="93" fillId="0" borderId="1" applyNumberFormat="0" applyFill="0" applyAlignment="0" applyProtection="0"/>
    <xf numFmtId="0" fontId="126" fillId="0" borderId="0" applyNumberFormat="0" applyFill="0" applyBorder="0" applyAlignment="0" applyProtection="0"/>
    <xf numFmtId="0" fontId="127" fillId="0" borderId="0"/>
    <xf numFmtId="236" fontId="128" fillId="0" borderId="0">
      <protection locked="0"/>
    </xf>
    <xf numFmtId="236" fontId="128" fillId="0" borderId="0">
      <protection locked="0"/>
    </xf>
    <xf numFmtId="236" fontId="128" fillId="0" borderId="0">
      <protection locked="0"/>
    </xf>
    <xf numFmtId="236" fontId="128" fillId="0" borderId="0">
      <protection locked="0"/>
    </xf>
    <xf numFmtId="236" fontId="128" fillId="0" borderId="0">
      <protection locked="0"/>
    </xf>
    <xf numFmtId="236" fontId="128" fillId="0" borderId="0">
      <protection locked="0"/>
    </xf>
    <xf numFmtId="0" fontId="129" fillId="0" borderId="0"/>
    <xf numFmtId="236" fontId="128" fillId="0" borderId="0">
      <protection locked="0"/>
    </xf>
    <xf numFmtId="236" fontId="128" fillId="0" borderId="0">
      <protection locked="0"/>
    </xf>
    <xf numFmtId="236" fontId="128" fillId="0" borderId="0">
      <protection locked="0"/>
    </xf>
    <xf numFmtId="236" fontId="128" fillId="0" borderId="0">
      <protection locked="0"/>
    </xf>
    <xf numFmtId="236" fontId="128" fillId="0" borderId="0">
      <protection locked="0"/>
    </xf>
    <xf numFmtId="236" fontId="128" fillId="0" borderId="0">
      <protection locked="0"/>
    </xf>
    <xf numFmtId="0" fontId="130" fillId="0" borderId="14">
      <alignment horizontal="center"/>
    </xf>
    <xf numFmtId="0" fontId="130" fillId="0" borderId="0">
      <alignment horizontal="center"/>
    </xf>
    <xf numFmtId="37" fontId="131" fillId="0" borderId="0" applyNumberFormat="0" applyFill="0" applyBorder="0" applyAlignment="0" applyProtection="0"/>
    <xf numFmtId="37" fontId="49" fillId="0" borderId="0" applyNumberFormat="0" applyFill="0" applyBorder="0" applyAlignment="0" applyProtection="0"/>
    <xf numFmtId="0" fontId="56" fillId="0" borderId="11" applyFill="0" applyBorder="0" applyProtection="0">
      <alignment horizontal="center" wrapText="1"/>
    </xf>
    <xf numFmtId="0" fontId="56" fillId="0" borderId="0" applyFill="0" applyBorder="0" applyProtection="0">
      <alignment horizontal="left" vertical="top" wrapText="1"/>
    </xf>
    <xf numFmtId="0" fontId="88" fillId="0" borderId="32" applyNumberFormat="0" applyFill="0" applyAlignment="0" applyProtection="0"/>
    <xf numFmtId="0" fontId="132" fillId="0" borderId="0" applyNumberFormat="0" applyFill="0" applyBorder="0" applyAlignment="0" applyProtection="0">
      <alignment vertical="top"/>
      <protection locked="0"/>
    </xf>
    <xf numFmtId="0" fontId="133" fillId="0" borderId="0" applyNumberFormat="0" applyFill="0" applyBorder="0" applyAlignment="0" applyProtection="0">
      <alignment vertical="top"/>
      <protection locked="0"/>
    </xf>
    <xf numFmtId="0" fontId="134" fillId="0" borderId="0" applyNumberFormat="0" applyFill="0" applyBorder="0" applyAlignment="0" applyProtection="0">
      <alignment vertical="top"/>
      <protection locked="0"/>
    </xf>
    <xf numFmtId="0" fontId="134" fillId="0" borderId="0" applyNumberFormat="0" applyFill="0" applyBorder="0" applyAlignment="0" applyProtection="0">
      <alignment vertical="top"/>
      <protection locked="0"/>
    </xf>
    <xf numFmtId="0" fontId="134" fillId="0" borderId="0" applyNumberFormat="0" applyFill="0" applyBorder="0" applyAlignment="0" applyProtection="0">
      <alignment vertical="top"/>
      <protection locked="0"/>
    </xf>
    <xf numFmtId="0" fontId="134" fillId="0" borderId="0" applyNumberFormat="0" applyFill="0" applyBorder="0" applyAlignment="0" applyProtection="0">
      <alignment vertical="top"/>
      <protection locked="0"/>
    </xf>
    <xf numFmtId="0" fontId="134" fillId="0" borderId="0" applyNumberFormat="0" applyFill="0" applyBorder="0" applyAlignment="0" applyProtection="0">
      <alignment vertical="top"/>
      <protection locked="0"/>
    </xf>
    <xf numFmtId="0" fontId="134" fillId="0" borderId="0" applyNumberFormat="0" applyFill="0" applyBorder="0" applyAlignment="0" applyProtection="0">
      <alignment vertical="top"/>
      <protection locked="0"/>
    </xf>
    <xf numFmtId="0" fontId="135" fillId="0" borderId="0" applyNumberFormat="0" applyFill="0" applyBorder="0" applyAlignment="0" applyProtection="0">
      <alignment vertical="top"/>
      <protection locked="0"/>
    </xf>
    <xf numFmtId="0" fontId="136" fillId="0" borderId="0" applyNumberFormat="0" applyFill="0" applyBorder="0" applyAlignment="0" applyProtection="0">
      <alignment vertical="top"/>
      <protection locked="0"/>
    </xf>
    <xf numFmtId="0" fontId="136" fillId="0" borderId="0" applyNumberFormat="0" applyFill="0" applyBorder="0" applyAlignment="0" applyProtection="0">
      <alignment vertical="top"/>
      <protection locked="0"/>
    </xf>
    <xf numFmtId="0" fontId="134" fillId="0" borderId="0" applyNumberFormat="0" applyFill="0" applyBorder="0" applyAlignment="0" applyProtection="0">
      <alignment vertical="top"/>
      <protection locked="0"/>
    </xf>
    <xf numFmtId="0" fontId="4" fillId="3" borderId="0" applyNumberFormat="0" applyBorder="0" applyAlignment="0" applyProtection="0"/>
    <xf numFmtId="0" fontId="41" fillId="3" borderId="0" applyNumberFormat="0" applyBorder="0" applyAlignment="0" applyProtection="0"/>
    <xf numFmtId="0" fontId="41" fillId="3" borderId="0" applyNumberFormat="0" applyBorder="0" applyAlignment="0" applyProtection="0"/>
    <xf numFmtId="0" fontId="137" fillId="61" borderId="0">
      <alignment horizontal="left" wrapText="1"/>
    </xf>
    <xf numFmtId="257" fontId="138" fillId="0" borderId="7" applyFont="0" applyFill="0" applyBorder="0" applyProtection="0">
      <alignment horizontal="right"/>
    </xf>
    <xf numFmtId="258" fontId="10" fillId="0" borderId="0" applyNumberFormat="0" applyFill="0" applyBorder="0" applyAlignment="0" applyProtection="0"/>
    <xf numFmtId="0" fontId="89" fillId="60" borderId="5" applyNumberFormat="0" applyAlignment="0"/>
    <xf numFmtId="10" fontId="34" fillId="61" borderId="5" applyNumberFormat="0" applyBorder="0" applyAlignment="0" applyProtection="0"/>
    <xf numFmtId="0" fontId="89" fillId="60" borderId="5" applyNumberFormat="0" applyAlignment="0"/>
    <xf numFmtId="0" fontId="89" fillId="60" borderId="5" applyNumberFormat="0" applyAlignment="0"/>
    <xf numFmtId="0" fontId="89" fillId="60" borderId="5" applyNumberFormat="0" applyAlignment="0"/>
    <xf numFmtId="0" fontId="139" fillId="36" borderId="18" applyNumberFormat="0" applyAlignment="0" applyProtection="0"/>
    <xf numFmtId="0" fontId="65" fillId="0" borderId="33" applyNumberFormat="0" applyAlignment="0">
      <alignment vertical="center"/>
    </xf>
    <xf numFmtId="3" fontId="140" fillId="0" borderId="34" applyNumberFormat="0" applyFont="0" applyFill="0" applyAlignment="0">
      <alignment horizontal="center" vertical="top"/>
      <protection locked="0"/>
    </xf>
    <xf numFmtId="259" fontId="10" fillId="62" borderId="0"/>
    <xf numFmtId="259" fontId="10" fillId="62" borderId="0"/>
    <xf numFmtId="259" fontId="10" fillId="62" borderId="0"/>
    <xf numFmtId="259" fontId="10" fillId="62" borderId="0"/>
    <xf numFmtId="259" fontId="10" fillId="62" borderId="0"/>
    <xf numFmtId="0" fontId="65" fillId="0" borderId="35" applyNumberFormat="0" applyAlignment="0">
      <alignment vertical="center"/>
      <protection locked="0"/>
    </xf>
    <xf numFmtId="260" fontId="65" fillId="63" borderId="35" applyNumberFormat="0" applyAlignment="0">
      <alignment vertical="center"/>
      <protection locked="0"/>
    </xf>
    <xf numFmtId="0" fontId="65" fillId="64" borderId="0" applyNumberFormat="0" applyAlignment="0">
      <alignment vertical="center"/>
    </xf>
    <xf numFmtId="0" fontId="65" fillId="65" borderId="0" applyNumberFormat="0" applyAlignment="0">
      <alignment vertical="center"/>
    </xf>
    <xf numFmtId="0" fontId="65" fillId="0" borderId="36" applyNumberFormat="0" applyAlignment="0">
      <alignment vertical="center"/>
      <protection locked="0"/>
    </xf>
    <xf numFmtId="3" fontId="34" fillId="0" borderId="0" applyFill="0">
      <alignment horizontal="right" shrinkToFit="1"/>
      <protection locked="0"/>
    </xf>
    <xf numFmtId="3" fontId="141" fillId="0" borderId="0">
      <alignment horizontal="right"/>
      <protection locked="0"/>
    </xf>
    <xf numFmtId="0" fontId="88" fillId="0" borderId="0" applyNumberFormat="0" applyFill="0" applyBorder="0" applyAlignment="0">
      <protection locked="0"/>
    </xf>
    <xf numFmtId="0" fontId="142" fillId="40" borderId="0" applyNumberFormat="0" applyFont="0" applyBorder="0" applyAlignment="0" applyProtection="0"/>
    <xf numFmtId="169" fontId="10" fillId="0" borderId="0" applyFont="0" applyFill="0" applyBorder="0" applyAlignment="0" applyProtection="0"/>
    <xf numFmtId="0" fontId="66" fillId="56" borderId="0">
      <alignment horizontal="left"/>
    </xf>
    <xf numFmtId="0" fontId="143" fillId="57" borderId="0">
      <alignment horizontal="left"/>
    </xf>
    <xf numFmtId="200" fontId="10" fillId="0" borderId="0" applyFill="0" applyBorder="0" applyAlignment="0"/>
    <xf numFmtId="196" fontId="10" fillId="0" borderId="0" applyFill="0" applyBorder="0" applyAlignment="0"/>
    <xf numFmtId="200" fontId="10" fillId="0" borderId="0" applyFill="0" applyBorder="0" applyAlignment="0"/>
    <xf numFmtId="201" fontId="10" fillId="0" borderId="0" applyFill="0" applyBorder="0" applyAlignment="0"/>
    <xf numFmtId="196" fontId="10" fillId="0" borderId="0" applyFill="0" applyBorder="0" applyAlignment="0"/>
    <xf numFmtId="0" fontId="144" fillId="0" borderId="37" applyNumberFormat="0" applyFill="0" applyAlignment="0" applyProtection="0"/>
    <xf numFmtId="259" fontId="10" fillId="56" borderId="0"/>
    <xf numFmtId="259" fontId="10" fillId="56" borderId="0"/>
    <xf numFmtId="259" fontId="10" fillId="56" borderId="0"/>
    <xf numFmtId="259" fontId="10" fillId="56" borderId="0"/>
    <xf numFmtId="259" fontId="10" fillId="56" borderId="0"/>
    <xf numFmtId="261" fontId="145" fillId="0" borderId="5" applyNumberFormat="0" applyFont="0" applyFill="0" applyBorder="0" applyAlignment="0">
      <alignment horizontal="left"/>
    </xf>
    <xf numFmtId="3" fontId="10" fillId="0" borderId="0"/>
    <xf numFmtId="38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26" fillId="0" borderId="0" applyFont="0" applyFill="0" applyBorder="0" applyAlignment="0" applyProtection="0"/>
    <xf numFmtId="205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205" fontId="10" fillId="0" borderId="0" applyFont="0" applyFill="0" applyBorder="0" applyAlignment="0" applyProtection="0"/>
    <xf numFmtId="205" fontId="10" fillId="0" borderId="0" applyFont="0" applyFill="0" applyBorder="0" applyAlignment="0" applyProtection="0"/>
    <xf numFmtId="205" fontId="10" fillId="0" borderId="0" applyFont="0" applyFill="0" applyBorder="0" applyAlignment="0" applyProtection="0"/>
    <xf numFmtId="205" fontId="10" fillId="0" borderId="0" applyFont="0" applyFill="0" applyBorder="0" applyAlignment="0" applyProtection="0"/>
    <xf numFmtId="205" fontId="10" fillId="0" borderId="0" applyFont="0" applyFill="0" applyBorder="0" applyAlignment="0" applyProtection="0"/>
    <xf numFmtId="205" fontId="10" fillId="0" borderId="0" applyFont="0" applyFill="0" applyBorder="0" applyAlignment="0" applyProtection="0"/>
    <xf numFmtId="205" fontId="10" fillId="0" borderId="0" applyFont="0" applyFill="0" applyBorder="0" applyAlignment="0" applyProtection="0"/>
    <xf numFmtId="169" fontId="146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246" fontId="10" fillId="0" borderId="0" applyFont="0" applyFill="0" applyBorder="0" applyAlignment="0" applyProtection="0"/>
    <xf numFmtId="246" fontId="10" fillId="0" borderId="0" applyFont="0" applyFill="0" applyBorder="0" applyAlignment="0" applyProtection="0"/>
    <xf numFmtId="262" fontId="10" fillId="0" borderId="0" applyFont="0" applyFill="0" applyBorder="0" applyAlignment="0" applyProtection="0"/>
    <xf numFmtId="262" fontId="10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175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5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175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175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69" fontId="14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169" fontId="75" fillId="0" borderId="0" applyFont="0" applyFill="0" applyBorder="0" applyAlignment="0" applyProtection="0"/>
    <xf numFmtId="262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62" fontId="10" fillId="0" borderId="0" applyFont="0" applyFill="0" applyBorder="0" applyAlignment="0" applyProtection="0"/>
    <xf numFmtId="262" fontId="10" fillId="0" borderId="0" applyFont="0" applyFill="0" applyBorder="0" applyAlignment="0" applyProtection="0"/>
    <xf numFmtId="262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62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262" fontId="10" fillId="0" borderId="0" applyFont="0" applyFill="0" applyBorder="0" applyAlignment="0" applyProtection="0"/>
    <xf numFmtId="262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62" fontId="10" fillId="0" borderId="0" applyFont="0" applyFill="0" applyBorder="0" applyAlignment="0" applyProtection="0"/>
    <xf numFmtId="262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62" fontId="10" fillId="0" borderId="0" applyFont="0" applyFill="0" applyBorder="0" applyAlignment="0" applyProtection="0"/>
    <xf numFmtId="262" fontId="10" fillId="0" borderId="0" applyFont="0" applyFill="0" applyBorder="0" applyAlignment="0" applyProtection="0"/>
    <xf numFmtId="262" fontId="10" fillId="0" borderId="0" applyFont="0" applyFill="0" applyBorder="0" applyAlignment="0" applyProtection="0"/>
    <xf numFmtId="262" fontId="10" fillId="0" borderId="0" applyFont="0" applyFill="0" applyBorder="0" applyAlignment="0" applyProtection="0"/>
    <xf numFmtId="262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62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62" fontId="10" fillId="0" borderId="0" applyFont="0" applyFill="0" applyBorder="0" applyAlignment="0" applyProtection="0"/>
    <xf numFmtId="262" fontId="10" fillId="0" borderId="0" applyFont="0" applyFill="0" applyBorder="0" applyAlignment="0" applyProtection="0"/>
    <xf numFmtId="262" fontId="10" fillId="0" borderId="0" applyFont="0" applyFill="0" applyBorder="0" applyAlignment="0" applyProtection="0"/>
    <xf numFmtId="262" fontId="10" fillId="0" borderId="0" applyFont="0" applyFill="0" applyBorder="0" applyAlignment="0" applyProtection="0"/>
    <xf numFmtId="262" fontId="10" fillId="0" borderId="0" applyFont="0" applyFill="0" applyBorder="0" applyAlignment="0" applyProtection="0"/>
    <xf numFmtId="262" fontId="10" fillId="0" borderId="0" applyFont="0" applyFill="0" applyBorder="0" applyAlignment="0" applyProtection="0"/>
    <xf numFmtId="262" fontId="10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10" fillId="0" borderId="0" applyFont="0" applyFill="0" applyBorder="0" applyAlignment="0" applyProtection="0"/>
    <xf numFmtId="262" fontId="10" fillId="0" borderId="0" applyFont="0" applyFill="0" applyBorder="0" applyAlignment="0" applyProtection="0"/>
    <xf numFmtId="262" fontId="10" fillId="0" borderId="0" applyFont="0" applyFill="0" applyBorder="0" applyAlignment="0" applyProtection="0"/>
    <xf numFmtId="262" fontId="10" fillId="0" borderId="0" applyFont="0" applyFill="0" applyBorder="0" applyAlignment="0" applyProtection="0"/>
    <xf numFmtId="262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263" fontId="10" fillId="0" borderId="0" applyFont="0" applyFill="0" applyBorder="0" applyAlignment="0" applyProtection="0"/>
    <xf numFmtId="263" fontId="10" fillId="0" borderId="0" applyFont="0" applyFill="0" applyBorder="0" applyAlignment="0" applyProtection="0"/>
    <xf numFmtId="263" fontId="10" fillId="0" borderId="0" applyFont="0" applyFill="0" applyBorder="0" applyAlignment="0" applyProtection="0"/>
    <xf numFmtId="263" fontId="10" fillId="0" borderId="0" applyFont="0" applyFill="0" applyBorder="0" applyAlignment="0" applyProtection="0"/>
    <xf numFmtId="263" fontId="10" fillId="0" borderId="0" applyFont="0" applyFill="0" applyBorder="0" applyAlignment="0" applyProtection="0"/>
    <xf numFmtId="263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63" fontId="10" fillId="0" borderId="0" applyFont="0" applyFill="0" applyBorder="0" applyAlignment="0" applyProtection="0"/>
    <xf numFmtId="263" fontId="10" fillId="0" borderId="0" applyFont="0" applyFill="0" applyBorder="0" applyAlignment="0" applyProtection="0"/>
    <xf numFmtId="263" fontId="10" fillId="0" borderId="0" applyFont="0" applyFill="0" applyBorder="0" applyAlignment="0" applyProtection="0"/>
    <xf numFmtId="263" fontId="10" fillId="0" borderId="0" applyFont="0" applyFill="0" applyBorder="0" applyAlignment="0" applyProtection="0"/>
    <xf numFmtId="263" fontId="10" fillId="0" borderId="0" applyFont="0" applyFill="0" applyBorder="0" applyAlignment="0" applyProtection="0"/>
    <xf numFmtId="263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63" fontId="10" fillId="0" borderId="0" applyFont="0" applyFill="0" applyBorder="0" applyAlignment="0" applyProtection="0"/>
    <xf numFmtId="263" fontId="10" fillId="0" borderId="0" applyFont="0" applyFill="0" applyBorder="0" applyAlignment="0" applyProtection="0"/>
    <xf numFmtId="263" fontId="10" fillId="0" borderId="0" applyFont="0" applyFill="0" applyBorder="0" applyAlignment="0" applyProtection="0"/>
    <xf numFmtId="263" fontId="10" fillId="0" borderId="0" applyFont="0" applyFill="0" applyBorder="0" applyAlignment="0" applyProtection="0"/>
    <xf numFmtId="263" fontId="10" fillId="0" borderId="0" applyFont="0" applyFill="0" applyBorder="0" applyAlignment="0" applyProtection="0"/>
    <xf numFmtId="263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63" fontId="10" fillId="0" borderId="0" applyFont="0" applyFill="0" applyBorder="0" applyAlignment="0" applyProtection="0"/>
    <xf numFmtId="263" fontId="10" fillId="0" borderId="0" applyFont="0" applyFill="0" applyBorder="0" applyAlignment="0" applyProtection="0"/>
    <xf numFmtId="263" fontId="10" fillId="0" borderId="0" applyFont="0" applyFill="0" applyBorder="0" applyAlignment="0" applyProtection="0"/>
    <xf numFmtId="263" fontId="10" fillId="0" borderId="0" applyFont="0" applyFill="0" applyBorder="0" applyAlignment="0" applyProtection="0"/>
    <xf numFmtId="263" fontId="10" fillId="0" borderId="0" applyFont="0" applyFill="0" applyBorder="0" applyAlignment="0" applyProtection="0"/>
    <xf numFmtId="263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63" fontId="10" fillId="0" borderId="0" applyFont="0" applyFill="0" applyBorder="0" applyAlignment="0" applyProtection="0"/>
    <xf numFmtId="263" fontId="10" fillId="0" borderId="0" applyFont="0" applyFill="0" applyBorder="0" applyAlignment="0" applyProtection="0"/>
    <xf numFmtId="263" fontId="10" fillId="0" borderId="0" applyFont="0" applyFill="0" applyBorder="0" applyAlignment="0" applyProtection="0"/>
    <xf numFmtId="263" fontId="10" fillId="0" borderId="0" applyFont="0" applyFill="0" applyBorder="0" applyAlignment="0" applyProtection="0"/>
    <xf numFmtId="263" fontId="10" fillId="0" borderId="0" applyFont="0" applyFill="0" applyBorder="0" applyAlignment="0" applyProtection="0"/>
    <xf numFmtId="263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63" fontId="10" fillId="0" borderId="0" applyFont="0" applyFill="0" applyBorder="0" applyAlignment="0" applyProtection="0"/>
    <xf numFmtId="263" fontId="10" fillId="0" borderId="0" applyFont="0" applyFill="0" applyBorder="0" applyAlignment="0" applyProtection="0"/>
    <xf numFmtId="263" fontId="10" fillId="0" borderId="0" applyFont="0" applyFill="0" applyBorder="0" applyAlignment="0" applyProtection="0"/>
    <xf numFmtId="263" fontId="10" fillId="0" borderId="0" applyFont="0" applyFill="0" applyBorder="0" applyAlignment="0" applyProtection="0"/>
    <xf numFmtId="263" fontId="10" fillId="0" borderId="0" applyFont="0" applyFill="0" applyBorder="0" applyAlignment="0" applyProtection="0"/>
    <xf numFmtId="263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264" fontId="10" fillId="0" borderId="0" applyFont="0" applyFill="0" applyBorder="0" applyAlignment="0" applyProtection="0"/>
    <xf numFmtId="264" fontId="10" fillId="0" borderId="0" applyFont="0" applyFill="0" applyBorder="0" applyAlignment="0" applyProtection="0"/>
    <xf numFmtId="264" fontId="10" fillId="0" borderId="0" applyFont="0" applyFill="0" applyBorder="0" applyAlignment="0" applyProtection="0"/>
    <xf numFmtId="264" fontId="10" fillId="0" borderId="0" applyFont="0" applyFill="0" applyBorder="0" applyAlignment="0" applyProtection="0"/>
    <xf numFmtId="264" fontId="10" fillId="0" borderId="0" applyFont="0" applyFill="0" applyBorder="0" applyAlignment="0" applyProtection="0"/>
    <xf numFmtId="262" fontId="10" fillId="0" borderId="0" applyFont="0" applyFill="0" applyBorder="0" applyAlignment="0" applyProtection="0"/>
    <xf numFmtId="262" fontId="10" fillId="0" borderId="0" applyFont="0" applyFill="0" applyBorder="0" applyAlignment="0" applyProtection="0"/>
    <xf numFmtId="262" fontId="10" fillId="0" borderId="0" applyFont="0" applyFill="0" applyBorder="0" applyAlignment="0" applyProtection="0"/>
    <xf numFmtId="264" fontId="10" fillId="0" borderId="0" applyFont="0" applyFill="0" applyBorder="0" applyAlignment="0" applyProtection="0"/>
    <xf numFmtId="264" fontId="10" fillId="0" borderId="0" applyFont="0" applyFill="0" applyBorder="0" applyAlignment="0" applyProtection="0"/>
    <xf numFmtId="264" fontId="10" fillId="0" borderId="0" applyFont="0" applyFill="0" applyBorder="0" applyAlignment="0" applyProtection="0"/>
    <xf numFmtId="262" fontId="10" fillId="0" borderId="0" applyFont="0" applyFill="0" applyBorder="0" applyAlignment="0" applyProtection="0"/>
    <xf numFmtId="262" fontId="10" fillId="0" borderId="0" applyFont="0" applyFill="0" applyBorder="0" applyAlignment="0" applyProtection="0"/>
    <xf numFmtId="262" fontId="10" fillId="0" borderId="0" applyFont="0" applyFill="0" applyBorder="0" applyAlignment="0" applyProtection="0"/>
    <xf numFmtId="262" fontId="10" fillId="0" borderId="0" applyFont="0" applyFill="0" applyBorder="0" applyAlignment="0" applyProtection="0"/>
    <xf numFmtId="263" fontId="10" fillId="0" borderId="0" applyFont="0" applyFill="0" applyBorder="0" applyAlignment="0" applyProtection="0"/>
    <xf numFmtId="264" fontId="10" fillId="0" borderId="0" applyFont="0" applyFill="0" applyBorder="0" applyAlignment="0" applyProtection="0"/>
    <xf numFmtId="264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62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62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62" fontId="10" fillId="0" borderId="0" applyFont="0" applyFill="0" applyBorder="0" applyAlignment="0" applyProtection="0"/>
    <xf numFmtId="262" fontId="10" fillId="0" borderId="0" applyFont="0" applyFill="0" applyBorder="0" applyAlignment="0" applyProtection="0"/>
    <xf numFmtId="262" fontId="10" fillId="0" borderId="0" applyFont="0" applyFill="0" applyBorder="0" applyAlignment="0" applyProtection="0"/>
    <xf numFmtId="262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62" fontId="10" fillId="0" borderId="0" applyFont="0" applyFill="0" applyBorder="0" applyAlignment="0" applyProtection="0"/>
    <xf numFmtId="262" fontId="10" fillId="0" borderId="0" applyFont="0" applyFill="0" applyBorder="0" applyAlignment="0" applyProtection="0"/>
    <xf numFmtId="262" fontId="10" fillId="0" borderId="0" applyFont="0" applyFill="0" applyBorder="0" applyAlignment="0" applyProtection="0"/>
    <xf numFmtId="262" fontId="10" fillId="0" borderId="0" applyFont="0" applyFill="0" applyBorder="0" applyAlignment="0" applyProtection="0"/>
    <xf numFmtId="262" fontId="10" fillId="0" borderId="0" applyFont="0" applyFill="0" applyBorder="0" applyAlignment="0" applyProtection="0"/>
    <xf numFmtId="262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62" fontId="10" fillId="0" borderId="0" applyFont="0" applyFill="0" applyBorder="0" applyAlignment="0" applyProtection="0"/>
    <xf numFmtId="262" fontId="10" fillId="0" borderId="0" applyFont="0" applyFill="0" applyBorder="0" applyAlignment="0" applyProtection="0"/>
    <xf numFmtId="262" fontId="10" fillId="0" borderId="0" applyFont="0" applyFill="0" applyBorder="0" applyAlignment="0" applyProtection="0"/>
    <xf numFmtId="262" fontId="10" fillId="0" borderId="0" applyFont="0" applyFill="0" applyBorder="0" applyAlignment="0" applyProtection="0"/>
    <xf numFmtId="262" fontId="10" fillId="0" borderId="0" applyFont="0" applyFill="0" applyBorder="0" applyAlignment="0" applyProtection="0"/>
    <xf numFmtId="262" fontId="10" fillId="0" borderId="0" applyFont="0" applyFill="0" applyBorder="0" applyAlignment="0" applyProtection="0"/>
    <xf numFmtId="264" fontId="10" fillId="0" borderId="0" applyFont="0" applyFill="0" applyBorder="0" applyAlignment="0" applyProtection="0"/>
    <xf numFmtId="264" fontId="10" fillId="0" borderId="0" applyFont="0" applyFill="0" applyBorder="0" applyAlignment="0" applyProtection="0"/>
    <xf numFmtId="264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64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63" fontId="10" fillId="0" borderId="0" applyFont="0" applyFill="0" applyBorder="0" applyAlignment="0" applyProtection="0"/>
    <xf numFmtId="263" fontId="10" fillId="0" borderId="0" applyFont="0" applyFill="0" applyBorder="0" applyAlignment="0" applyProtection="0"/>
    <xf numFmtId="263" fontId="10" fillId="0" borderId="0" applyFont="0" applyFill="0" applyBorder="0" applyAlignment="0" applyProtection="0"/>
    <xf numFmtId="264" fontId="10" fillId="0" borderId="0" applyFont="0" applyFill="0" applyBorder="0" applyAlignment="0" applyProtection="0"/>
    <xf numFmtId="264" fontId="10" fillId="0" borderId="0" applyFont="0" applyFill="0" applyBorder="0" applyAlignment="0" applyProtection="0"/>
    <xf numFmtId="264" fontId="10" fillId="0" borderId="0" applyFont="0" applyFill="0" applyBorder="0" applyAlignment="0" applyProtection="0"/>
    <xf numFmtId="264" fontId="10" fillId="0" borderId="0" applyFont="0" applyFill="0" applyBorder="0" applyAlignment="0" applyProtection="0"/>
    <xf numFmtId="262" fontId="10" fillId="0" borderId="0" applyFont="0" applyFill="0" applyBorder="0" applyAlignment="0" applyProtection="0"/>
    <xf numFmtId="262" fontId="10" fillId="0" borderId="0" applyFont="0" applyFill="0" applyBorder="0" applyAlignment="0" applyProtection="0"/>
    <xf numFmtId="262" fontId="10" fillId="0" borderId="0" applyFont="0" applyFill="0" applyBorder="0" applyAlignment="0" applyProtection="0"/>
    <xf numFmtId="264" fontId="10" fillId="0" borderId="0" applyFont="0" applyFill="0" applyBorder="0" applyAlignment="0" applyProtection="0"/>
    <xf numFmtId="262" fontId="10" fillId="0" borderId="0" applyFont="0" applyFill="0" applyBorder="0" applyAlignment="0" applyProtection="0"/>
    <xf numFmtId="262" fontId="10" fillId="0" borderId="0" applyFont="0" applyFill="0" applyBorder="0" applyAlignment="0" applyProtection="0"/>
    <xf numFmtId="262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63" fontId="10" fillId="0" borderId="0" applyFont="0" applyFill="0" applyBorder="0" applyAlignment="0" applyProtection="0"/>
    <xf numFmtId="263" fontId="10" fillId="0" borderId="0" applyFont="0" applyFill="0" applyBorder="0" applyAlignment="0" applyProtection="0"/>
    <xf numFmtId="263" fontId="10" fillId="0" borderId="0" applyFont="0" applyFill="0" applyBorder="0" applyAlignment="0" applyProtection="0"/>
    <xf numFmtId="262" fontId="10" fillId="0" borderId="0" applyFont="0" applyFill="0" applyBorder="0" applyAlignment="0" applyProtection="0"/>
    <xf numFmtId="262" fontId="10" fillId="0" borderId="0" applyFont="0" applyFill="0" applyBorder="0" applyAlignment="0" applyProtection="0"/>
    <xf numFmtId="264" fontId="10" fillId="0" borderId="0" applyFont="0" applyFill="0" applyBorder="0" applyAlignment="0" applyProtection="0"/>
    <xf numFmtId="264" fontId="10" fillId="0" borderId="0" applyFont="0" applyFill="0" applyBorder="0" applyAlignment="0" applyProtection="0"/>
    <xf numFmtId="264" fontId="10" fillId="0" borderId="0" applyFont="0" applyFill="0" applyBorder="0" applyAlignment="0" applyProtection="0"/>
    <xf numFmtId="262" fontId="10" fillId="0" borderId="0" applyFont="0" applyFill="0" applyBorder="0" applyAlignment="0" applyProtection="0"/>
    <xf numFmtId="262" fontId="10" fillId="0" borderId="0" applyFont="0" applyFill="0" applyBorder="0" applyAlignment="0" applyProtection="0"/>
    <xf numFmtId="262" fontId="10" fillId="0" borderId="0" applyFont="0" applyFill="0" applyBorder="0" applyAlignment="0" applyProtection="0"/>
    <xf numFmtId="264" fontId="10" fillId="0" borderId="0" applyFont="0" applyFill="0" applyBorder="0" applyAlignment="0" applyProtection="0"/>
    <xf numFmtId="264" fontId="10" fillId="0" borderId="0" applyFont="0" applyFill="0" applyBorder="0" applyAlignment="0" applyProtection="0"/>
    <xf numFmtId="264" fontId="10" fillId="0" borderId="0" applyFont="0" applyFill="0" applyBorder="0" applyAlignment="0" applyProtection="0"/>
    <xf numFmtId="264" fontId="10" fillId="0" borderId="0" applyFont="0" applyFill="0" applyBorder="0" applyAlignment="0" applyProtection="0"/>
    <xf numFmtId="262" fontId="10" fillId="0" borderId="0" applyFont="0" applyFill="0" applyBorder="0" applyAlignment="0" applyProtection="0"/>
    <xf numFmtId="264" fontId="10" fillId="0" borderId="0" applyFont="0" applyFill="0" applyBorder="0" applyAlignment="0" applyProtection="0"/>
    <xf numFmtId="264" fontId="10" fillId="0" borderId="0" applyFont="0" applyFill="0" applyBorder="0" applyAlignment="0" applyProtection="0"/>
    <xf numFmtId="264" fontId="10" fillId="0" borderId="0" applyFont="0" applyFill="0" applyBorder="0" applyAlignment="0" applyProtection="0"/>
    <xf numFmtId="264" fontId="10" fillId="0" borderId="0" applyFont="0" applyFill="0" applyBorder="0" applyAlignment="0" applyProtection="0"/>
    <xf numFmtId="262" fontId="10" fillId="0" borderId="0" applyFont="0" applyFill="0" applyBorder="0" applyAlignment="0" applyProtection="0"/>
    <xf numFmtId="262" fontId="10" fillId="0" borderId="0" applyFont="0" applyFill="0" applyBorder="0" applyAlignment="0" applyProtection="0"/>
    <xf numFmtId="262" fontId="10" fillId="0" borderId="0" applyFont="0" applyFill="0" applyBorder="0" applyAlignment="0" applyProtection="0"/>
    <xf numFmtId="262" fontId="10" fillId="0" borderId="0" applyFont="0" applyFill="0" applyBorder="0" applyAlignment="0" applyProtection="0"/>
    <xf numFmtId="262" fontId="10" fillId="0" borderId="0" applyFont="0" applyFill="0" applyBorder="0" applyAlignment="0" applyProtection="0"/>
    <xf numFmtId="264" fontId="10" fillId="0" borderId="0" applyFont="0" applyFill="0" applyBorder="0" applyAlignment="0" applyProtection="0"/>
    <xf numFmtId="264" fontId="10" fillId="0" borderId="0" applyFont="0" applyFill="0" applyBorder="0" applyAlignment="0" applyProtection="0"/>
    <xf numFmtId="264" fontId="10" fillId="0" borderId="0" applyFont="0" applyFill="0" applyBorder="0" applyAlignment="0" applyProtection="0"/>
    <xf numFmtId="262" fontId="10" fillId="0" borderId="0" applyFont="0" applyFill="0" applyBorder="0" applyAlignment="0" applyProtection="0"/>
    <xf numFmtId="262" fontId="10" fillId="0" borderId="0" applyFont="0" applyFill="0" applyBorder="0" applyAlignment="0" applyProtection="0"/>
    <xf numFmtId="262" fontId="10" fillId="0" borderId="0" applyFont="0" applyFill="0" applyBorder="0" applyAlignment="0" applyProtection="0"/>
    <xf numFmtId="262" fontId="10" fillId="0" borderId="0" applyFont="0" applyFill="0" applyBorder="0" applyAlignment="0" applyProtection="0"/>
    <xf numFmtId="262" fontId="10" fillId="0" borderId="0" applyFont="0" applyFill="0" applyBorder="0" applyAlignment="0" applyProtection="0"/>
    <xf numFmtId="264" fontId="10" fillId="0" borderId="0" applyFont="0" applyFill="0" applyBorder="0" applyAlignment="0" applyProtection="0"/>
    <xf numFmtId="262" fontId="10" fillId="0" borderId="0" applyFont="0" applyFill="0" applyBorder="0" applyAlignment="0" applyProtection="0"/>
    <xf numFmtId="262" fontId="10" fillId="0" borderId="0" applyFont="0" applyFill="0" applyBorder="0" applyAlignment="0" applyProtection="0"/>
    <xf numFmtId="262" fontId="10" fillId="0" borderId="0" applyFont="0" applyFill="0" applyBorder="0" applyAlignment="0" applyProtection="0"/>
    <xf numFmtId="262" fontId="10" fillId="0" borderId="0" applyFont="0" applyFill="0" applyBorder="0" applyAlignment="0" applyProtection="0"/>
    <xf numFmtId="262" fontId="10" fillId="0" borderId="0" applyFont="0" applyFill="0" applyBorder="0" applyAlignment="0" applyProtection="0"/>
    <xf numFmtId="262" fontId="10" fillId="0" borderId="0" applyFont="0" applyFill="0" applyBorder="0" applyAlignment="0" applyProtection="0"/>
    <xf numFmtId="262" fontId="10" fillId="0" borderId="0" applyFont="0" applyFill="0" applyBorder="0" applyAlignment="0" applyProtection="0"/>
    <xf numFmtId="262" fontId="10" fillId="0" borderId="0" applyFont="0" applyFill="0" applyBorder="0" applyAlignment="0" applyProtection="0"/>
    <xf numFmtId="262" fontId="10" fillId="0" borderId="0" applyFont="0" applyFill="0" applyBorder="0" applyAlignment="0" applyProtection="0"/>
    <xf numFmtId="262" fontId="10" fillId="0" borderId="0" applyFont="0" applyFill="0" applyBorder="0" applyAlignment="0" applyProtection="0"/>
    <xf numFmtId="263" fontId="10" fillId="0" borderId="0" applyFont="0" applyFill="0" applyBorder="0" applyAlignment="0" applyProtection="0"/>
    <xf numFmtId="262" fontId="10" fillId="0" borderId="0" applyFont="0" applyFill="0" applyBorder="0" applyAlignment="0" applyProtection="0"/>
    <xf numFmtId="264" fontId="10" fillId="0" borderId="0" applyFont="0" applyFill="0" applyBorder="0" applyAlignment="0" applyProtection="0"/>
    <xf numFmtId="264" fontId="10" fillId="0" borderId="0" applyFont="0" applyFill="0" applyBorder="0" applyAlignment="0" applyProtection="0"/>
    <xf numFmtId="264" fontId="10" fillId="0" borderId="0" applyFont="0" applyFill="0" applyBorder="0" applyAlignment="0" applyProtection="0"/>
    <xf numFmtId="264" fontId="10" fillId="0" borderId="0" applyFont="0" applyFill="0" applyBorder="0" applyAlignment="0" applyProtection="0"/>
    <xf numFmtId="264" fontId="10" fillId="0" borderId="0" applyFont="0" applyFill="0" applyBorder="0" applyAlignment="0" applyProtection="0"/>
    <xf numFmtId="262" fontId="10" fillId="0" borderId="0" applyFont="0" applyFill="0" applyBorder="0" applyAlignment="0" applyProtection="0"/>
    <xf numFmtId="262" fontId="10" fillId="0" borderId="0" applyFont="0" applyFill="0" applyBorder="0" applyAlignment="0" applyProtection="0"/>
    <xf numFmtId="262" fontId="10" fillId="0" borderId="0" applyFont="0" applyFill="0" applyBorder="0" applyAlignment="0" applyProtection="0"/>
    <xf numFmtId="264" fontId="10" fillId="0" borderId="0" applyFont="0" applyFill="0" applyBorder="0" applyAlignment="0" applyProtection="0"/>
    <xf numFmtId="264" fontId="10" fillId="0" borderId="0" applyFont="0" applyFill="0" applyBorder="0" applyAlignment="0" applyProtection="0"/>
    <xf numFmtId="264" fontId="10" fillId="0" borderId="0" applyFont="0" applyFill="0" applyBorder="0" applyAlignment="0" applyProtection="0"/>
    <xf numFmtId="264" fontId="10" fillId="0" borderId="0" applyFont="0" applyFill="0" applyBorder="0" applyAlignment="0" applyProtection="0"/>
    <xf numFmtId="264" fontId="10" fillId="0" borderId="0" applyFont="0" applyFill="0" applyBorder="0" applyAlignment="0" applyProtection="0"/>
    <xf numFmtId="262" fontId="10" fillId="0" borderId="0" applyFont="0" applyFill="0" applyBorder="0" applyAlignment="0" applyProtection="0"/>
    <xf numFmtId="264" fontId="10" fillId="0" borderId="0" applyFont="0" applyFill="0" applyBorder="0" applyAlignment="0" applyProtection="0"/>
    <xf numFmtId="264" fontId="10" fillId="0" borderId="0" applyFont="0" applyFill="0" applyBorder="0" applyAlignment="0" applyProtection="0"/>
    <xf numFmtId="264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63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63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63" fontId="10" fillId="0" borderId="0" applyFont="0" applyFill="0" applyBorder="0" applyAlignment="0" applyProtection="0"/>
    <xf numFmtId="263" fontId="10" fillId="0" borderId="0" applyFont="0" applyFill="0" applyBorder="0" applyAlignment="0" applyProtection="0"/>
    <xf numFmtId="263" fontId="10" fillId="0" borderId="0" applyFont="0" applyFill="0" applyBorder="0" applyAlignment="0" applyProtection="0"/>
    <xf numFmtId="263" fontId="10" fillId="0" borderId="0" applyFont="0" applyFill="0" applyBorder="0" applyAlignment="0" applyProtection="0"/>
    <xf numFmtId="263" fontId="10" fillId="0" borderId="0" applyFont="0" applyFill="0" applyBorder="0" applyAlignment="0" applyProtection="0"/>
    <xf numFmtId="263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63" fontId="10" fillId="0" borderId="0" applyFont="0" applyFill="0" applyBorder="0" applyAlignment="0" applyProtection="0"/>
    <xf numFmtId="263" fontId="10" fillId="0" borderId="0" applyFont="0" applyFill="0" applyBorder="0" applyAlignment="0" applyProtection="0"/>
    <xf numFmtId="263" fontId="10" fillId="0" borderId="0" applyFont="0" applyFill="0" applyBorder="0" applyAlignment="0" applyProtection="0"/>
    <xf numFmtId="263" fontId="10" fillId="0" borderId="0" applyFont="0" applyFill="0" applyBorder="0" applyAlignment="0" applyProtection="0"/>
    <xf numFmtId="263" fontId="10" fillId="0" borderId="0" applyFont="0" applyFill="0" applyBorder="0" applyAlignment="0" applyProtection="0"/>
    <xf numFmtId="263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206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206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206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206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169" fontId="146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169" fontId="146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63" fontId="10" fillId="0" borderId="0" applyFont="0" applyFill="0" applyBorder="0" applyAlignment="0" applyProtection="0"/>
    <xf numFmtId="263" fontId="10" fillId="0" borderId="0" applyFont="0" applyFill="0" applyBorder="0" applyAlignment="0" applyProtection="0"/>
    <xf numFmtId="263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63" fontId="10" fillId="0" borderId="0" applyFont="0" applyFill="0" applyBorder="0" applyAlignment="0" applyProtection="0"/>
    <xf numFmtId="263" fontId="10" fillId="0" borderId="0" applyFont="0" applyFill="0" applyBorder="0" applyAlignment="0" applyProtection="0"/>
    <xf numFmtId="263" fontId="10" fillId="0" borderId="0" applyFont="0" applyFill="0" applyBorder="0" applyAlignment="0" applyProtection="0"/>
    <xf numFmtId="263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63" fontId="10" fillId="0" borderId="0" applyFont="0" applyFill="0" applyBorder="0" applyAlignment="0" applyProtection="0"/>
    <xf numFmtId="263" fontId="10" fillId="0" borderId="0" applyFont="0" applyFill="0" applyBorder="0" applyAlignment="0" applyProtection="0"/>
    <xf numFmtId="263" fontId="10" fillId="0" borderId="0" applyFont="0" applyFill="0" applyBorder="0" applyAlignment="0" applyProtection="0"/>
    <xf numFmtId="263" fontId="10" fillId="0" borderId="0" applyFont="0" applyFill="0" applyBorder="0" applyAlignment="0" applyProtection="0"/>
    <xf numFmtId="263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63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63" fontId="10" fillId="0" borderId="0" applyFont="0" applyFill="0" applyBorder="0" applyAlignment="0" applyProtection="0"/>
    <xf numFmtId="263" fontId="10" fillId="0" borderId="0" applyFont="0" applyFill="0" applyBorder="0" applyAlignment="0" applyProtection="0"/>
    <xf numFmtId="263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63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169" fontId="146" fillId="0" borderId="0" applyFont="0" applyFill="0" applyBorder="0" applyAlignment="0" applyProtection="0"/>
    <xf numFmtId="206" fontId="10" fillId="0" borderId="0" applyFont="0" applyFill="0" applyBorder="0" applyAlignment="0" applyProtection="0"/>
    <xf numFmtId="169" fontId="146" fillId="0" borderId="0" applyFont="0" applyFill="0" applyBorder="0" applyAlignment="0" applyProtection="0"/>
    <xf numFmtId="169" fontId="146" fillId="0" borderId="0" applyFont="0" applyFill="0" applyBorder="0" applyAlignment="0" applyProtection="0"/>
    <xf numFmtId="169" fontId="146" fillId="0" borderId="0" applyFont="0" applyFill="0" applyBorder="0" applyAlignment="0" applyProtection="0"/>
    <xf numFmtId="169" fontId="146" fillId="0" borderId="0" applyFont="0" applyFill="0" applyBorder="0" applyAlignment="0" applyProtection="0"/>
    <xf numFmtId="169" fontId="146" fillId="0" borderId="0" applyFont="0" applyFill="0" applyBorder="0" applyAlignment="0" applyProtection="0"/>
    <xf numFmtId="169" fontId="146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169" fontId="146" fillId="0" borderId="0" applyFont="0" applyFill="0" applyBorder="0" applyAlignment="0" applyProtection="0"/>
    <xf numFmtId="169" fontId="146" fillId="0" borderId="0" applyFont="0" applyFill="0" applyBorder="0" applyAlignment="0" applyProtection="0"/>
    <xf numFmtId="169" fontId="146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169" fontId="75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63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63" fontId="10" fillId="0" borderId="0" applyFont="0" applyFill="0" applyBorder="0" applyAlignment="0" applyProtection="0"/>
    <xf numFmtId="263" fontId="10" fillId="0" borderId="0" applyFont="0" applyFill="0" applyBorder="0" applyAlignment="0" applyProtection="0"/>
    <xf numFmtId="263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63" fontId="10" fillId="0" borderId="0" applyFont="0" applyFill="0" applyBorder="0" applyAlignment="0" applyProtection="0"/>
    <xf numFmtId="263" fontId="10" fillId="0" borderId="0" applyFont="0" applyFill="0" applyBorder="0" applyAlignment="0" applyProtection="0"/>
    <xf numFmtId="263" fontId="10" fillId="0" borderId="0" applyFont="0" applyFill="0" applyBorder="0" applyAlignment="0" applyProtection="0"/>
    <xf numFmtId="263" fontId="10" fillId="0" borderId="0" applyFont="0" applyFill="0" applyBorder="0" applyAlignment="0" applyProtection="0"/>
    <xf numFmtId="263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63" fontId="10" fillId="0" borderId="0" applyFont="0" applyFill="0" applyBorder="0" applyAlignment="0" applyProtection="0"/>
    <xf numFmtId="263" fontId="10" fillId="0" borderId="0" applyFont="0" applyFill="0" applyBorder="0" applyAlignment="0" applyProtection="0"/>
    <xf numFmtId="263" fontId="10" fillId="0" borderId="0" applyFont="0" applyFill="0" applyBorder="0" applyAlignment="0" applyProtection="0"/>
    <xf numFmtId="263" fontId="10" fillId="0" borderId="0" applyFont="0" applyFill="0" applyBorder="0" applyAlignment="0" applyProtection="0"/>
    <xf numFmtId="263" fontId="10" fillId="0" borderId="0" applyFont="0" applyFill="0" applyBorder="0" applyAlignment="0" applyProtection="0"/>
    <xf numFmtId="263" fontId="10" fillId="0" borderId="0" applyFont="0" applyFill="0" applyBorder="0" applyAlignment="0" applyProtection="0"/>
    <xf numFmtId="263" fontId="10" fillId="0" borderId="0" applyFont="0" applyFill="0" applyBorder="0" applyAlignment="0" applyProtection="0"/>
    <xf numFmtId="263" fontId="10" fillId="0" borderId="0" applyFont="0" applyFill="0" applyBorder="0" applyAlignment="0" applyProtection="0"/>
    <xf numFmtId="263" fontId="10" fillId="0" borderId="0" applyFont="0" applyFill="0" applyBorder="0" applyAlignment="0" applyProtection="0"/>
    <xf numFmtId="263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10" fillId="0" borderId="0" applyFont="0" applyFill="0" applyBorder="0" applyAlignment="0" applyProtection="0"/>
    <xf numFmtId="265" fontId="10" fillId="0" borderId="0" applyFont="0" applyFill="0" applyBorder="0" applyAlignment="0" applyProtection="0"/>
    <xf numFmtId="265" fontId="10" fillId="0" borderId="0" applyFont="0" applyFill="0" applyBorder="0" applyAlignment="0" applyProtection="0"/>
    <xf numFmtId="265" fontId="10" fillId="0" borderId="0" applyFont="0" applyFill="0" applyBorder="0" applyAlignment="0" applyProtection="0"/>
    <xf numFmtId="265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10" fillId="0" borderId="0" applyFont="0" applyFill="0" applyBorder="0" applyAlignment="0" applyProtection="0"/>
    <xf numFmtId="265" fontId="10" fillId="0" borderId="0" applyFont="0" applyFill="0" applyBorder="0" applyAlignment="0" applyProtection="0"/>
    <xf numFmtId="265" fontId="10" fillId="0" borderId="0" applyFont="0" applyFill="0" applyBorder="0" applyAlignment="0" applyProtection="0"/>
    <xf numFmtId="265" fontId="10" fillId="0" borderId="0" applyFont="0" applyFill="0" applyBorder="0" applyAlignment="0" applyProtection="0"/>
    <xf numFmtId="265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10" fillId="0" borderId="0" applyFont="0" applyFill="0" applyBorder="0" applyAlignment="0" applyProtection="0"/>
    <xf numFmtId="265" fontId="10" fillId="0" borderId="0" applyFont="0" applyFill="0" applyBorder="0" applyAlignment="0" applyProtection="0"/>
    <xf numFmtId="265" fontId="10" fillId="0" borderId="0" applyFont="0" applyFill="0" applyBorder="0" applyAlignment="0" applyProtection="0"/>
    <xf numFmtId="265" fontId="10" fillId="0" borderId="0" applyFont="0" applyFill="0" applyBorder="0" applyAlignment="0" applyProtection="0"/>
    <xf numFmtId="265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206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206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206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5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211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211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211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47" fillId="0" borderId="0" applyFont="0" applyFill="0" applyBorder="0" applyAlignment="0" applyProtection="0"/>
    <xf numFmtId="211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211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211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206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169" fontId="147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46" fillId="0" borderId="0" applyFont="0" applyFill="0" applyBorder="0" applyAlignment="0" applyProtection="0"/>
    <xf numFmtId="169" fontId="14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46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46" fillId="0" borderId="0" applyFont="0" applyFill="0" applyBorder="0" applyAlignment="0" applyProtection="0"/>
    <xf numFmtId="169" fontId="146" fillId="0" borderId="0" applyFont="0" applyFill="0" applyBorder="0" applyAlignment="0" applyProtection="0"/>
    <xf numFmtId="169" fontId="146" fillId="0" borderId="0" applyFont="0" applyFill="0" applyBorder="0" applyAlignment="0" applyProtection="0"/>
    <xf numFmtId="169" fontId="146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46" fillId="0" borderId="0" applyFont="0" applyFill="0" applyBorder="0" applyAlignment="0" applyProtection="0"/>
    <xf numFmtId="169" fontId="146" fillId="0" borderId="0" applyFont="0" applyFill="0" applyBorder="0" applyAlignment="0" applyProtection="0"/>
    <xf numFmtId="169" fontId="146" fillId="0" borderId="0" applyFont="0" applyFill="0" applyBorder="0" applyAlignment="0" applyProtection="0"/>
    <xf numFmtId="169" fontId="146" fillId="0" borderId="0" applyFont="0" applyFill="0" applyBorder="0" applyAlignment="0" applyProtection="0"/>
    <xf numFmtId="169" fontId="146" fillId="0" borderId="0" applyFont="0" applyFill="0" applyBorder="0" applyAlignment="0" applyProtection="0"/>
    <xf numFmtId="169" fontId="146" fillId="0" borderId="0" applyFont="0" applyFill="0" applyBorder="0" applyAlignment="0" applyProtection="0"/>
    <xf numFmtId="169" fontId="146" fillId="0" borderId="0" applyFont="0" applyFill="0" applyBorder="0" applyAlignment="0" applyProtection="0"/>
    <xf numFmtId="169" fontId="146" fillId="0" borderId="0" applyFont="0" applyFill="0" applyBorder="0" applyAlignment="0" applyProtection="0"/>
    <xf numFmtId="169" fontId="146" fillId="0" borderId="0" applyFont="0" applyFill="0" applyBorder="0" applyAlignment="0" applyProtection="0"/>
    <xf numFmtId="169" fontId="14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46" fillId="0" borderId="0" applyFont="0" applyFill="0" applyBorder="0" applyAlignment="0" applyProtection="0"/>
    <xf numFmtId="169" fontId="146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169" fontId="146" fillId="0" borderId="0" applyFont="0" applyFill="0" applyBorder="0" applyAlignment="0" applyProtection="0"/>
    <xf numFmtId="169" fontId="146" fillId="0" borderId="0" applyFont="0" applyFill="0" applyBorder="0" applyAlignment="0" applyProtection="0"/>
    <xf numFmtId="169" fontId="146" fillId="0" borderId="0" applyFont="0" applyFill="0" applyBorder="0" applyAlignment="0" applyProtection="0"/>
    <xf numFmtId="169" fontId="146" fillId="0" borderId="0" applyFont="0" applyFill="0" applyBorder="0" applyAlignment="0" applyProtection="0"/>
    <xf numFmtId="169" fontId="146" fillId="0" borderId="0" applyFont="0" applyFill="0" applyBorder="0" applyAlignment="0" applyProtection="0"/>
    <xf numFmtId="169" fontId="146" fillId="0" borderId="0" applyFont="0" applyFill="0" applyBorder="0" applyAlignment="0" applyProtection="0"/>
    <xf numFmtId="169" fontId="14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6" fillId="0" borderId="0" applyFont="0" applyFill="0" applyBorder="0" applyAlignment="0" applyProtection="0"/>
    <xf numFmtId="169" fontId="146" fillId="0" borderId="0" applyFont="0" applyFill="0" applyBorder="0" applyAlignment="0" applyProtection="0"/>
    <xf numFmtId="169" fontId="146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6" fillId="0" borderId="0" applyFont="0" applyFill="0" applyBorder="0" applyAlignment="0" applyProtection="0"/>
    <xf numFmtId="169" fontId="146" fillId="0" borderId="0" applyFont="0" applyFill="0" applyBorder="0" applyAlignment="0" applyProtection="0"/>
    <xf numFmtId="169" fontId="146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6" fillId="0" borderId="0" applyFont="0" applyFill="0" applyBorder="0" applyAlignment="0" applyProtection="0"/>
    <xf numFmtId="169" fontId="146" fillId="0" borderId="0" applyFont="0" applyFill="0" applyBorder="0" applyAlignment="0" applyProtection="0"/>
    <xf numFmtId="169" fontId="146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6" fillId="0" borderId="0" applyFont="0" applyFill="0" applyBorder="0" applyAlignment="0" applyProtection="0"/>
    <xf numFmtId="169" fontId="146" fillId="0" borderId="0" applyFont="0" applyFill="0" applyBorder="0" applyAlignment="0" applyProtection="0"/>
    <xf numFmtId="169" fontId="146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6" fillId="0" borderId="0" applyFont="0" applyFill="0" applyBorder="0" applyAlignment="0" applyProtection="0"/>
    <xf numFmtId="169" fontId="146" fillId="0" borderId="0" applyFont="0" applyFill="0" applyBorder="0" applyAlignment="0" applyProtection="0"/>
    <xf numFmtId="169" fontId="146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6" fillId="0" borderId="0" applyFont="0" applyFill="0" applyBorder="0" applyAlignment="0" applyProtection="0"/>
    <xf numFmtId="169" fontId="146" fillId="0" borderId="0" applyFont="0" applyFill="0" applyBorder="0" applyAlignment="0" applyProtection="0"/>
    <xf numFmtId="169" fontId="146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184" fontId="10" fillId="0" borderId="0" applyFont="0" applyFill="0" applyBorder="0" applyAlignment="0" applyProtection="0"/>
    <xf numFmtId="169" fontId="14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37" fontId="35" fillId="46" borderId="40" applyBorder="0" applyProtection="0">
      <alignment vertical="center"/>
    </xf>
    <xf numFmtId="192" fontId="48" fillId="0" borderId="39" applyAlignment="0" applyProtection="0"/>
    <xf numFmtId="37" fontId="49" fillId="0" borderId="39" applyNumberFormat="0" applyFont="0" applyFill="0" applyAlignment="0" applyProtection="0"/>
    <xf numFmtId="0" fontId="57" fillId="53" borderId="42" applyNumberFormat="0" applyAlignment="0" applyProtection="0"/>
    <xf numFmtId="0" fontId="10" fillId="0" borderId="0"/>
    <xf numFmtId="249" fontId="69" fillId="53" borderId="41" applyNumberFormat="0" applyAlignment="0" applyProtection="0"/>
    <xf numFmtId="0" fontId="99" fillId="0" borderId="41" applyNumberFormat="0" applyFont="0" applyAlignment="0" applyProtection="0"/>
    <xf numFmtId="0" fontId="121" fillId="0" borderId="41">
      <alignment horizontal="left" vertical="center"/>
    </xf>
    <xf numFmtId="257" fontId="138" fillId="0" borderId="38" applyFont="0" applyFill="0" applyBorder="0" applyProtection="0">
      <alignment horizontal="right"/>
    </xf>
    <xf numFmtId="0" fontId="139" fillId="36" borderId="42" applyNumberFormat="0" applyAlignment="0" applyProtection="0"/>
    <xf numFmtId="0" fontId="65" fillId="0" borderId="43" applyNumberFormat="0" applyAlignment="0">
      <alignment vertical="center"/>
      <protection locked="0"/>
    </xf>
    <xf numFmtId="260" fontId="65" fillId="63" borderId="43" applyNumberFormat="0" applyAlignment="0">
      <alignment vertical="center"/>
      <protection locked="0"/>
    </xf>
    <xf numFmtId="0" fontId="65" fillId="0" borderId="44" applyNumberFormat="0" applyAlignment="0">
      <alignment vertical="center"/>
      <protection locked="0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1" fillId="0" borderId="46">
      <alignment horizontal="left" vertical="center"/>
    </xf>
    <xf numFmtId="0" fontId="99" fillId="0" borderId="46" applyNumberFormat="0" applyFont="0" applyAlignment="0" applyProtection="0"/>
    <xf numFmtId="249" fontId="69" fillId="53" borderId="46" applyNumberFormat="0" applyAlignment="0" applyProtection="0"/>
    <xf numFmtId="37" fontId="35" fillId="46" borderId="45" applyBorder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48" fillId="0" borderId="0" applyNumberFormat="0" applyFill="0" applyBorder="0" applyAlignment="0" applyProtection="0"/>
    <xf numFmtId="0" fontId="163" fillId="0" borderId="52" applyNumberFormat="0" applyFill="0" applyAlignment="0" applyProtection="0"/>
    <xf numFmtId="0" fontId="10" fillId="0" borderId="0"/>
    <xf numFmtId="0" fontId="164" fillId="69" borderId="0" applyNumberFormat="0" applyBorder="0" applyAlignment="0" applyProtection="0"/>
    <xf numFmtId="0" fontId="10" fillId="0" borderId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2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70" borderId="51" applyNumberFormat="0" applyFont="0" applyAlignment="0" applyProtection="0"/>
    <xf numFmtId="0" fontId="1" fillId="70" borderId="51" applyNumberFormat="0" applyFont="0" applyAlignment="0" applyProtection="0"/>
    <xf numFmtId="0" fontId="1" fillId="70" borderId="51" applyNumberFormat="0" applyFont="0" applyAlignment="0" applyProtection="0"/>
    <xf numFmtId="0" fontId="1" fillId="70" borderId="51" applyNumberFormat="0" applyFont="0" applyAlignment="0" applyProtection="0"/>
    <xf numFmtId="0" fontId="1" fillId="70" borderId="51" applyNumberFormat="0" applyFont="0" applyAlignment="0" applyProtection="0"/>
    <xf numFmtId="0" fontId="1" fillId="70" borderId="51" applyNumberFormat="0" applyFont="0" applyAlignment="0" applyProtection="0"/>
    <xf numFmtId="0" fontId="1" fillId="70" borderId="51" applyNumberFormat="0" applyFont="0" applyAlignment="0" applyProtection="0"/>
    <xf numFmtId="0" fontId="1" fillId="70" borderId="51" applyNumberFormat="0" applyFont="0" applyAlignment="0" applyProtection="0"/>
    <xf numFmtId="0" fontId="1" fillId="70" borderId="51" applyNumberFormat="0" applyFont="0" applyAlignment="0" applyProtection="0"/>
    <xf numFmtId="0" fontId="1" fillId="70" borderId="51" applyNumberFormat="0" applyFont="0" applyAlignment="0" applyProtection="0"/>
    <xf numFmtId="0" fontId="1" fillId="70" borderId="51" applyNumberFormat="0" applyFont="0" applyAlignment="0" applyProtection="0"/>
    <xf numFmtId="0" fontId="1" fillId="70" borderId="51" applyNumberFormat="0" applyFont="0" applyAlignment="0" applyProtection="0"/>
    <xf numFmtId="0" fontId="1" fillId="70" borderId="51" applyNumberFormat="0" applyFont="0" applyAlignment="0" applyProtection="0"/>
    <xf numFmtId="0" fontId="1" fillId="70" borderId="51" applyNumberFormat="0" applyFont="0" applyAlignment="0" applyProtection="0"/>
    <xf numFmtId="0" fontId="1" fillId="70" borderId="51" applyNumberFormat="0" applyFont="0" applyAlignment="0" applyProtection="0"/>
    <xf numFmtId="0" fontId="1" fillId="70" borderId="51" applyNumberFormat="0" applyFont="0" applyAlignment="0" applyProtection="0"/>
    <xf numFmtId="0" fontId="1" fillId="70" borderId="51" applyNumberFormat="0" applyFont="0" applyAlignment="0" applyProtection="0"/>
    <xf numFmtId="0" fontId="1" fillId="70" borderId="51" applyNumberFormat="0" applyFont="0" applyAlignment="0" applyProtection="0"/>
    <xf numFmtId="0" fontId="1" fillId="70" borderId="51" applyNumberFormat="0" applyFont="0" applyAlignment="0" applyProtection="0"/>
    <xf numFmtId="0" fontId="1" fillId="70" borderId="51" applyNumberFormat="0" applyFont="0" applyAlignment="0" applyProtection="0"/>
    <xf numFmtId="0" fontId="26" fillId="70" borderId="51" applyNumberFormat="0" applyFont="0" applyAlignment="0" applyProtection="0"/>
    <xf numFmtId="0" fontId="26" fillId="70" borderId="51" applyNumberFormat="0" applyFont="0" applyAlignment="0" applyProtection="0"/>
    <xf numFmtId="0" fontId="26" fillId="70" borderId="51" applyNumberFormat="0" applyFont="0" applyAlignment="0" applyProtection="0"/>
    <xf numFmtId="0" fontId="26" fillId="70" borderId="51" applyNumberFormat="0" applyFont="0" applyAlignment="0" applyProtection="0"/>
    <xf numFmtId="0" fontId="26" fillId="70" borderId="51" applyNumberFormat="0" applyFont="0" applyAlignment="0" applyProtection="0"/>
    <xf numFmtId="0" fontId="26" fillId="70" borderId="51" applyNumberFormat="0" applyFont="0" applyAlignment="0" applyProtection="0"/>
    <xf numFmtId="0" fontId="26" fillId="70" borderId="51" applyNumberFormat="0" applyFont="0" applyAlignment="0" applyProtection="0"/>
    <xf numFmtId="0" fontId="26" fillId="70" borderId="51" applyNumberFormat="0" applyFont="0" applyAlignment="0" applyProtection="0"/>
    <xf numFmtId="0" fontId="1" fillId="70" borderId="51" applyNumberFormat="0" applyFont="0" applyAlignment="0" applyProtection="0"/>
    <xf numFmtId="0" fontId="1" fillId="70" borderId="51" applyNumberFormat="0" applyFont="0" applyAlignment="0" applyProtection="0"/>
    <xf numFmtId="0" fontId="1" fillId="70" borderId="51" applyNumberFormat="0" applyFont="0" applyAlignment="0" applyProtection="0"/>
    <xf numFmtId="0" fontId="1" fillId="70" borderId="51" applyNumberFormat="0" applyFont="0" applyAlignment="0" applyProtection="0"/>
    <xf numFmtId="0" fontId="1" fillId="70" borderId="51" applyNumberFormat="0" applyFont="0" applyAlignment="0" applyProtection="0"/>
    <xf numFmtId="0" fontId="1" fillId="70" borderId="51" applyNumberFormat="0" applyFont="0" applyAlignment="0" applyProtection="0"/>
    <xf numFmtId="0" fontId="1" fillId="70" borderId="51" applyNumberFormat="0" applyFont="0" applyAlignment="0" applyProtection="0"/>
    <xf numFmtId="0" fontId="1" fillId="70" borderId="51" applyNumberFormat="0" applyFont="0" applyAlignment="0" applyProtection="0"/>
    <xf numFmtId="0" fontId="1" fillId="70" borderId="51" applyNumberFormat="0" applyFont="0" applyAlignment="0" applyProtection="0"/>
    <xf numFmtId="0" fontId="1" fillId="70" borderId="51" applyNumberFormat="0" applyFont="0" applyAlignment="0" applyProtection="0"/>
    <xf numFmtId="0" fontId="1" fillId="70" borderId="51" applyNumberFormat="0" applyFont="0" applyAlignment="0" applyProtection="0"/>
    <xf numFmtId="0" fontId="1" fillId="70" borderId="51" applyNumberFormat="0" applyFont="0" applyAlignment="0" applyProtection="0"/>
    <xf numFmtId="0" fontId="1" fillId="70" borderId="51" applyNumberFormat="0" applyFont="0" applyAlignment="0" applyProtection="0"/>
    <xf numFmtId="0" fontId="1" fillId="70" borderId="51" applyNumberFormat="0" applyFont="0" applyAlignment="0" applyProtection="0"/>
    <xf numFmtId="0" fontId="1" fillId="70" borderId="51" applyNumberFormat="0" applyFont="0" applyAlignment="0" applyProtection="0"/>
    <xf numFmtId="0" fontId="1" fillId="70" borderId="51" applyNumberFormat="0" applyFont="0" applyAlignment="0" applyProtection="0"/>
    <xf numFmtId="0" fontId="1" fillId="70" borderId="51" applyNumberFormat="0" applyFont="0" applyAlignment="0" applyProtection="0"/>
    <xf numFmtId="0" fontId="1" fillId="70" borderId="51" applyNumberFormat="0" applyFont="0" applyAlignment="0" applyProtection="0"/>
    <xf numFmtId="0" fontId="26" fillId="70" borderId="51" applyNumberFormat="0" applyFont="0" applyAlignment="0" applyProtection="0"/>
    <xf numFmtId="0" fontId="26" fillId="70" borderId="51" applyNumberFormat="0" applyFont="0" applyAlignment="0" applyProtection="0"/>
    <xf numFmtId="0" fontId="26" fillId="70" borderId="51" applyNumberFormat="0" applyFont="0" applyAlignment="0" applyProtection="0"/>
    <xf numFmtId="0" fontId="26" fillId="70" borderId="51" applyNumberFormat="0" applyFont="0" applyAlignment="0" applyProtection="0"/>
    <xf numFmtId="0" fontId="26" fillId="70" borderId="51" applyNumberFormat="0" applyFont="0" applyAlignment="0" applyProtection="0"/>
    <xf numFmtId="0" fontId="26" fillId="70" borderId="51" applyNumberFormat="0" applyFont="0" applyAlignment="0" applyProtection="0"/>
    <xf numFmtId="0" fontId="26" fillId="70" borderId="51" applyNumberFormat="0" applyFont="0" applyAlignment="0" applyProtection="0"/>
    <xf numFmtId="0" fontId="26" fillId="70" borderId="51" applyNumberFormat="0" applyFont="0" applyAlignment="0" applyProtection="0"/>
    <xf numFmtId="0" fontId="26" fillId="70" borderId="51" applyNumberFormat="0" applyFont="0" applyAlignment="0" applyProtection="0"/>
    <xf numFmtId="0" fontId="26" fillId="70" borderId="51" applyNumberFormat="0" applyFont="0" applyAlignment="0" applyProtection="0"/>
    <xf numFmtId="0" fontId="26" fillId="70" borderId="51" applyNumberFormat="0" applyFont="0" applyAlignment="0" applyProtection="0"/>
    <xf numFmtId="0" fontId="26" fillId="70" borderId="51" applyNumberFormat="0" applyFont="0" applyAlignment="0" applyProtection="0"/>
    <xf numFmtId="0" fontId="1" fillId="70" borderId="51" applyNumberFormat="0" applyFont="0" applyAlignment="0" applyProtection="0"/>
    <xf numFmtId="0" fontId="1" fillId="70" borderId="51" applyNumberFormat="0" applyFont="0" applyAlignment="0" applyProtection="0"/>
    <xf numFmtId="0" fontId="1" fillId="70" borderId="51" applyNumberFormat="0" applyFont="0" applyAlignment="0" applyProtection="0"/>
    <xf numFmtId="0" fontId="1" fillId="70" borderId="51" applyNumberFormat="0" applyFont="0" applyAlignment="0" applyProtection="0"/>
    <xf numFmtId="0" fontId="1" fillId="70" borderId="51" applyNumberFormat="0" applyFont="0" applyAlignment="0" applyProtection="0"/>
    <xf numFmtId="0" fontId="1" fillId="70" borderId="51" applyNumberFormat="0" applyFont="0" applyAlignment="0" applyProtection="0"/>
    <xf numFmtId="0" fontId="1" fillId="70" borderId="51" applyNumberFormat="0" applyFont="0" applyAlignment="0" applyProtection="0"/>
    <xf numFmtId="0" fontId="1" fillId="70" borderId="51" applyNumberFormat="0" applyFont="0" applyAlignment="0" applyProtection="0"/>
    <xf numFmtId="0" fontId="1" fillId="70" borderId="51" applyNumberFormat="0" applyFont="0" applyAlignment="0" applyProtection="0"/>
    <xf numFmtId="0" fontId="1" fillId="70" borderId="51" applyNumberFormat="0" applyFont="0" applyAlignment="0" applyProtection="0"/>
    <xf numFmtId="0" fontId="1" fillId="70" borderId="51" applyNumberFormat="0" applyFont="0" applyAlignment="0" applyProtection="0"/>
    <xf numFmtId="0" fontId="1" fillId="70" borderId="51" applyNumberFormat="0" applyFont="0" applyAlignment="0" applyProtection="0"/>
    <xf numFmtId="0" fontId="1" fillId="70" borderId="51" applyNumberFormat="0" applyFont="0" applyAlignment="0" applyProtection="0"/>
    <xf numFmtId="0" fontId="1" fillId="70" borderId="51" applyNumberFormat="0" applyFont="0" applyAlignment="0" applyProtection="0"/>
    <xf numFmtId="0" fontId="1" fillId="70" borderId="51" applyNumberFormat="0" applyFont="0" applyAlignment="0" applyProtection="0"/>
    <xf numFmtId="0" fontId="1" fillId="70" borderId="51" applyNumberFormat="0" applyFont="0" applyAlignment="0" applyProtection="0"/>
    <xf numFmtId="0" fontId="1" fillId="70" borderId="51" applyNumberFormat="0" applyFont="0" applyAlignment="0" applyProtection="0"/>
    <xf numFmtId="0" fontId="165" fillId="0" borderId="0" applyNumberFormat="0" applyFill="0" applyBorder="0" applyAlignment="0" applyProtection="0"/>
    <xf numFmtId="0" fontId="162" fillId="0" borderId="0" applyNumberFormat="0" applyFill="0" applyBorder="0" applyAlignment="0" applyProtection="0"/>
    <xf numFmtId="2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0" fillId="0" borderId="0">
      <alignment wrapText="1"/>
    </xf>
    <xf numFmtId="170" fontId="10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172" fontId="1" fillId="0" borderId="0"/>
    <xf numFmtId="172" fontId="10" fillId="0" borderId="0"/>
    <xf numFmtId="172" fontId="1" fillId="0" borderId="0"/>
    <xf numFmtId="172" fontId="10" fillId="0" borderId="0" applyNumberFormat="0" applyFill="0" applyBorder="0" applyAlignment="0" applyProtection="0"/>
    <xf numFmtId="172" fontId="10" fillId="0" borderId="0" applyNumberFormat="0" applyFill="0" applyBorder="0" applyAlignment="0" applyProtection="0"/>
    <xf numFmtId="172" fontId="10" fillId="0" borderId="0"/>
    <xf numFmtId="172" fontId="10" fillId="0" borderId="0"/>
    <xf numFmtId="172" fontId="10" fillId="0" borderId="0"/>
    <xf numFmtId="172" fontId="1" fillId="0" borderId="0"/>
    <xf numFmtId="172" fontId="10" fillId="0" borderId="0"/>
    <xf numFmtId="172" fontId="1" fillId="0" borderId="0"/>
    <xf numFmtId="172" fontId="1" fillId="0" borderId="0"/>
    <xf numFmtId="172" fontId="1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8" fillId="0" borderId="0"/>
    <xf numFmtId="43" fontId="10" fillId="0" borderId="0" applyFont="0" applyFill="0" applyBorder="0" applyAlignment="0" applyProtection="0"/>
    <xf numFmtId="37" fontId="35" fillId="46" borderId="45" applyBorder="0" applyProtection="0">
      <alignment vertical="center"/>
    </xf>
    <xf numFmtId="249" fontId="69" fillId="53" borderId="46" applyNumberFormat="0" applyAlignment="0" applyProtection="0"/>
    <xf numFmtId="0" fontId="99" fillId="0" borderId="46" applyNumberFormat="0" applyFont="0" applyAlignment="0" applyProtection="0"/>
    <xf numFmtId="0" fontId="121" fillId="0" borderId="46">
      <alignment horizontal="left" vertical="center"/>
    </xf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92">
    <xf numFmtId="0" fontId="0" fillId="0" borderId="0" xfId="0"/>
    <xf numFmtId="0" fontId="151" fillId="0" borderId="0" xfId="0" applyFont="1"/>
    <xf numFmtId="0" fontId="152" fillId="0" borderId="0" xfId="0" applyFont="1"/>
    <xf numFmtId="0" fontId="151" fillId="0" borderId="48" xfId="0" applyFont="1" applyBorder="1"/>
    <xf numFmtId="0" fontId="151" fillId="0" borderId="49" xfId="0" applyFont="1" applyBorder="1"/>
    <xf numFmtId="0" fontId="151" fillId="0" borderId="0" xfId="0" applyFont="1" applyAlignment="1">
      <alignment horizontal="center" vertical="center" wrapText="1"/>
    </xf>
    <xf numFmtId="0" fontId="154" fillId="0" borderId="0" xfId="14583" applyFont="1"/>
    <xf numFmtId="0" fontId="155" fillId="0" borderId="0" xfId="14583" applyFont="1"/>
    <xf numFmtId="0" fontId="27" fillId="0" borderId="0" xfId="0" applyFont="1" applyAlignment="1">
      <alignment horizontal="left" indent="3"/>
    </xf>
    <xf numFmtId="0" fontId="155" fillId="0" borderId="0" xfId="14583" applyFont="1" applyBorder="1"/>
    <xf numFmtId="0" fontId="155" fillId="68" borderId="0" xfId="14583" applyFont="1" applyFill="1" applyBorder="1" applyAlignment="1">
      <alignment horizontal="center"/>
    </xf>
    <xf numFmtId="3" fontId="114" fillId="0" borderId="0" xfId="0" applyNumberFormat="1" applyFont="1" applyAlignment="1">
      <alignment horizontal="center"/>
    </xf>
    <xf numFmtId="0" fontId="114" fillId="0" borderId="0" xfId="0" applyFont="1" applyAlignment="1">
      <alignment horizontal="center"/>
    </xf>
    <xf numFmtId="0" fontId="156" fillId="66" borderId="0" xfId="0" applyFont="1" applyFill="1"/>
    <xf numFmtId="0" fontId="114" fillId="0" borderId="0" xfId="0" applyFont="1"/>
    <xf numFmtId="0" fontId="157" fillId="0" borderId="0" xfId="0" applyFont="1"/>
    <xf numFmtId="0" fontId="156" fillId="66" borderId="5" xfId="0" applyFont="1" applyFill="1" applyBorder="1" applyAlignment="1">
      <alignment horizontal="center" vertical="center"/>
    </xf>
    <xf numFmtId="0" fontId="114" fillId="0" borderId="5" xfId="0" applyFont="1" applyBorder="1" applyAlignment="1">
      <alignment horizontal="left" indent="1"/>
    </xf>
    <xf numFmtId="3" fontId="114" fillId="0" borderId="5" xfId="0" applyNumberFormat="1" applyFont="1" applyBorder="1" applyAlignment="1">
      <alignment horizontal="center" vertical="center"/>
    </xf>
    <xf numFmtId="0" fontId="156" fillId="66" borderId="5" xfId="0" applyFont="1" applyFill="1" applyBorder="1" applyAlignment="1">
      <alignment horizontal="left" indent="1"/>
    </xf>
    <xf numFmtId="3" fontId="156" fillId="66" borderId="5" xfId="0" applyNumberFormat="1" applyFont="1" applyFill="1" applyBorder="1" applyAlignment="1">
      <alignment horizontal="center" vertical="center"/>
    </xf>
    <xf numFmtId="0" fontId="114" fillId="0" borderId="0" xfId="0" applyFont="1" applyAlignment="1">
      <alignment horizontal="center" vertical="center"/>
    </xf>
    <xf numFmtId="0" fontId="156" fillId="66" borderId="6" xfId="0" applyFont="1" applyFill="1" applyBorder="1" applyAlignment="1">
      <alignment horizontal="center" vertical="center"/>
    </xf>
    <xf numFmtId="0" fontId="156" fillId="66" borderId="8" xfId="0" applyFont="1" applyFill="1" applyBorder="1" applyAlignment="1">
      <alignment horizontal="center" vertical="center"/>
    </xf>
    <xf numFmtId="3" fontId="114" fillId="0" borderId="8" xfId="0" applyNumberFormat="1" applyFont="1" applyBorder="1" applyAlignment="1">
      <alignment horizontal="center" vertical="center"/>
    </xf>
    <xf numFmtId="3" fontId="114" fillId="0" borderId="5" xfId="0" applyNumberFormat="1" applyFont="1" applyBorder="1" applyAlignment="1">
      <alignment horizontal="center"/>
    </xf>
    <xf numFmtId="3" fontId="114" fillId="0" borderId="8" xfId="0" applyNumberFormat="1" applyFont="1" applyBorder="1" applyAlignment="1">
      <alignment horizontal="center"/>
    </xf>
    <xf numFmtId="0" fontId="156" fillId="0" borderId="0" xfId="0" applyFont="1"/>
    <xf numFmtId="1" fontId="158" fillId="0" borderId="0" xfId="0" applyNumberFormat="1" applyFont="1" applyAlignment="1">
      <alignment horizontal="center"/>
    </xf>
    <xf numFmtId="0" fontId="158" fillId="0" borderId="0" xfId="0" applyFont="1" applyAlignment="1">
      <alignment horizontal="center"/>
    </xf>
    <xf numFmtId="0" fontId="156" fillId="66" borderId="45" xfId="0" applyFont="1" applyFill="1" applyBorder="1" applyAlignment="1">
      <alignment horizontal="center" vertical="center"/>
    </xf>
    <xf numFmtId="3" fontId="114" fillId="66" borderId="8" xfId="0" applyNumberFormat="1" applyFont="1" applyFill="1" applyBorder="1" applyAlignment="1">
      <alignment horizontal="center" vertical="center"/>
    </xf>
    <xf numFmtId="3" fontId="114" fillId="66" borderId="5" xfId="0" applyNumberFormat="1" applyFont="1" applyFill="1" applyBorder="1" applyAlignment="1">
      <alignment horizontal="center" vertical="center"/>
    </xf>
    <xf numFmtId="0" fontId="156" fillId="66" borderId="8" xfId="0" applyFont="1" applyFill="1" applyBorder="1" applyAlignment="1">
      <alignment horizontal="center" vertical="center" wrapText="1"/>
    </xf>
    <xf numFmtId="0" fontId="157" fillId="0" borderId="0" xfId="0" applyFont="1" applyAlignment="1">
      <alignment horizontal="left" indent="1"/>
    </xf>
    <xf numFmtId="3" fontId="157" fillId="0" borderId="0" xfId="0" applyNumberFormat="1" applyFont="1" applyAlignment="1">
      <alignment horizontal="center" vertical="center"/>
    </xf>
    <xf numFmtId="0" fontId="156" fillId="66" borderId="50" xfId="0" applyFont="1" applyFill="1" applyBorder="1" applyAlignment="1">
      <alignment horizontal="center" vertical="center"/>
    </xf>
    <xf numFmtId="0" fontId="114" fillId="0" borderId="5" xfId="0" applyFont="1" applyBorder="1"/>
    <xf numFmtId="0" fontId="157" fillId="0" borderId="0" xfId="0" applyFont="1" applyAlignment="1">
      <alignment horizontal="center" vertical="center"/>
    </xf>
    <xf numFmtId="0" fontId="114" fillId="0" borderId="0" xfId="0" applyFont="1" applyAlignment="1">
      <alignment horizontal="left"/>
    </xf>
    <xf numFmtId="0" fontId="114" fillId="0" borderId="0" xfId="0" applyFont="1" applyAlignment="1">
      <alignment vertical="center" wrapText="1"/>
    </xf>
    <xf numFmtId="2" fontId="114" fillId="0" borderId="0" xfId="0" applyNumberFormat="1" applyFont="1" applyAlignment="1">
      <alignment horizontal="center"/>
    </xf>
    <xf numFmtId="3" fontId="158" fillId="0" borderId="0" xfId="0" applyNumberFormat="1" applyFont="1" applyAlignment="1">
      <alignment horizontal="center"/>
    </xf>
    <xf numFmtId="0" fontId="156" fillId="0" borderId="0" xfId="0" applyFont="1" applyAlignment="1">
      <alignment horizontal="center" vertical="center"/>
    </xf>
    <xf numFmtId="0" fontId="158" fillId="0" borderId="0" xfId="0" applyFont="1" applyAlignment="1">
      <alignment horizontal="center" vertical="center"/>
    </xf>
    <xf numFmtId="0" fontId="156" fillId="66" borderId="5" xfId="0" applyFont="1" applyFill="1" applyBorder="1"/>
    <xf numFmtId="0" fontId="157" fillId="0" borderId="0" xfId="0" applyFont="1" applyAlignment="1">
      <alignment horizontal="center"/>
    </xf>
    <xf numFmtId="169" fontId="114" fillId="0" borderId="0" xfId="0" applyNumberFormat="1" applyFont="1" applyAlignment="1">
      <alignment horizontal="center"/>
    </xf>
    <xf numFmtId="3" fontId="114" fillId="67" borderId="5" xfId="0" applyNumberFormat="1" applyFont="1" applyFill="1" applyBorder="1" applyAlignment="1">
      <alignment horizontal="center" vertical="center"/>
    </xf>
    <xf numFmtId="0" fontId="10" fillId="0" borderId="0" xfId="0" applyFont="1"/>
    <xf numFmtId="0" fontId="160" fillId="0" borderId="48" xfId="0" applyFont="1" applyBorder="1" applyAlignment="1">
      <alignment horizontal="left" wrapText="1"/>
    </xf>
    <xf numFmtId="0" fontId="161" fillId="0" borderId="0" xfId="0" applyFont="1"/>
    <xf numFmtId="0" fontId="65" fillId="0" borderId="0" xfId="0" applyFont="1"/>
    <xf numFmtId="266" fontId="156" fillId="66" borderId="5" xfId="0" applyNumberFormat="1" applyFont="1" applyFill="1" applyBorder="1" applyAlignment="1">
      <alignment horizontal="center" vertical="center"/>
    </xf>
    <xf numFmtId="0" fontId="114" fillId="0" borderId="5" xfId="0" applyFont="1" applyBorder="1" applyAlignment="1">
      <alignment horizontal="center"/>
    </xf>
    <xf numFmtId="4" fontId="114" fillId="0" borderId="5" xfId="0" applyNumberFormat="1" applyFont="1" applyBorder="1" applyAlignment="1">
      <alignment horizontal="center" vertical="center"/>
    </xf>
    <xf numFmtId="0" fontId="156" fillId="66" borderId="5" xfId="0" applyFont="1" applyFill="1" applyBorder="1" applyAlignment="1">
      <alignment horizontal="center" vertical="center" wrapText="1"/>
    </xf>
    <xf numFmtId="3" fontId="151" fillId="0" borderId="0" xfId="0" applyNumberFormat="1" applyFont="1"/>
    <xf numFmtId="3" fontId="166" fillId="0" borderId="0" xfId="0" applyNumberFormat="1" applyFont="1"/>
    <xf numFmtId="0" fontId="166" fillId="0" borderId="0" xfId="0" applyFont="1"/>
    <xf numFmtId="3" fontId="167" fillId="0" borderId="5" xfId="0" applyNumberFormat="1" applyFont="1" applyBorder="1" applyAlignment="1">
      <alignment horizontal="center" vertical="center"/>
    </xf>
    <xf numFmtId="3" fontId="114" fillId="67" borderId="8" xfId="0" applyNumberFormat="1" applyFont="1" applyFill="1" applyBorder="1" applyAlignment="1">
      <alignment horizontal="center" vertical="center"/>
    </xf>
    <xf numFmtId="0" fontId="114" fillId="67" borderId="0" xfId="0" applyFont="1" applyFill="1" applyAlignment="1">
      <alignment horizontal="center"/>
    </xf>
    <xf numFmtId="3" fontId="166" fillId="67" borderId="0" xfId="0" applyNumberFormat="1" applyFont="1" applyFill="1" applyAlignment="1">
      <alignment horizontal="center"/>
    </xf>
    <xf numFmtId="0" fontId="166" fillId="67" borderId="0" xfId="0" applyFont="1" applyFill="1" applyAlignment="1">
      <alignment horizontal="center"/>
    </xf>
    <xf numFmtId="4" fontId="114" fillId="67" borderId="0" xfId="0" applyNumberFormat="1" applyFont="1" applyFill="1" applyAlignment="1">
      <alignment horizontal="center"/>
    </xf>
    <xf numFmtId="3" fontId="114" fillId="67" borderId="0" xfId="0" applyNumberFormat="1" applyFont="1" applyFill="1" applyAlignment="1">
      <alignment horizontal="center"/>
    </xf>
    <xf numFmtId="0" fontId="156" fillId="67" borderId="0" xfId="0" applyFont="1" applyFill="1"/>
    <xf numFmtId="0" fontId="155" fillId="68" borderId="0" xfId="14583" applyFont="1" applyFill="1" applyAlignment="1">
      <alignment horizontal="center"/>
    </xf>
    <xf numFmtId="268" fontId="27" fillId="67" borderId="0" xfId="14899" applyNumberFormat="1" applyFont="1" applyFill="1" applyAlignment="1">
      <alignment horizontal="right" vertical="center"/>
    </xf>
    <xf numFmtId="4" fontId="169" fillId="0" borderId="5" xfId="14899" applyNumberFormat="1" applyFont="1" applyFill="1" applyBorder="1" applyAlignment="1">
      <alignment horizontal="center" vertical="center"/>
    </xf>
    <xf numFmtId="1" fontId="114" fillId="0" borderId="5" xfId="0" applyNumberFormat="1" applyFont="1" applyBorder="1" applyAlignment="1">
      <alignment horizontal="center"/>
    </xf>
    <xf numFmtId="240" fontId="114" fillId="0" borderId="5" xfId="0" applyNumberFormat="1" applyFont="1" applyBorder="1" applyAlignment="1">
      <alignment horizontal="center" vertical="center"/>
    </xf>
    <xf numFmtId="0" fontId="153" fillId="0" borderId="48" xfId="0" applyFont="1" applyBorder="1" applyAlignment="1">
      <alignment horizontal="center" vertical="center"/>
    </xf>
    <xf numFmtId="0" fontId="153" fillId="0" borderId="49" xfId="0" applyFont="1" applyBorder="1" applyAlignment="1">
      <alignment horizontal="center" vertical="center"/>
    </xf>
    <xf numFmtId="0" fontId="156" fillId="66" borderId="5" xfId="0" applyFont="1" applyFill="1" applyBorder="1" applyAlignment="1">
      <alignment horizontal="center" vertical="center"/>
    </xf>
    <xf numFmtId="0" fontId="156" fillId="66" borderId="5" xfId="0" applyFont="1" applyFill="1" applyBorder="1" applyAlignment="1">
      <alignment horizontal="center" vertical="center" wrapText="1"/>
    </xf>
    <xf numFmtId="0" fontId="156" fillId="66" borderId="6" xfId="0" applyFont="1" applyFill="1" applyBorder="1" applyAlignment="1">
      <alignment horizontal="center" vertical="center"/>
    </xf>
    <xf numFmtId="0" fontId="156" fillId="66" borderId="8" xfId="0" applyFont="1" applyFill="1" applyBorder="1" applyAlignment="1">
      <alignment horizontal="center" vertical="center"/>
    </xf>
    <xf numFmtId="0" fontId="156" fillId="66" borderId="6" xfId="0" applyFont="1" applyFill="1" applyBorder="1" applyAlignment="1">
      <alignment horizontal="center" vertical="center" wrapText="1"/>
    </xf>
    <xf numFmtId="0" fontId="156" fillId="66" borderId="8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56" fillId="66" borderId="45" xfId="0" applyFont="1" applyFill="1" applyBorder="1" applyAlignment="1">
      <alignment horizontal="center" vertical="center"/>
    </xf>
    <xf numFmtId="0" fontId="156" fillId="66" borderId="46" xfId="0" applyFont="1" applyFill="1" applyBorder="1" applyAlignment="1">
      <alignment horizontal="center" vertical="center"/>
    </xf>
    <xf numFmtId="0" fontId="156" fillId="66" borderId="47" xfId="0" applyFont="1" applyFill="1" applyBorder="1" applyAlignment="1">
      <alignment horizontal="center" vertical="center"/>
    </xf>
    <xf numFmtId="0" fontId="156" fillId="66" borderId="50" xfId="0" applyFont="1" applyFill="1" applyBorder="1" applyAlignment="1">
      <alignment horizontal="center" vertical="center" wrapText="1"/>
    </xf>
    <xf numFmtId="0" fontId="156" fillId="66" borderId="39" xfId="0" applyFont="1" applyFill="1" applyBorder="1" applyAlignment="1">
      <alignment horizontal="center" vertical="center" wrapText="1"/>
    </xf>
    <xf numFmtId="0" fontId="156" fillId="66" borderId="53" xfId="0" applyFont="1" applyFill="1" applyBorder="1" applyAlignment="1">
      <alignment horizontal="center" vertical="center" wrapText="1"/>
    </xf>
    <xf numFmtId="0" fontId="156" fillId="66" borderId="45" xfId="0" applyFont="1" applyFill="1" applyBorder="1" applyAlignment="1">
      <alignment horizontal="center" vertical="center" wrapText="1"/>
    </xf>
    <xf numFmtId="0" fontId="156" fillId="66" borderId="46" xfId="0" applyFont="1" applyFill="1" applyBorder="1" applyAlignment="1">
      <alignment horizontal="center" vertical="center" wrapText="1"/>
    </xf>
    <xf numFmtId="0" fontId="156" fillId="66" borderId="47" xfId="0" applyFont="1" applyFill="1" applyBorder="1" applyAlignment="1">
      <alignment horizontal="center" vertical="center" wrapText="1"/>
    </xf>
  </cellXfs>
  <cellStyles count="14911">
    <cellStyle name="_x0013_ 10" xfId="97" xr:uid="{00000000-0005-0000-0000-000000000000}"/>
    <cellStyle name="_x0013_ 2" xfId="96" xr:uid="{00000000-0005-0000-0000-000001000000}"/>
    <cellStyle name="_x0007__x000b_" xfId="95" xr:uid="{00000000-0005-0000-0000-000002000000}"/>
    <cellStyle name="!oneda_SUCRE_16-30" xfId="94" xr:uid="{00000000-0005-0000-0000-000003000000}"/>
    <cellStyle name="%" xfId="93" xr:uid="{00000000-0005-0000-0000-000004000000}"/>
    <cellStyle name="%_Template de Marzo-2010_ Rockwell" xfId="143" xr:uid="{00000000-0005-0000-0000-000005000000}"/>
    <cellStyle name="%_Template de Marzo-2010_ Rockwell (version 1)" xfId="92" xr:uid="{00000000-0005-0000-0000-000006000000}"/>
    <cellStyle name="(0%) &quot; - &quot;" xfId="91" xr:uid="{00000000-0005-0000-0000-000007000000}"/>
    <cellStyle name="(0%) &quot; - &quot;per" xfId="90" xr:uid="{00000000-0005-0000-0000-000008000000}"/>
    <cellStyle name="(0,000) &quot; - &quot;" xfId="89" xr:uid="{00000000-0005-0000-0000-000009000000}"/>
    <cellStyle name="(0,000) &quot; - &quot;num" xfId="110" xr:uid="{00000000-0005-0000-0000-00000A000000}"/>
    <cellStyle name="(0.0%)" xfId="107" xr:uid="{00000000-0005-0000-0000-00000B000000}"/>
    <cellStyle name="(4) STM-1 (LECT)_x000d__x000a_PL-4579-M-039-99_x000d__x000a_FALTA APE" xfId="2" xr:uid="{00000000-0005-0000-0000-00000C000000}"/>
    <cellStyle name="(4) STM-1 (LECT)_x000d__x000a_PL-4579-M-039-99_x000d__x000a_FALTA APE 2" xfId="3" xr:uid="{00000000-0005-0000-0000-00000D000000}"/>
    <cellStyle name="(4) STM-1 (LECT)_x000d__x000a_PL-4579-M-039-99_x000d__x000a_FALTA APE 2 2" xfId="14588" xr:uid="{00000000-0005-0000-0000-00000E000000}"/>
    <cellStyle name="(4) STM-1 (LECT)_x000d__x000a_PL-4579-M-039-99_x000d__x000a_FALTA APE 2 2 2" xfId="14883" xr:uid="{00000000-0005-0000-0000-00000F000000}"/>
    <cellStyle name="(4) STM-1 (LECT)_x000d__x000a_PL-4579-M-039-99_x000d__x000a_FALTA APE 3" xfId="14589" xr:uid="{00000000-0005-0000-0000-000010000000}"/>
    <cellStyle name="(4) STM-1 (LECT)_x000d__x000a_PL-4579-M-039-99_x000d__x000a_FALTA APE 3 2" xfId="14882" xr:uid="{00000000-0005-0000-0000-000011000000}"/>
    <cellStyle name="******************************************" xfId="104" xr:uid="{00000000-0005-0000-0000-000012000000}"/>
    <cellStyle name="??" xfId="101" xr:uid="{00000000-0005-0000-0000-000013000000}"/>
    <cellStyle name="?? [0.00]_? ? 1" xfId="98" xr:uid="{00000000-0005-0000-0000-000014000000}"/>
    <cellStyle name="?? [0]_??" xfId="88" xr:uid="{00000000-0005-0000-0000-000015000000}"/>
    <cellStyle name="???? [0.00]_laroux" xfId="87" xr:uid="{00000000-0005-0000-0000-000016000000}"/>
    <cellStyle name="????_laroux" xfId="121" xr:uid="{00000000-0005-0000-0000-000017000000}"/>
    <cellStyle name="??_? ? 1" xfId="122" xr:uid="{00000000-0005-0000-0000-000018000000}"/>
    <cellStyle name="_10_Prov CMR Puntos 2008" xfId="111" xr:uid="{00000000-0005-0000-0000-000019000000}"/>
    <cellStyle name="_11 y 25_Resultado por Inversiones Permanentes 12-08" xfId="108" xr:uid="{00000000-0005-0000-0000-00001A000000}"/>
    <cellStyle name="_2007 Standard Monthly Report - NSICT -FEB 2007" xfId="105" xr:uid="{00000000-0005-0000-0000-00001B000000}"/>
    <cellStyle name="_2007 Standard Monthly Report - NSICT -JAN 2007" xfId="102" xr:uid="{00000000-0005-0000-0000-00001C000000}"/>
    <cellStyle name="_2007-09 DPW Budget Templates" xfId="99" xr:uid="{00000000-0005-0000-0000-00001D000000}"/>
    <cellStyle name="_2007-09 DPW Budget Templates_ATLHK" xfId="142" xr:uid="{00000000-0005-0000-0000-00001E000000}"/>
    <cellStyle name="_2008-02 Liquidación de impuestos Febrero-08" xfId="141" xr:uid="{00000000-0005-0000-0000-00001F000000}"/>
    <cellStyle name="_2008-10 DPW Budget Template (revised)" xfId="140" xr:uid="{00000000-0005-0000-0000-000020000000}"/>
    <cellStyle name="_2008-10 DPW Budget Template (revised) (2)" xfId="86" xr:uid="{00000000-0005-0000-0000-000021000000}"/>
    <cellStyle name="_646109 feb" xfId="139" xr:uid="{00000000-0005-0000-0000-000022000000}"/>
    <cellStyle name="_ACT Up-dated 2007-09 DPW Budget Templates (revised 20061103)" xfId="137" xr:uid="{00000000-0005-0000-0000-000023000000}"/>
    <cellStyle name="_ACT.FIJOS 2009" xfId="114" xr:uid="{00000000-0005-0000-0000-000024000000}"/>
    <cellStyle name="_AFILIADAS 2009" xfId="129" xr:uid="{00000000-0005-0000-0000-000025000000}"/>
    <cellStyle name="_ALLEMANT - PDT MENSUAL" xfId="123" xr:uid="{00000000-0005-0000-0000-000026000000}"/>
    <cellStyle name="_Análisis Ctas. viajes 63" xfId="128" xr:uid="{00000000-0005-0000-0000-000027000000}"/>
    <cellStyle name="_Analisis de GGAA al 31.03.09 (AI)" xfId="124" xr:uid="{00000000-0005-0000-0000-000028000000}"/>
    <cellStyle name="_ANALISIS PROV AL 31_12_05" xfId="127" xr:uid="{00000000-0005-0000-0000-000029000000}"/>
    <cellStyle name="_ANALISIS PROV AL 31_12_05_II.1" xfId="125" xr:uid="{00000000-0005-0000-0000-00002A000000}"/>
    <cellStyle name="_ANALISIS PROV AL 31_12_05_II.35" xfId="132" xr:uid="{00000000-0005-0000-0000-00002B000000}"/>
    <cellStyle name="_ANALISIS PROV AL 31_12_05_II.49" xfId="145" xr:uid="{00000000-0005-0000-0000-00002C000000}"/>
    <cellStyle name="_ANALISIS PROV AL 31_12_05_Vouchin PC" xfId="147" xr:uid="{00000000-0005-0000-0000-00002D000000}"/>
    <cellStyle name="_Analisis retenc 2008" xfId="149" xr:uid="{00000000-0005-0000-0000-00002E000000}"/>
    <cellStyle name="_Anexos DJ 2007_NESTLE del Peru S.A FINAL Price" xfId="150" xr:uid="{00000000-0005-0000-0000-00002F000000}"/>
    <cellStyle name="_Anexos DJ 2007_NESTLE del Peru S.A FINAL Price_II.1" xfId="146" xr:uid="{00000000-0005-0000-0000-000030000000}"/>
    <cellStyle name="_Anexos DJ 2007_NESTLE del Peru S.A FINAL Price_II.35" xfId="148" xr:uid="{00000000-0005-0000-0000-000031000000}"/>
    <cellStyle name="_Anexos DJ 2007_NESTLE del Peru S.A FINAL Price_II.49" xfId="85" xr:uid="{00000000-0005-0000-0000-000032000000}"/>
    <cellStyle name="_Anexos DJ 2007_NESTLE del Peru S.A FINAL Price_Vouchin PC" xfId="75" xr:uid="{00000000-0005-0000-0000-000033000000}"/>
    <cellStyle name="_Annualized figure of Pd087" xfId="84" xr:uid="{00000000-0005-0000-0000-000034000000}"/>
    <cellStyle name="_AR02" xfId="113" xr:uid="{00000000-0005-0000-0000-000035000000}"/>
    <cellStyle name="_ASIENTO DE VENTA DE CARTERA" xfId="131" xr:uid="{00000000-0005-0000-0000-000036000000}"/>
    <cellStyle name="_Assumptiom Sheet (2)" xfId="119" xr:uid="{00000000-0005-0000-0000-000037000000}"/>
    <cellStyle name="_Assumptions-5 yr plan" xfId="130" xr:uid="{00000000-0005-0000-0000-000038000000}"/>
    <cellStyle name="_ATI 2006 Budget template_final send_10.20.05" xfId="120" xr:uid="{00000000-0005-0000-0000-000039000000}"/>
    <cellStyle name="_ATI 2006 Budget template_final send_10.20.05_2008 Mgmt Report - January_02.08.08_support" xfId="126" xr:uid="{00000000-0005-0000-0000-00003A000000}"/>
    <cellStyle name="_ATI 2006 Budget template_final send_10.20.05_2008 Mgmt Report - January_02.08.08_support_Pd018 Mgmt Report - ATI.Apr_support" xfId="118" xr:uid="{00000000-0005-0000-0000-00003B000000}"/>
    <cellStyle name="_ATI 2006 Budget template_final send_10.20.05_2008 Mgmt Report - January_02.08.08_support_Pd018 Mgmt Report - ATI.Apr_support_2009-11 DPW Budget Template - ATI - Oct 6" xfId="83" xr:uid="{00000000-0005-0000-0000-00003C000000}"/>
    <cellStyle name="_ATI 2006 Budget template_final send_10.20.05_2008 Mgmt Report - January_02.08.08_support_Pd038 Mgmt Report - ATI_ June'08_support" xfId="138" xr:uid="{00000000-0005-0000-0000-00003D000000}"/>
    <cellStyle name="_ATI 2006 Budget template_final send_10.20.05_2008 Mgmt Report - January_02.08.08_support_Pd038 Mgmt Report - ATI_ May'08_support" xfId="136" xr:uid="{00000000-0005-0000-0000-00003E000000}"/>
    <cellStyle name="_ATI 2006 Budget template_final send_10.20.05_2009-11 DPW Budget Template - ATI - Oct 6" xfId="115" xr:uid="{00000000-0005-0000-0000-00003F000000}"/>
    <cellStyle name="_ATI 2006 Budget template_final send_10.20.05_DPW Budget - ATI - Revised" xfId="135" xr:uid="{00000000-0005-0000-0000-000040000000}"/>
    <cellStyle name="_ATI 2006 Budget template_final send_10.20.05_Pd018 Mgmt Report - ATI.Apr_support" xfId="116" xr:uid="{00000000-0005-0000-0000-000041000000}"/>
    <cellStyle name="_ATI 2006 Budget template_final send_10.20.05_Pd038 Mgmt Report - ATI_ June'08_07.08.08" xfId="134" xr:uid="{00000000-0005-0000-0000-000042000000}"/>
    <cellStyle name="_ATI 2006 Budget template_final send_10.20.05_Pd038 Mgmt Report - ATI_ June'08_support" xfId="117" xr:uid="{00000000-0005-0000-0000-000043000000}"/>
    <cellStyle name="_ATI 2006 Budget template_final send_10.20.05_Pd038 Mgmt Report - ATI_ May'08_support" xfId="133" xr:uid="{00000000-0005-0000-0000-000044000000}"/>
    <cellStyle name="_ATI 2006 Monthly DPSchedules_August_supportings_9.6.06" xfId="144" xr:uid="{00000000-0005-0000-0000-000045000000}"/>
    <cellStyle name="_ATI 2008 template_RF2_actualized june" xfId="77" xr:uid="{00000000-0005-0000-0000-000046000000}"/>
    <cellStyle name="_ATI 2008 template_RF2_actualized june_2009-11 DPW Budget Template - ATI - Oct 6" xfId="112" xr:uid="{00000000-0005-0000-0000-000047000000}"/>
    <cellStyle name="_ATI Reforecast 2 template (no's) 2006" xfId="109" xr:uid="{00000000-0005-0000-0000-000048000000}"/>
    <cellStyle name="_ATI Reforecast 2 template (no's) 2006_2008 Mgmt Report - January_02.08.08_support" xfId="106" xr:uid="{00000000-0005-0000-0000-000049000000}"/>
    <cellStyle name="_ATI Reforecast 2 template (no's) 2006_2008 Mgmt Report - January_02.08.08_support_Pd018 Mgmt Report - ATI.Apr_support" xfId="103" xr:uid="{00000000-0005-0000-0000-00004A000000}"/>
    <cellStyle name="_ATI Reforecast 2 template (no's) 2006_2008 Mgmt Report - January_02.08.08_support_Pd018 Mgmt Report - ATI.Apr_support_2009-11 DPW Budget Template - ATI - Oct 6" xfId="100" xr:uid="{00000000-0005-0000-0000-00004B000000}"/>
    <cellStyle name="_ATI Reforecast 2 template (no's) 2006_2008 Mgmt Report - January_02.08.08_support_Pd038 Mgmt Report - ATI_ June'08_support" xfId="82" xr:uid="{00000000-0005-0000-0000-00004C000000}"/>
    <cellStyle name="_ATI Reforecast 2 template (no's) 2006_2008 Mgmt Report - January_02.08.08_support_Pd038 Mgmt Report - ATI_ May'08_support" xfId="76" xr:uid="{00000000-0005-0000-0000-00004D000000}"/>
    <cellStyle name="_ATI Reforecast 2 template (no's) 2006_2009-11 DPW Budget Template - ATI - Oct 6" xfId="81" xr:uid="{00000000-0005-0000-0000-00004E000000}"/>
    <cellStyle name="_ATI Reforecast 2 template (no's) 2006_actualized July" xfId="80" xr:uid="{00000000-0005-0000-0000-00004F000000}"/>
    <cellStyle name="_ATI Reforecast 2 template (no's) 2006_actualized July_2008 Mgmt Report - January_02.08.08_support" xfId="79" xr:uid="{00000000-0005-0000-0000-000050000000}"/>
    <cellStyle name="_ATI Reforecast 2 template (no's) 2006_actualized July_2008 Mgmt Report - January_02.08.08_support_Pd018 Mgmt Report - ATI.Apr_support" xfId="78" xr:uid="{00000000-0005-0000-0000-000051000000}"/>
    <cellStyle name="_ATI Reforecast 2 template (no's) 2006_actualized July_2008 Mgmt Report - January_02.08.08_support_Pd018 Mgmt Report - ATI.Apr_support_2009-11 DPW Budget Template - ATI - Oct 6" xfId="151" xr:uid="{00000000-0005-0000-0000-000052000000}"/>
    <cellStyle name="_ATI Reforecast 2 template (no's) 2006_actualized July_2008 Mgmt Report - January_02.08.08_support_Pd038 Mgmt Report - ATI_ June'08_support" xfId="152" xr:uid="{00000000-0005-0000-0000-000053000000}"/>
    <cellStyle name="_ATI Reforecast 2 template (no's) 2006_actualized July_2008 Mgmt Report - January_02.08.08_support_Pd038 Mgmt Report - ATI_ May'08_support" xfId="153" xr:uid="{00000000-0005-0000-0000-000054000000}"/>
    <cellStyle name="_ATI Reforecast 2 template (no's) 2006_actualized July_2009-11 DPW Budget Template - ATI - Oct 6" xfId="154" xr:uid="{00000000-0005-0000-0000-000055000000}"/>
    <cellStyle name="_ATI Reforecast 2 template (no's) 2006_actualized July_DPW Budget - ATI - Revised" xfId="155" xr:uid="{00000000-0005-0000-0000-000056000000}"/>
    <cellStyle name="_ATI Reforecast 2 template (no's) 2006_actualized July_Pd018 Mgmt Report - ATI.Apr_support" xfId="156" xr:uid="{00000000-0005-0000-0000-000057000000}"/>
    <cellStyle name="_ATI Reforecast 2 template (no's) 2006_actualized July_Pd038 Mgmt Report - ATI_ June'08_07.08.08" xfId="157" xr:uid="{00000000-0005-0000-0000-000058000000}"/>
    <cellStyle name="_ATI Reforecast 2 template (no's) 2006_actualized July_Pd038 Mgmt Report - ATI_ June'08_support" xfId="158" xr:uid="{00000000-0005-0000-0000-000059000000}"/>
    <cellStyle name="_ATI Reforecast 2 template (no's) 2006_actualized July_Pd038 Mgmt Report - ATI_ May'08_support" xfId="159" xr:uid="{00000000-0005-0000-0000-00005A000000}"/>
    <cellStyle name="_ATI Reforecast 2 template (no's) 2006_DPW Budget - ATI - Revised" xfId="160" xr:uid="{00000000-0005-0000-0000-00005B000000}"/>
    <cellStyle name="_ATI Reforecast 2 template (no's) 2006_Pd018 Mgmt Report - ATI.Apr_support" xfId="161" xr:uid="{00000000-0005-0000-0000-00005C000000}"/>
    <cellStyle name="_ATI Reforecast 2 template (no's) 2006_Pd038 Mgmt Report - ATI_ June'08_07.08.08" xfId="162" xr:uid="{00000000-0005-0000-0000-00005D000000}"/>
    <cellStyle name="_ATI Reforecast 2 template (no's) 2006_Pd038 Mgmt Report - ATI_ June'08_support" xfId="163" xr:uid="{00000000-0005-0000-0000-00005E000000}"/>
    <cellStyle name="_ATI Reforecast 2 template (no's) 2006_Pd038 Mgmt Report - ATI_ May'08_support" xfId="164" xr:uid="{00000000-0005-0000-0000-00005F000000}"/>
    <cellStyle name="_ATI Standard Report - CY2005" xfId="165" xr:uid="{00000000-0005-0000-0000-000060000000}"/>
    <cellStyle name="_ATI Standard Report - CY2005_2008 Mgmt Report - January_02.08.08_support" xfId="166" xr:uid="{00000000-0005-0000-0000-000061000000}"/>
    <cellStyle name="_ATI Standard Report - CY2005_2008 Mgmt Report - January_02.08.08_support_Pd018 Mgmt Report - ATI.Apr_support" xfId="167" xr:uid="{00000000-0005-0000-0000-000062000000}"/>
    <cellStyle name="_ATI Standard Report - CY2005_2008 Mgmt Report - January_02.08.08_support_Pd018 Mgmt Report - ATI.Apr_support_2009-11 DPW Budget Template - ATI - Oct 6" xfId="168" xr:uid="{00000000-0005-0000-0000-000063000000}"/>
    <cellStyle name="_ATI Standard Report - CY2005_2008 Mgmt Report - January_02.08.08_support_Pd038 Mgmt Report - ATI_ June'08_support" xfId="169" xr:uid="{00000000-0005-0000-0000-000064000000}"/>
    <cellStyle name="_ATI Standard Report - CY2005_2008 Mgmt Report - January_02.08.08_support_Pd038 Mgmt Report - ATI_ May'08_support" xfId="170" xr:uid="{00000000-0005-0000-0000-000065000000}"/>
    <cellStyle name="_ATI Standard Report - CY2005_2009-11 DPW Budget Template - ATI - Oct 6" xfId="171" xr:uid="{00000000-0005-0000-0000-000066000000}"/>
    <cellStyle name="_ATI Standard Report - CY2005_DPW Budget - ATI - Revised" xfId="172" xr:uid="{00000000-0005-0000-0000-000067000000}"/>
    <cellStyle name="_ATI Standard Report - CY2005_Pd018 Mgmt Report - ATI.Apr_support" xfId="173" xr:uid="{00000000-0005-0000-0000-000068000000}"/>
    <cellStyle name="_ATI Standard Report - CY2005_Pd038 Mgmt Report - ATI_ June'08_07.08.08" xfId="174" xr:uid="{00000000-0005-0000-0000-000069000000}"/>
    <cellStyle name="_ATI Standard Report - CY2005_Pd038 Mgmt Report - ATI_ June'08_support" xfId="175" xr:uid="{00000000-0005-0000-0000-00006A000000}"/>
    <cellStyle name="_ATI Standard Report - CY2005_Pd038 Mgmt Report - ATI_ May'08_support" xfId="176" xr:uid="{00000000-0005-0000-0000-00006B000000}"/>
    <cellStyle name="_BL for CMT 5ys plan" xfId="177" xr:uid="{00000000-0005-0000-0000-00006C000000}"/>
    <cellStyle name="_BL for CMT 5ys plan_Annualized figure of Pd077" xfId="178" xr:uid="{00000000-0005-0000-0000-00006D000000}"/>
    <cellStyle name="_BL for CMT 5ys plan_Annualized figure of Pd087" xfId="179" xr:uid="{00000000-0005-0000-0000-00006E000000}"/>
    <cellStyle name="_BL for CMT 5ys plan_CT3 Reforecast 2 DPW format (060807)" xfId="180" xr:uid="{00000000-0005-0000-0000-00006F000000}"/>
    <cellStyle name="_BL for CMT 5ys plan_CT3 Reforecast 2 DPW format (060807)_Annualized figure of Pd077" xfId="181" xr:uid="{00000000-0005-0000-0000-000070000000}"/>
    <cellStyle name="_BL for CMT 5ys plan_CT3 Reforecast 2 DPW format (060807)_Annualized figure of Pd087" xfId="182" xr:uid="{00000000-0005-0000-0000-000071000000}"/>
    <cellStyle name="_Book1" xfId="183" xr:uid="{00000000-0005-0000-0000-000072000000}"/>
    <cellStyle name="_Book1 (2)" xfId="184" xr:uid="{00000000-0005-0000-0000-000073000000}"/>
    <cellStyle name="_Book1 (5)" xfId="185" xr:uid="{00000000-0005-0000-0000-000074000000}"/>
    <cellStyle name="_Book1 (5)_2009-11 DPW Budget Template - ATI - Oct 6" xfId="186" xr:uid="{00000000-0005-0000-0000-000075000000}"/>
    <cellStyle name="_Book1_II.1" xfId="187" xr:uid="{00000000-0005-0000-0000-000076000000}"/>
    <cellStyle name="_Book1_II.35" xfId="188" xr:uid="{00000000-0005-0000-0000-000077000000}"/>
    <cellStyle name="_Book1_II.49" xfId="189" xr:uid="{00000000-0005-0000-0000-000078000000}"/>
    <cellStyle name="_Book1_Vouchin PC" xfId="190" xr:uid="{00000000-0005-0000-0000-000079000000}"/>
    <cellStyle name="_Book116" xfId="191" xr:uid="{00000000-0005-0000-0000-00007A000000}"/>
    <cellStyle name="_Book116_2008 Mgmt Report - January_02.08.08_support" xfId="192" xr:uid="{00000000-0005-0000-0000-00007B000000}"/>
    <cellStyle name="_Book116_2008 Mgmt Report - January_02.08.08_support_Pd018 Mgmt Report - ATI.Apr_support" xfId="193" xr:uid="{00000000-0005-0000-0000-00007C000000}"/>
    <cellStyle name="_Book116_2008 Mgmt Report - January_02.08.08_support_Pd018 Mgmt Report - ATI.Apr_support_2009-11 DPW Budget Template - ATI - Oct 6" xfId="194" xr:uid="{00000000-0005-0000-0000-00007D000000}"/>
    <cellStyle name="_Book116_2008 Mgmt Report - January_02.08.08_support_Pd038 Mgmt Report - ATI_ June'08_support" xfId="195" xr:uid="{00000000-0005-0000-0000-00007E000000}"/>
    <cellStyle name="_Book116_2008 Mgmt Report - January_02.08.08_support_Pd038 Mgmt Report - ATI_ May'08_support" xfId="196" xr:uid="{00000000-0005-0000-0000-00007F000000}"/>
    <cellStyle name="_Book116_2009-11 DPW Budget Template - ATI - Oct 6" xfId="197" xr:uid="{00000000-0005-0000-0000-000080000000}"/>
    <cellStyle name="_Book116_DPW Template_ATI-RF3 2008" xfId="198" xr:uid="{00000000-0005-0000-0000-000081000000}"/>
    <cellStyle name="_Book116_Pd018 Mgmt Report - ATI.Apr_support" xfId="199" xr:uid="{00000000-0005-0000-0000-000082000000}"/>
    <cellStyle name="_Book116_Pd038 Mgmt Report - ATI_ June'08_support" xfId="200" xr:uid="{00000000-0005-0000-0000-000083000000}"/>
    <cellStyle name="_Book116_Pd038 Mgmt Report - ATI_ May'08_support" xfId="201" xr:uid="{00000000-0005-0000-0000-000084000000}"/>
    <cellStyle name="_Book116_Supporting schedules for Net earnings recon_budget 2009-2011_HK" xfId="202" xr:uid="{00000000-0005-0000-0000-000085000000}"/>
    <cellStyle name="_Book116_Supporting schedules for Net earnings recon_RF3 2008_HK" xfId="203" xr:uid="{00000000-0005-0000-0000-000086000000}"/>
    <cellStyle name="_Book15" xfId="204" xr:uid="{00000000-0005-0000-0000-000087000000}"/>
    <cellStyle name="_Book15_2008 Mgmt Report - January_02.08.08_support" xfId="205" xr:uid="{00000000-0005-0000-0000-000088000000}"/>
    <cellStyle name="_Book15_2008 Mgmt Report - January_02.08.08_support_Pd018 Mgmt Report - ATI.Apr_support" xfId="206" xr:uid="{00000000-0005-0000-0000-000089000000}"/>
    <cellStyle name="_Book15_2008 Mgmt Report - January_02.08.08_support_Pd018 Mgmt Report - ATI.Apr_support_2009-11 DPW Budget Template - ATI - Oct 6" xfId="207" xr:uid="{00000000-0005-0000-0000-00008A000000}"/>
    <cellStyle name="_Book15_2008 Mgmt Report - January_02.08.08_support_Pd038 Mgmt Report - ATI_ June'08_support" xfId="208" xr:uid="{00000000-0005-0000-0000-00008B000000}"/>
    <cellStyle name="_Book15_2008 Mgmt Report - January_02.08.08_support_Pd038 Mgmt Report - ATI_ May'08_support" xfId="209" xr:uid="{00000000-0005-0000-0000-00008C000000}"/>
    <cellStyle name="_Book15_2009-11 DPW Budget Template - ATI - Oct 6" xfId="210" xr:uid="{00000000-0005-0000-0000-00008D000000}"/>
    <cellStyle name="_Book15_DPW Budget - ATI - Revised" xfId="211" xr:uid="{00000000-0005-0000-0000-00008E000000}"/>
    <cellStyle name="_Book15_Pd018 Mgmt Report - ATI.Apr_support" xfId="212" xr:uid="{00000000-0005-0000-0000-00008F000000}"/>
    <cellStyle name="_Book15_Pd038 Mgmt Report - ATI_ June'08_07.08.08" xfId="213" xr:uid="{00000000-0005-0000-0000-000090000000}"/>
    <cellStyle name="_Book15_Pd038 Mgmt Report - ATI_ June'08_support" xfId="214" xr:uid="{00000000-0005-0000-0000-000091000000}"/>
    <cellStyle name="_Book15_Pd038 Mgmt Report - ATI_ May'08_support" xfId="215" xr:uid="{00000000-0005-0000-0000-000092000000}"/>
    <cellStyle name="_Book2" xfId="216" xr:uid="{00000000-0005-0000-0000-000093000000}"/>
    <cellStyle name="_Book2_2009-11 DPW Budget Template - ATI - Oct 6" xfId="217" xr:uid="{00000000-0005-0000-0000-000094000000}"/>
    <cellStyle name="_Book3" xfId="218" xr:uid="{00000000-0005-0000-0000-000095000000}"/>
    <cellStyle name="_Book3 (3)" xfId="219" xr:uid="{00000000-0005-0000-0000-000096000000}"/>
    <cellStyle name="_Book4 (4)" xfId="220" xr:uid="{00000000-0005-0000-0000-000097000000}"/>
    <cellStyle name="_Book44" xfId="221" xr:uid="{00000000-0005-0000-0000-000098000000}"/>
    <cellStyle name="_Book44_2008 Mgmt Report - January_02.08.08_support" xfId="222" xr:uid="{00000000-0005-0000-0000-000099000000}"/>
    <cellStyle name="_Book44_2008 Mgmt Report - January_02.08.08_support_Pd018 Mgmt Report - ATI.Apr_support" xfId="223" xr:uid="{00000000-0005-0000-0000-00009A000000}"/>
    <cellStyle name="_Book44_2008 Mgmt Report - January_02.08.08_support_Pd018 Mgmt Report - ATI.Apr_support_2009-11 DPW Budget Template - ATI - Oct 6" xfId="224" xr:uid="{00000000-0005-0000-0000-00009B000000}"/>
    <cellStyle name="_Book44_2008 Mgmt Report - January_02.08.08_support_Pd038 Mgmt Report - ATI_ June'08_support" xfId="225" xr:uid="{00000000-0005-0000-0000-00009C000000}"/>
    <cellStyle name="_Book44_2008 Mgmt Report - January_02.08.08_support_Pd038 Mgmt Report - ATI_ May'08_support" xfId="226" xr:uid="{00000000-0005-0000-0000-00009D000000}"/>
    <cellStyle name="_Book44_2009-11 DPW Budget Template - ATI - Oct 6" xfId="227" xr:uid="{00000000-0005-0000-0000-00009E000000}"/>
    <cellStyle name="_Book44_DPW Template_ATI-RF3 2008" xfId="228" xr:uid="{00000000-0005-0000-0000-00009F000000}"/>
    <cellStyle name="_Book44_Pd018 Mgmt Report - ATI.Apr_support" xfId="229" xr:uid="{00000000-0005-0000-0000-0000A0000000}"/>
    <cellStyle name="_Book44_Pd038 Mgmt Report - ATI_ June'08_support" xfId="230" xr:uid="{00000000-0005-0000-0000-0000A1000000}"/>
    <cellStyle name="_Book44_Pd038 Mgmt Report - ATI_ May'08_support" xfId="231" xr:uid="{00000000-0005-0000-0000-0000A2000000}"/>
    <cellStyle name="_Book44_Supporting schedules for Net earnings recon_budget 2009-2011_HK" xfId="232" xr:uid="{00000000-0005-0000-0000-0000A3000000}"/>
    <cellStyle name="_Book44_Supporting schedules for Net earnings recon_RF3 2008_HK" xfId="233" xr:uid="{00000000-0005-0000-0000-0000A4000000}"/>
    <cellStyle name="_Book59" xfId="234" xr:uid="{00000000-0005-0000-0000-0000A5000000}"/>
    <cellStyle name="_Book59_2008 Mgmt Report - January_02.08.08_support" xfId="235" xr:uid="{00000000-0005-0000-0000-0000A6000000}"/>
    <cellStyle name="_Book59_2008 Mgmt Report - January_02.08.08_support_Pd018 Mgmt Report - ATI.Apr_support" xfId="236" xr:uid="{00000000-0005-0000-0000-0000A7000000}"/>
    <cellStyle name="_Book59_2008 Mgmt Report - January_02.08.08_support_Pd018 Mgmt Report - ATI.Apr_support_2009-11 DPW Budget Template - ATI - Oct 6" xfId="237" xr:uid="{00000000-0005-0000-0000-0000A8000000}"/>
    <cellStyle name="_Book59_2008 Mgmt Report - January_02.08.08_support_Pd038 Mgmt Report - ATI_ June'08_support" xfId="238" xr:uid="{00000000-0005-0000-0000-0000A9000000}"/>
    <cellStyle name="_Book59_2008 Mgmt Report - January_02.08.08_support_Pd038 Mgmt Report - ATI_ May'08_support" xfId="239" xr:uid="{00000000-0005-0000-0000-0000AA000000}"/>
    <cellStyle name="_Book59_2009-11 DPW Budget Template - ATI - Oct 6" xfId="240" xr:uid="{00000000-0005-0000-0000-0000AB000000}"/>
    <cellStyle name="_Book59_DPW Template_ATI-RF3 2008" xfId="241" xr:uid="{00000000-0005-0000-0000-0000AC000000}"/>
    <cellStyle name="_Book59_Pd018 Mgmt Report - ATI.Apr_support" xfId="242" xr:uid="{00000000-0005-0000-0000-0000AD000000}"/>
    <cellStyle name="_Book59_Pd038 Mgmt Report - ATI_ June'08_support" xfId="243" xr:uid="{00000000-0005-0000-0000-0000AE000000}"/>
    <cellStyle name="_Book59_Pd038 Mgmt Report - ATI_ May'08_support" xfId="244" xr:uid="{00000000-0005-0000-0000-0000AF000000}"/>
    <cellStyle name="_Book59_Supporting schedules for Net earnings recon_budget 2009-2011_HK" xfId="245" xr:uid="{00000000-0005-0000-0000-0000B0000000}"/>
    <cellStyle name="_Book59_Supporting schedules for Net earnings recon_RF3 2008_HK" xfId="246" xr:uid="{00000000-0005-0000-0000-0000B1000000}"/>
    <cellStyle name="_BS &amp; revised P&amp;L fr Mariz 9.25.06" xfId="247" xr:uid="{00000000-0005-0000-0000-0000B2000000}"/>
    <cellStyle name="_BS &amp; revised P&amp;L fr Mariz 9.25.06_2008 Mgmt Report - January_02.08.08_support" xfId="248" xr:uid="{00000000-0005-0000-0000-0000B3000000}"/>
    <cellStyle name="_BS &amp; revised P&amp;L fr Mariz 9.25.06_2008 Mgmt Report - January_02.08.08_support_Pd018 Mgmt Report - ATI.Apr_support" xfId="249" xr:uid="{00000000-0005-0000-0000-0000B4000000}"/>
    <cellStyle name="_BS &amp; revised P&amp;L fr Mariz 9.25.06_2008 Mgmt Report - January_02.08.08_support_Pd018 Mgmt Report - ATI.Apr_support_2009-11 DPW Budget Template - ATI - Oct 6" xfId="250" xr:uid="{00000000-0005-0000-0000-0000B5000000}"/>
    <cellStyle name="_BS &amp; revised P&amp;L fr Mariz 9.25.06_2008 Mgmt Report - January_02.08.08_support_Pd038 Mgmt Report - ATI_ June'08_support" xfId="251" xr:uid="{00000000-0005-0000-0000-0000B6000000}"/>
    <cellStyle name="_BS &amp; revised P&amp;L fr Mariz 9.25.06_2008 Mgmt Report - January_02.08.08_support_Pd038 Mgmt Report - ATI_ May'08_support" xfId="252" xr:uid="{00000000-0005-0000-0000-0000B7000000}"/>
    <cellStyle name="_BS &amp; revised P&amp;L fr Mariz 9.25.06_2009-11 DPW Budget Template - ATI - Oct 6" xfId="253" xr:uid="{00000000-0005-0000-0000-0000B8000000}"/>
    <cellStyle name="_BS &amp; revised P&amp;L fr Mariz 9.25.06_DPW Template_ATI-RF3 2008" xfId="254" xr:uid="{00000000-0005-0000-0000-0000B9000000}"/>
    <cellStyle name="_BS &amp; revised P&amp;L fr Mariz 9.25.06_Pd018 Mgmt Report - ATI.Apr_support" xfId="255" xr:uid="{00000000-0005-0000-0000-0000BA000000}"/>
    <cellStyle name="_BS &amp; revised P&amp;L fr Mariz 9.25.06_Pd038 Mgmt Report - ATI_ June'08_support" xfId="256" xr:uid="{00000000-0005-0000-0000-0000BB000000}"/>
    <cellStyle name="_BS &amp; revised P&amp;L fr Mariz 9.25.06_Pd038 Mgmt Report - ATI_ May'08_support" xfId="257" xr:uid="{00000000-0005-0000-0000-0000BC000000}"/>
    <cellStyle name="_BS &amp; revised P&amp;L fr Mariz 9.25.06_Supporting schedules for Net earnings recon_budget 2009-2011_HK" xfId="258" xr:uid="{00000000-0005-0000-0000-0000BD000000}"/>
    <cellStyle name="_BS &amp; revised P&amp;L fr Mariz 9.25.06_Supporting schedules for Net earnings recon_RF3 2008_HK" xfId="259" xr:uid="{00000000-0005-0000-0000-0000BE000000}"/>
    <cellStyle name="_BS PER DIV -2007 RF3" xfId="260" xr:uid="{00000000-0005-0000-0000-0000BF000000}"/>
    <cellStyle name="_BS PER DIV -2007 RF3_2009-11 DPW Budget Template - ATI - Oct 6" xfId="261" xr:uid="{00000000-0005-0000-0000-0000C0000000}"/>
    <cellStyle name="_BS PER DIV_2007-2009_10.6.06" xfId="262" xr:uid="{00000000-0005-0000-0000-0000C1000000}"/>
    <cellStyle name="_Budget 2007 (2)" xfId="263" xr:uid="{00000000-0005-0000-0000-0000C2000000}"/>
    <cellStyle name="_Budget 2007 (3)" xfId="264" xr:uid="{00000000-0005-0000-0000-0000C3000000}"/>
    <cellStyle name="_Budget 2007 of CT3(New client 177K) (2)" xfId="265" xr:uid="{00000000-0005-0000-0000-0000C4000000}"/>
    <cellStyle name="_Calculo con anexos del 3 al 9" xfId="266" xr:uid="{00000000-0005-0000-0000-0000C5000000}"/>
    <cellStyle name="_calculo definitivo" xfId="267" xr:uid="{00000000-0005-0000-0000-0000C6000000}"/>
    <cellStyle name="_Cálculo IR 2008 (Draft-Cliente 16 02 09) UV" xfId="268" xr:uid="{00000000-0005-0000-0000-0000C7000000}"/>
    <cellStyle name="_CAPEX CY2009-2011" xfId="269" xr:uid="{00000000-0005-0000-0000-0000C8000000}"/>
    <cellStyle name="_CAPEX CY2009-2011_2009-11 DPW Budget Template - ATI - Oct 6" xfId="270" xr:uid="{00000000-0005-0000-0000-0000C9000000}"/>
    <cellStyle name="_CAPEX- First Reforecast CY07_3.20.07" xfId="271" xr:uid="{00000000-0005-0000-0000-0000CA000000}"/>
    <cellStyle name="_CAPEX- First Reforecast CY07_3.20.07_2009-11 DPW Budget Template - ATI - Oct 6" xfId="272" xr:uid="{00000000-0005-0000-0000-0000CB000000}"/>
    <cellStyle name="_CAPEX RF1_variance_3.13.08" xfId="273" xr:uid="{00000000-0005-0000-0000-0000CC000000}"/>
    <cellStyle name="_CAPEX- RF3_2008" xfId="274" xr:uid="{00000000-0005-0000-0000-0000CD000000}"/>
    <cellStyle name="_CAPEX- RF3_2008_2009-11 DPW Budget Template - ATI - Oct 6" xfId="275" xr:uid="{00000000-0005-0000-0000-0000CE000000}"/>
    <cellStyle name="_CAPEX-2008-2010" xfId="276" xr:uid="{00000000-0005-0000-0000-0000CF000000}"/>
    <cellStyle name="_CAPEX-2008-2010_2008 Mgmt Report - January_02.08.08_support" xfId="277" xr:uid="{00000000-0005-0000-0000-0000D0000000}"/>
    <cellStyle name="_CAPEX-2008-2010_2008 Mgmt Report - January_02.08.08_support_Pd018 Mgmt Report - ATI.Apr_support" xfId="278" xr:uid="{00000000-0005-0000-0000-0000D1000000}"/>
    <cellStyle name="_CAPEX-2008-2010_2008 Mgmt Report - January_02.08.08_support_Pd018 Mgmt Report - ATI.Apr_support_2009-11 DPW Budget Template - ATI - Oct 6" xfId="279" xr:uid="{00000000-0005-0000-0000-0000D2000000}"/>
    <cellStyle name="_CAPEX-2008-2010_2008 Mgmt Report - January_02.08.08_support_Pd038 Mgmt Report - ATI_ June'08_support" xfId="280" xr:uid="{00000000-0005-0000-0000-0000D3000000}"/>
    <cellStyle name="_CAPEX-2008-2010_2008 Mgmt Report - January_02.08.08_support_Pd038 Mgmt Report - ATI_ May'08_support" xfId="281" xr:uid="{00000000-0005-0000-0000-0000D4000000}"/>
    <cellStyle name="_CAPEX-2008-2010_2009-11 DPW Budget Template - ATI - Oct 6" xfId="282" xr:uid="{00000000-0005-0000-0000-0000D5000000}"/>
    <cellStyle name="_CAPEX-2008-2010_DPW Template_ATI-RF3 2008" xfId="283" xr:uid="{00000000-0005-0000-0000-0000D6000000}"/>
    <cellStyle name="_CAPEX-2008-2010_Pd018 Mgmt Report - ATI.Apr_support" xfId="284" xr:uid="{00000000-0005-0000-0000-0000D7000000}"/>
    <cellStyle name="_CAPEX-2008-2010_Pd038 Mgmt Report - ATI_ June'08_support" xfId="285" xr:uid="{00000000-0005-0000-0000-0000D8000000}"/>
    <cellStyle name="_CAPEX-2008-2010_Pd038 Mgmt Report - ATI_ May'08_support" xfId="286" xr:uid="{00000000-0005-0000-0000-0000D9000000}"/>
    <cellStyle name="_CAPEX-2008-2010_Supporting schedules for Net earnings recon_budget 2009-2011_HK" xfId="287" xr:uid="{00000000-0005-0000-0000-0000DA000000}"/>
    <cellStyle name="_CAPEX-2008-2010_Supporting schedules for Net earnings recon_RF3 2008_HK" xfId="288" xr:uid="{00000000-0005-0000-0000-0000DB000000}"/>
    <cellStyle name="_CARPETA PATRIMONIAL JUNIO 09" xfId="289" xr:uid="{00000000-0005-0000-0000-0000DC000000}"/>
    <cellStyle name="_Cashflow template" xfId="290" xr:uid="{00000000-0005-0000-0000-0000DD000000}"/>
    <cellStyle name="_Comprobantes de retenciones no declaradas 2008" xfId="291" xr:uid="{00000000-0005-0000-0000-0000DE000000}"/>
    <cellStyle name="_Conciliación-RV,RC Vs. PDT" xfId="292" xr:uid="{00000000-0005-0000-0000-0000DF000000}"/>
    <cellStyle name="_Conso Input Sheet RF3_2008" xfId="293" xr:uid="{00000000-0005-0000-0000-0000E0000000}"/>
    <cellStyle name="_Conso Input Sheet RF3_2008_2009-11 DPW Budget Template - ATI - Oct 6" xfId="294" xr:uid="{00000000-0005-0000-0000-0000E1000000}"/>
    <cellStyle name="_Consolidado de contingencias IR" xfId="295" xr:uid="{00000000-0005-0000-0000-0000E2000000}"/>
    <cellStyle name="_CONSOLIDATED_capex - 5YP-5 23 06 DPW_final_sent" xfId="296" xr:uid="{00000000-0005-0000-0000-0000E3000000}"/>
    <cellStyle name="_COUBICACION Y ALQ ENLACES" xfId="297" xr:uid="{00000000-0005-0000-0000-0000E4000000}"/>
    <cellStyle name="_COUBICACION Y ALQ ENLACES_II.1" xfId="298" xr:uid="{00000000-0005-0000-0000-0000E5000000}"/>
    <cellStyle name="_COUBICACION Y ALQ ENLACES_II.35" xfId="299" xr:uid="{00000000-0005-0000-0000-0000E6000000}"/>
    <cellStyle name="_COUBICACION Y ALQ ENLACES_II.49" xfId="300" xr:uid="{00000000-0005-0000-0000-0000E7000000}"/>
    <cellStyle name="_COUBICACION Y ALQ ENLACES_Vouchin PC" xfId="301" xr:uid="{00000000-0005-0000-0000-0000E8000000}"/>
    <cellStyle name="_CT3 Cost reduction (operating costs) - 2007 (2 Feb)" xfId="302" xr:uid="{00000000-0005-0000-0000-0000E9000000}"/>
    <cellStyle name="_CTD Revenue-RF1_rev2" xfId="303" xr:uid="{00000000-0005-0000-0000-0000EA000000}"/>
    <cellStyle name="_CTD Revenue-RF1_rev2_2009-11 DPW Budget Template - ATI - Oct 6" xfId="304" xr:uid="{00000000-0005-0000-0000-0000EB000000}"/>
    <cellStyle name="_CTD Revenue-RF3 2008_rev" xfId="305" xr:uid="{00000000-0005-0000-0000-0000EC000000}"/>
    <cellStyle name="_CTD Revenue-RF3 2008_rev_2009-11 DPW Budget Template - ATI - Oct 6" xfId="306" xr:uid="{00000000-0005-0000-0000-0000ED000000}"/>
    <cellStyle name="_Cuentas de detalles por gastos-Gerencia" xfId="307" xr:uid="{00000000-0005-0000-0000-0000EE000000}"/>
    <cellStyle name="_Cuentas de detalles por gastos-Gerencia_Template de Marzo-2010_ Rockwell" xfId="308" xr:uid="{00000000-0005-0000-0000-0000EF000000}"/>
    <cellStyle name="_Cuentas de detalles por gastos-Gerencia_Template de Marzo-2010_ Rockwell (version 1)" xfId="309" xr:uid="{00000000-0005-0000-0000-0000F0000000}"/>
    <cellStyle name="_Cuentas de detalles por gastos-Gerencia_Template mensual-Probado V10" xfId="310" xr:uid="{00000000-0005-0000-0000-0000F1000000}"/>
    <cellStyle name="_Cuentas de detalles por gastos-Gerencia_Template mensual-Probado V10_Template de Marzo-2010_ Rockwell" xfId="311" xr:uid="{00000000-0005-0000-0000-0000F2000000}"/>
    <cellStyle name="_Cuentas de detalles por gastos-Gerencia_Template mensual-Probado V10_Template de Marzo-2010_ Rockwell (version 1)" xfId="312" xr:uid="{00000000-0005-0000-0000-0000F3000000}"/>
    <cellStyle name="_Db001231X" xfId="313" xr:uid="{00000000-0005-0000-0000-0000F4000000}"/>
    <cellStyle name="_Db001231X_2008 Mgmt Report - January_02.08.08_support" xfId="314" xr:uid="{00000000-0005-0000-0000-0000F5000000}"/>
    <cellStyle name="_Db001231X_2008 Mgmt Report - January_02.08.08_support_Pd018 Mgmt Report - ATI.Apr_support" xfId="315" xr:uid="{00000000-0005-0000-0000-0000F6000000}"/>
    <cellStyle name="_Db001231X_2008 Mgmt Report - January_02.08.08_support_Pd018 Mgmt Report - ATI.Apr_support_2009-11 DPW Budget Template - ATI - Oct 6" xfId="316" xr:uid="{00000000-0005-0000-0000-0000F7000000}"/>
    <cellStyle name="_Db001231X_2008 Mgmt Report - January_02.08.08_support_Pd038 Mgmt Report - ATI_ June'08_support" xfId="317" xr:uid="{00000000-0005-0000-0000-0000F8000000}"/>
    <cellStyle name="_Db001231X_2008 Mgmt Report - January_02.08.08_support_Pd038 Mgmt Report - ATI_ May'08_support" xfId="318" xr:uid="{00000000-0005-0000-0000-0000F9000000}"/>
    <cellStyle name="_Db001231X_2008-10 DPW Budget Template (HFM Upload)" xfId="319" xr:uid="{00000000-0005-0000-0000-0000FA000000}"/>
    <cellStyle name="_Db001231X_2009-11 DPW Budget Template - ATI - Oct 6" xfId="320" xr:uid="{00000000-0005-0000-0000-0000FB000000}"/>
    <cellStyle name="_Db001231X_Annualized figure of Pd077" xfId="321" xr:uid="{00000000-0005-0000-0000-0000FC000000}"/>
    <cellStyle name="_Db001231X_Annualized figure of Pd087" xfId="322" xr:uid="{00000000-0005-0000-0000-0000FD000000}"/>
    <cellStyle name="_Db001231X_AR02" xfId="323" xr:uid="{00000000-0005-0000-0000-0000FE000000}"/>
    <cellStyle name="_Db001231X_Book1" xfId="324" xr:uid="{00000000-0005-0000-0000-0000FF000000}"/>
    <cellStyle name="_Db001231X_CT3 Reforecast 2 DPW format (060807)" xfId="325" xr:uid="{00000000-0005-0000-0000-000000010000}"/>
    <cellStyle name="_Db001231X_CT3 Reforecast 2 DPW format (060807)_Annualized figure of Pd077" xfId="326" xr:uid="{00000000-0005-0000-0000-000001010000}"/>
    <cellStyle name="_Db001231X_CT3 Reforecast 2 DPW format (060807)_Annualized figure of Pd087" xfId="327" xr:uid="{00000000-0005-0000-0000-000002010000}"/>
    <cellStyle name="_Db001231X_DPW Budget - ATI - Revised" xfId="328" xr:uid="{00000000-0005-0000-0000-000003010000}"/>
    <cellStyle name="_Db001231X_DPW Template_ATI-RF1 2008_support_actualized mar_REV04.15.08" xfId="329" xr:uid="{00000000-0005-0000-0000-000004010000}"/>
    <cellStyle name="_Db001231X_DPW Template_ATI-RF1 2008_support_actualized mar_REV04.15.08_2009-11 DPW Budget Template - ATI - Oct 6" xfId="330" xr:uid="{00000000-0005-0000-0000-000005010000}"/>
    <cellStyle name="_Db001231X_DPW Template_ATI-RF3 2008" xfId="331" xr:uid="{00000000-0005-0000-0000-000006010000}"/>
    <cellStyle name="_Db001231X_Group Top 24 Debtor" xfId="332" xr:uid="{00000000-0005-0000-0000-000007010000}"/>
    <cellStyle name="_Db001231X_Pd018 Mgmt Report - ATI.Apr_support" xfId="333" xr:uid="{00000000-0005-0000-0000-000008010000}"/>
    <cellStyle name="_Db001231X_Pd038 Mgmt Report - ATI_ June'08_support" xfId="334" xr:uid="{00000000-0005-0000-0000-000009010000}"/>
    <cellStyle name="_Db001231X_Pd038 Mgmt Report - ATI_ May'08_support" xfId="335" xr:uid="{00000000-0005-0000-0000-00000A010000}"/>
    <cellStyle name="_Db001231X_Report 01-2002" xfId="336" xr:uid="{00000000-0005-0000-0000-00000B010000}"/>
    <cellStyle name="_Db001231X_Report 01-2002 lhl" xfId="337" xr:uid="{00000000-0005-0000-0000-00000C010000}"/>
    <cellStyle name="_Db001231X_Report 02-2002" xfId="338" xr:uid="{00000000-0005-0000-0000-00000D010000}"/>
    <cellStyle name="_Db001231X_Report 03-2002" xfId="339" xr:uid="{00000000-0005-0000-0000-00000E010000}"/>
    <cellStyle name="_Db001231X_SCT 1 - Valuation Model v2" xfId="340" xr:uid="{00000000-0005-0000-0000-00000F010000}"/>
    <cellStyle name="_Db001231X_SCT 1 - Valuation Model v2.RMB+2%" xfId="341" xr:uid="{00000000-0005-0000-0000-000010010000}"/>
    <cellStyle name="_Db001231X_SCT 1 - Valuation Model v2.RMB+2%_Annualized figure of Pd077" xfId="342" xr:uid="{00000000-0005-0000-0000-000011010000}"/>
    <cellStyle name="_Db001231X_SCT 1 - Valuation Model v2.RMB+2%_Annualized figure of Pd087" xfId="343" xr:uid="{00000000-0005-0000-0000-000012010000}"/>
    <cellStyle name="_Db001231X_SCT 1 - Valuation Model v2.RMB+2%_CT3 Reforecast 2 DPW format (060807)" xfId="344" xr:uid="{00000000-0005-0000-0000-000013010000}"/>
    <cellStyle name="_Db001231X_SCT 1 - Valuation Model v2.RMB+2%_CT3 Reforecast 2 DPW format (060807)_Annualized figure of Pd077" xfId="345" xr:uid="{00000000-0005-0000-0000-000014010000}"/>
    <cellStyle name="_Db001231X_SCT 1 - Valuation Model v2.RMB+2%_CT3 Reforecast 2 DPW format (060807)_Annualized figure of Pd087" xfId="346" xr:uid="{00000000-0005-0000-0000-000015010000}"/>
    <cellStyle name="_Db001231X_SCT 1 - Valuation Model v2_Annualized figure of Pd077" xfId="347" xr:uid="{00000000-0005-0000-0000-000016010000}"/>
    <cellStyle name="_Db001231X_SCT 1 - Valuation Model v2_Annualized figure of Pd087" xfId="348" xr:uid="{00000000-0005-0000-0000-000017010000}"/>
    <cellStyle name="_Db001231X_SCT 1 - Valuation Model v2_CT3 Reforecast 2 DPW format (060807)" xfId="349" xr:uid="{00000000-0005-0000-0000-000018010000}"/>
    <cellStyle name="_Db001231X_SCT 1 - Valuation Model v2_CT3 Reforecast 2 DPW format (060807)_Annualized figure of Pd077" xfId="350" xr:uid="{00000000-0005-0000-0000-000019010000}"/>
    <cellStyle name="_Db001231X_SCT 1 - Valuation Model v2_CT3 Reforecast 2 DPW format (060807)_Annualized figure of Pd087" xfId="351" xr:uid="{00000000-0005-0000-0000-00001A010000}"/>
    <cellStyle name="_Db001231X_SCT 1 - Valuation Model.200508v1" xfId="352" xr:uid="{00000000-0005-0000-0000-00001B010000}"/>
    <cellStyle name="_Db001231X_SCT 1 - Valuation Model.200508v1_Annualized figure of Pd077" xfId="353" xr:uid="{00000000-0005-0000-0000-00001C010000}"/>
    <cellStyle name="_Db001231X_SCT 1 - Valuation Model.200508v1_Annualized figure of Pd087" xfId="354" xr:uid="{00000000-0005-0000-0000-00001D010000}"/>
    <cellStyle name="_Db001231X_SCT 1 - Valuation Model.200508v1_CT3 Reforecast 2 DPW format (060807)" xfId="355" xr:uid="{00000000-0005-0000-0000-00001E010000}"/>
    <cellStyle name="_Db001231X_SCT 1 - Valuation Model.200508v1_CT3 Reforecast 2 DPW format (060807)_Annualized figure of Pd077" xfId="356" xr:uid="{00000000-0005-0000-0000-00001F010000}"/>
    <cellStyle name="_Db001231X_SCT 1 - Valuation Model.200508v1_CT3 Reforecast 2 DPW format (060807)_Annualized figure of Pd087" xfId="357" xr:uid="{00000000-0005-0000-0000-000020010000}"/>
    <cellStyle name="_Db001231X_SCT 1 - Valuation Model.200609 (JOA)" xfId="358" xr:uid="{00000000-0005-0000-0000-000021010000}"/>
    <cellStyle name="_Db001231X_SCT 1 - Valuation Model.200609 (JOA)_Annualized figure of Pd077" xfId="359" xr:uid="{00000000-0005-0000-0000-000022010000}"/>
    <cellStyle name="_Db001231X_SCT 1 - Valuation Model.200609 (JOA)_Annualized figure of Pd087" xfId="360" xr:uid="{00000000-0005-0000-0000-000023010000}"/>
    <cellStyle name="_Db001231X_SCT 1 - Valuation Model.200609 (JOA)_CT3 Reforecast 2 DPW format (060807)" xfId="361" xr:uid="{00000000-0005-0000-0000-000024010000}"/>
    <cellStyle name="_Db001231X_SCT 1 - Valuation Model.200609 (JOA)_CT3 Reforecast 2 DPW format (060807)_Annualized figure of Pd077" xfId="362" xr:uid="{00000000-0005-0000-0000-000025010000}"/>
    <cellStyle name="_Db001231X_SCT 1 - Valuation Model.200609 (JOA)_CT3 Reforecast 2 DPW format (060807)_Annualized figure of Pd087" xfId="363" xr:uid="{00000000-0005-0000-0000-000026010000}"/>
    <cellStyle name="_Db001231X_SCT 2 - Valuation Model.0508v1" xfId="364" xr:uid="{00000000-0005-0000-0000-000027010000}"/>
    <cellStyle name="_Db001231X_SCT 2 - Valuation Model.0508v1_Annualized figure of Pd077" xfId="365" xr:uid="{00000000-0005-0000-0000-000028010000}"/>
    <cellStyle name="_Db001231X_SCT 2 - Valuation Model.0508v1_Annualized figure of Pd087" xfId="366" xr:uid="{00000000-0005-0000-0000-000029010000}"/>
    <cellStyle name="_Db001231X_SCT 2 - Valuation Model.0508v1_CT3 Reforecast 2 DPW format (060807)" xfId="367" xr:uid="{00000000-0005-0000-0000-00002A010000}"/>
    <cellStyle name="_Db001231X_SCT 2 - Valuation Model.0508v1_CT3 Reforecast 2 DPW format (060807)_Annualized figure of Pd077" xfId="368" xr:uid="{00000000-0005-0000-0000-00002B010000}"/>
    <cellStyle name="_Db001231X_SCT 2 - Valuation Model.0508v1_CT3 Reforecast 2 DPW format (060807)_Annualized figure of Pd087" xfId="369" xr:uid="{00000000-0005-0000-0000-00002C010000}"/>
    <cellStyle name="_Db010109X" xfId="370" xr:uid="{00000000-0005-0000-0000-00002D010000}"/>
    <cellStyle name="_Db010109X_2008 Mgmt Report - January_02.08.08_support" xfId="371" xr:uid="{00000000-0005-0000-0000-00002E010000}"/>
    <cellStyle name="_Db010109X_2008 Mgmt Report - January_02.08.08_support_Pd018 Mgmt Report - ATI.Apr_support" xfId="372" xr:uid="{00000000-0005-0000-0000-00002F010000}"/>
    <cellStyle name="_Db010109X_2008 Mgmt Report - January_02.08.08_support_Pd018 Mgmt Report - ATI.Apr_support_2009-11 DPW Budget Template - ATI - Oct 6" xfId="373" xr:uid="{00000000-0005-0000-0000-000030010000}"/>
    <cellStyle name="_Db010109X_2008 Mgmt Report - January_02.08.08_support_Pd038 Mgmt Report - ATI_ June'08_support" xfId="374" xr:uid="{00000000-0005-0000-0000-000031010000}"/>
    <cellStyle name="_Db010109X_2008 Mgmt Report - January_02.08.08_support_Pd038 Mgmt Report - ATI_ May'08_support" xfId="375" xr:uid="{00000000-0005-0000-0000-000032010000}"/>
    <cellStyle name="_Db010109X_2008-10 DPW Budget Template (HFM Upload)" xfId="376" xr:uid="{00000000-0005-0000-0000-000033010000}"/>
    <cellStyle name="_Db010109X_2009-11 DPW Budget Template - ATI - Oct 6" xfId="377" xr:uid="{00000000-0005-0000-0000-000034010000}"/>
    <cellStyle name="_Db010109X_Annualized figure of Pd077" xfId="378" xr:uid="{00000000-0005-0000-0000-000035010000}"/>
    <cellStyle name="_Db010109X_Annualized figure of Pd087" xfId="379" xr:uid="{00000000-0005-0000-0000-000036010000}"/>
    <cellStyle name="_Db010109X_AR02" xfId="380" xr:uid="{00000000-0005-0000-0000-000037010000}"/>
    <cellStyle name="_Db010109X_Book1" xfId="381" xr:uid="{00000000-0005-0000-0000-000038010000}"/>
    <cellStyle name="_Db010109X_CT3 Reforecast 2 DPW format (060807)" xfId="382" xr:uid="{00000000-0005-0000-0000-000039010000}"/>
    <cellStyle name="_Db010109X_CT3 Reforecast 2 DPW format (060807)_Annualized figure of Pd077" xfId="383" xr:uid="{00000000-0005-0000-0000-00003A010000}"/>
    <cellStyle name="_Db010109X_CT3 Reforecast 2 DPW format (060807)_Annualized figure of Pd087" xfId="384" xr:uid="{00000000-0005-0000-0000-00003B010000}"/>
    <cellStyle name="_Db010109X_DPW Budget - ATI - Revised" xfId="385" xr:uid="{00000000-0005-0000-0000-00003C010000}"/>
    <cellStyle name="_Db010109X_DPW Template_ATI-RF1 2008_support_actualized mar_REV04.15.08" xfId="386" xr:uid="{00000000-0005-0000-0000-00003D010000}"/>
    <cellStyle name="_Db010109X_DPW Template_ATI-RF1 2008_support_actualized mar_REV04.15.08_2009-11 DPW Budget Template - ATI - Oct 6" xfId="387" xr:uid="{00000000-0005-0000-0000-00003E010000}"/>
    <cellStyle name="_Db010109X_DPW Template_ATI-RF3 2008" xfId="388" xr:uid="{00000000-0005-0000-0000-00003F010000}"/>
    <cellStyle name="_Db010109X_Group Top 24 Debtor" xfId="389" xr:uid="{00000000-0005-0000-0000-000040010000}"/>
    <cellStyle name="_Db010109X_Pd018 Mgmt Report - ATI.Apr_support" xfId="390" xr:uid="{00000000-0005-0000-0000-000041010000}"/>
    <cellStyle name="_Db010109X_Pd038 Mgmt Report - ATI_ June'08_support" xfId="391" xr:uid="{00000000-0005-0000-0000-000042010000}"/>
    <cellStyle name="_Db010109X_Pd038 Mgmt Report - ATI_ May'08_support" xfId="392" xr:uid="{00000000-0005-0000-0000-000043010000}"/>
    <cellStyle name="_Db010109X_Report 01-2002" xfId="393" xr:uid="{00000000-0005-0000-0000-000044010000}"/>
    <cellStyle name="_Db010109X_Report 01-2002 lhl" xfId="394" xr:uid="{00000000-0005-0000-0000-000045010000}"/>
    <cellStyle name="_Db010109X_Report 02-2002" xfId="395" xr:uid="{00000000-0005-0000-0000-000046010000}"/>
    <cellStyle name="_Db010109X_Report 03-2002" xfId="396" xr:uid="{00000000-0005-0000-0000-000047010000}"/>
    <cellStyle name="_Db010109X_SCT 1 - Valuation Model v2" xfId="397" xr:uid="{00000000-0005-0000-0000-000048010000}"/>
    <cellStyle name="_Db010109X_SCT 1 - Valuation Model v2.RMB+2%" xfId="398" xr:uid="{00000000-0005-0000-0000-000049010000}"/>
    <cellStyle name="_Db010109X_SCT 1 - Valuation Model v2.RMB+2%_Annualized figure of Pd077" xfId="399" xr:uid="{00000000-0005-0000-0000-00004A010000}"/>
    <cellStyle name="_Db010109X_SCT 1 - Valuation Model v2.RMB+2%_Annualized figure of Pd087" xfId="400" xr:uid="{00000000-0005-0000-0000-00004B010000}"/>
    <cellStyle name="_Db010109X_SCT 1 - Valuation Model v2.RMB+2%_CT3 Reforecast 2 DPW format (060807)" xfId="401" xr:uid="{00000000-0005-0000-0000-00004C010000}"/>
    <cellStyle name="_Db010109X_SCT 1 - Valuation Model v2.RMB+2%_CT3 Reforecast 2 DPW format (060807)_Annualized figure of Pd077" xfId="402" xr:uid="{00000000-0005-0000-0000-00004D010000}"/>
    <cellStyle name="_Db010109X_SCT 1 - Valuation Model v2.RMB+2%_CT3 Reforecast 2 DPW format (060807)_Annualized figure of Pd087" xfId="403" xr:uid="{00000000-0005-0000-0000-00004E010000}"/>
    <cellStyle name="_Db010109X_SCT 1 - Valuation Model v2_Annualized figure of Pd077" xfId="404" xr:uid="{00000000-0005-0000-0000-00004F010000}"/>
    <cellStyle name="_Db010109X_SCT 1 - Valuation Model v2_Annualized figure of Pd087" xfId="405" xr:uid="{00000000-0005-0000-0000-000050010000}"/>
    <cellStyle name="_Db010109X_SCT 1 - Valuation Model v2_CT3 Reforecast 2 DPW format (060807)" xfId="406" xr:uid="{00000000-0005-0000-0000-000051010000}"/>
    <cellStyle name="_Db010109X_SCT 1 - Valuation Model v2_CT3 Reforecast 2 DPW format (060807)_Annualized figure of Pd077" xfId="407" xr:uid="{00000000-0005-0000-0000-000052010000}"/>
    <cellStyle name="_Db010109X_SCT 1 - Valuation Model v2_CT3 Reforecast 2 DPW format (060807)_Annualized figure of Pd087" xfId="408" xr:uid="{00000000-0005-0000-0000-000053010000}"/>
    <cellStyle name="_Db010109X_SCT 1 - Valuation Model.200508v1" xfId="409" xr:uid="{00000000-0005-0000-0000-000054010000}"/>
    <cellStyle name="_Db010109X_SCT 1 - Valuation Model.200508v1_Annualized figure of Pd077" xfId="410" xr:uid="{00000000-0005-0000-0000-000055010000}"/>
    <cellStyle name="_Db010109X_SCT 1 - Valuation Model.200508v1_Annualized figure of Pd087" xfId="411" xr:uid="{00000000-0005-0000-0000-000056010000}"/>
    <cellStyle name="_Db010109X_SCT 1 - Valuation Model.200508v1_CT3 Reforecast 2 DPW format (060807)" xfId="412" xr:uid="{00000000-0005-0000-0000-000057010000}"/>
    <cellStyle name="_Db010109X_SCT 1 - Valuation Model.200508v1_CT3 Reforecast 2 DPW format (060807)_Annualized figure of Pd077" xfId="413" xr:uid="{00000000-0005-0000-0000-000058010000}"/>
    <cellStyle name="_Db010109X_SCT 1 - Valuation Model.200508v1_CT3 Reforecast 2 DPW format (060807)_Annualized figure of Pd087" xfId="414" xr:uid="{00000000-0005-0000-0000-000059010000}"/>
    <cellStyle name="_Db010109X_SCT 1 - Valuation Model.200609 (JOA)" xfId="415" xr:uid="{00000000-0005-0000-0000-00005A010000}"/>
    <cellStyle name="_Db010109X_SCT 1 - Valuation Model.200609 (JOA)_Annualized figure of Pd077" xfId="416" xr:uid="{00000000-0005-0000-0000-00005B010000}"/>
    <cellStyle name="_Db010109X_SCT 1 - Valuation Model.200609 (JOA)_Annualized figure of Pd087" xfId="417" xr:uid="{00000000-0005-0000-0000-00005C010000}"/>
    <cellStyle name="_Db010109X_SCT 1 - Valuation Model.200609 (JOA)_CT3 Reforecast 2 DPW format (060807)" xfId="418" xr:uid="{00000000-0005-0000-0000-00005D010000}"/>
    <cellStyle name="_Db010109X_SCT 1 - Valuation Model.200609 (JOA)_CT3 Reforecast 2 DPW format (060807)_Annualized figure of Pd077" xfId="419" xr:uid="{00000000-0005-0000-0000-00005E010000}"/>
    <cellStyle name="_Db010109X_SCT 1 - Valuation Model.200609 (JOA)_CT3 Reforecast 2 DPW format (060807)_Annualized figure of Pd087" xfId="420" xr:uid="{00000000-0005-0000-0000-00005F010000}"/>
    <cellStyle name="_Db010109X_SCT 2 - Valuation Model.0508v1" xfId="421" xr:uid="{00000000-0005-0000-0000-000060010000}"/>
    <cellStyle name="_Db010109X_SCT 2 - Valuation Model.0508v1_Annualized figure of Pd077" xfId="422" xr:uid="{00000000-0005-0000-0000-000061010000}"/>
    <cellStyle name="_Db010109X_SCT 2 - Valuation Model.0508v1_Annualized figure of Pd087" xfId="423" xr:uid="{00000000-0005-0000-0000-000062010000}"/>
    <cellStyle name="_Db010109X_SCT 2 - Valuation Model.0508v1_CT3 Reforecast 2 DPW format (060807)" xfId="424" xr:uid="{00000000-0005-0000-0000-000063010000}"/>
    <cellStyle name="_Db010109X_SCT 2 - Valuation Model.0508v1_CT3 Reforecast 2 DPW format (060807)_Annualized figure of Pd077" xfId="425" xr:uid="{00000000-0005-0000-0000-000064010000}"/>
    <cellStyle name="_Db010109X_SCT 2 - Valuation Model.0508v1_CT3 Reforecast 2 DPW format (060807)_Annualized figure of Pd087" xfId="426" xr:uid="{00000000-0005-0000-0000-000065010000}"/>
    <cellStyle name="_dbtpa000911" xfId="427" xr:uid="{00000000-0005-0000-0000-000066010000}"/>
    <cellStyle name="_dbtpa000911_2008 Mgmt Report - January_02.08.08_support" xfId="428" xr:uid="{00000000-0005-0000-0000-000067010000}"/>
    <cellStyle name="_dbtpa000911_2008 Mgmt Report - January_02.08.08_support_Pd018 Mgmt Report - ATI.Apr_support" xfId="429" xr:uid="{00000000-0005-0000-0000-000068010000}"/>
    <cellStyle name="_dbtpa000911_2008 Mgmt Report - January_02.08.08_support_Pd018 Mgmt Report - ATI.Apr_support_2009-11 DPW Budget Template - ATI - Oct 6" xfId="430" xr:uid="{00000000-0005-0000-0000-000069010000}"/>
    <cellStyle name="_dbtpa000911_2008 Mgmt Report - January_02.08.08_support_Pd038 Mgmt Report - ATI_ June'08_support" xfId="431" xr:uid="{00000000-0005-0000-0000-00006A010000}"/>
    <cellStyle name="_dbtpa000911_2008 Mgmt Report - January_02.08.08_support_Pd038 Mgmt Report - ATI_ May'08_support" xfId="432" xr:uid="{00000000-0005-0000-0000-00006B010000}"/>
    <cellStyle name="_dbtpa000911_2008-10 DPW Budget Template (HFM Upload)" xfId="433" xr:uid="{00000000-0005-0000-0000-00006C010000}"/>
    <cellStyle name="_dbtpa000911_2009-11 DPW Budget Template - ATI - Oct 6" xfId="434" xr:uid="{00000000-0005-0000-0000-00006D010000}"/>
    <cellStyle name="_dbtpa000911_Annualized figure of Pd077" xfId="435" xr:uid="{00000000-0005-0000-0000-00006E010000}"/>
    <cellStyle name="_dbtpa000911_Annualized figure of Pd087" xfId="436" xr:uid="{00000000-0005-0000-0000-00006F010000}"/>
    <cellStyle name="_dbtpa000911_AR02" xfId="437" xr:uid="{00000000-0005-0000-0000-000070010000}"/>
    <cellStyle name="_dbtpa000911_Book1" xfId="438" xr:uid="{00000000-0005-0000-0000-000071010000}"/>
    <cellStyle name="_dbtpa000911_CT3 Reforecast 2 DPW format (060807)" xfId="439" xr:uid="{00000000-0005-0000-0000-000072010000}"/>
    <cellStyle name="_dbtpa000911_CT3 Reforecast 2 DPW format (060807)_Annualized figure of Pd077" xfId="440" xr:uid="{00000000-0005-0000-0000-000073010000}"/>
    <cellStyle name="_dbtpa000911_CT3 Reforecast 2 DPW format (060807)_Annualized figure of Pd087" xfId="441" xr:uid="{00000000-0005-0000-0000-000074010000}"/>
    <cellStyle name="_dbtpa000911_DPW Budget - ATI - Revised" xfId="442" xr:uid="{00000000-0005-0000-0000-000075010000}"/>
    <cellStyle name="_dbtpa000911_DPW Template_ATI-RF1 2008_support_actualized mar_REV04.15.08" xfId="443" xr:uid="{00000000-0005-0000-0000-000076010000}"/>
    <cellStyle name="_dbtpa000911_DPW Template_ATI-RF1 2008_support_actualized mar_REV04.15.08_2009-11 DPW Budget Template - ATI - Oct 6" xfId="444" xr:uid="{00000000-0005-0000-0000-000077010000}"/>
    <cellStyle name="_dbtpa000911_DPW Template_ATI-RF3 2008" xfId="445" xr:uid="{00000000-0005-0000-0000-000078010000}"/>
    <cellStyle name="_dbtpa000911_Group Top 24 Debtor" xfId="446" xr:uid="{00000000-0005-0000-0000-000079010000}"/>
    <cellStyle name="_dbtpa000911_Pd018 Mgmt Report - ATI.Apr_support" xfId="447" xr:uid="{00000000-0005-0000-0000-00007A010000}"/>
    <cellStyle name="_dbtpa000911_Pd038 Mgmt Report - ATI_ June'08_support" xfId="448" xr:uid="{00000000-0005-0000-0000-00007B010000}"/>
    <cellStyle name="_dbtpa000911_Pd038 Mgmt Report - ATI_ May'08_support" xfId="449" xr:uid="{00000000-0005-0000-0000-00007C010000}"/>
    <cellStyle name="_dbtpa000911_Report 01-2002" xfId="450" xr:uid="{00000000-0005-0000-0000-00007D010000}"/>
    <cellStyle name="_dbtpa000911_Report 01-2002 lhl" xfId="451" xr:uid="{00000000-0005-0000-0000-00007E010000}"/>
    <cellStyle name="_dbtpa000911_Report 02-2002" xfId="452" xr:uid="{00000000-0005-0000-0000-00007F010000}"/>
    <cellStyle name="_dbtpa000911_Report 03-2002" xfId="453" xr:uid="{00000000-0005-0000-0000-000080010000}"/>
    <cellStyle name="_dbtpa000911_SCT 1 - Valuation Model v2" xfId="454" xr:uid="{00000000-0005-0000-0000-000081010000}"/>
    <cellStyle name="_dbtpa000911_SCT 1 - Valuation Model v2.RMB+2%" xfId="455" xr:uid="{00000000-0005-0000-0000-000082010000}"/>
    <cellStyle name="_dbtpa000911_SCT 1 - Valuation Model v2.RMB+2%_Annualized figure of Pd077" xfId="456" xr:uid="{00000000-0005-0000-0000-000083010000}"/>
    <cellStyle name="_dbtpa000911_SCT 1 - Valuation Model v2.RMB+2%_Annualized figure of Pd087" xfId="457" xr:uid="{00000000-0005-0000-0000-000084010000}"/>
    <cellStyle name="_dbtpa000911_SCT 1 - Valuation Model v2.RMB+2%_CT3 Reforecast 2 DPW format (060807)" xfId="458" xr:uid="{00000000-0005-0000-0000-000085010000}"/>
    <cellStyle name="_dbtpa000911_SCT 1 - Valuation Model v2.RMB+2%_CT3 Reforecast 2 DPW format (060807)_Annualized figure of Pd077" xfId="459" xr:uid="{00000000-0005-0000-0000-000086010000}"/>
    <cellStyle name="_dbtpa000911_SCT 1 - Valuation Model v2.RMB+2%_CT3 Reforecast 2 DPW format (060807)_Annualized figure of Pd087" xfId="460" xr:uid="{00000000-0005-0000-0000-000087010000}"/>
    <cellStyle name="_dbtpa000911_SCT 1 - Valuation Model v2_Annualized figure of Pd077" xfId="461" xr:uid="{00000000-0005-0000-0000-000088010000}"/>
    <cellStyle name="_dbtpa000911_SCT 1 - Valuation Model v2_Annualized figure of Pd087" xfId="462" xr:uid="{00000000-0005-0000-0000-000089010000}"/>
    <cellStyle name="_dbtpa000911_SCT 1 - Valuation Model v2_CT3 Reforecast 2 DPW format (060807)" xfId="463" xr:uid="{00000000-0005-0000-0000-00008A010000}"/>
    <cellStyle name="_dbtpa000911_SCT 1 - Valuation Model v2_CT3 Reforecast 2 DPW format (060807)_Annualized figure of Pd077" xfId="464" xr:uid="{00000000-0005-0000-0000-00008B010000}"/>
    <cellStyle name="_dbtpa000911_SCT 1 - Valuation Model v2_CT3 Reforecast 2 DPW format (060807)_Annualized figure of Pd087" xfId="465" xr:uid="{00000000-0005-0000-0000-00008C010000}"/>
    <cellStyle name="_dbtpa000911_SCT 1 - Valuation Model.200508v1" xfId="466" xr:uid="{00000000-0005-0000-0000-00008D010000}"/>
    <cellStyle name="_dbtpa000911_SCT 1 - Valuation Model.200508v1_Annualized figure of Pd077" xfId="467" xr:uid="{00000000-0005-0000-0000-00008E010000}"/>
    <cellStyle name="_dbtpa000911_SCT 1 - Valuation Model.200508v1_Annualized figure of Pd087" xfId="468" xr:uid="{00000000-0005-0000-0000-00008F010000}"/>
    <cellStyle name="_dbtpa000911_SCT 1 - Valuation Model.200508v1_CT3 Reforecast 2 DPW format (060807)" xfId="469" xr:uid="{00000000-0005-0000-0000-000090010000}"/>
    <cellStyle name="_dbtpa000911_SCT 1 - Valuation Model.200508v1_CT3 Reforecast 2 DPW format (060807)_Annualized figure of Pd077" xfId="470" xr:uid="{00000000-0005-0000-0000-000091010000}"/>
    <cellStyle name="_dbtpa000911_SCT 1 - Valuation Model.200508v1_CT3 Reforecast 2 DPW format (060807)_Annualized figure of Pd087" xfId="471" xr:uid="{00000000-0005-0000-0000-000092010000}"/>
    <cellStyle name="_dbtpa000911_SCT 1 - Valuation Model.200609 (JOA)" xfId="472" xr:uid="{00000000-0005-0000-0000-000093010000}"/>
    <cellStyle name="_dbtpa000911_SCT 1 - Valuation Model.200609 (JOA)_Annualized figure of Pd077" xfId="473" xr:uid="{00000000-0005-0000-0000-000094010000}"/>
    <cellStyle name="_dbtpa000911_SCT 1 - Valuation Model.200609 (JOA)_Annualized figure of Pd087" xfId="474" xr:uid="{00000000-0005-0000-0000-000095010000}"/>
    <cellStyle name="_dbtpa000911_SCT 1 - Valuation Model.200609 (JOA)_CT3 Reforecast 2 DPW format (060807)" xfId="475" xr:uid="{00000000-0005-0000-0000-000096010000}"/>
    <cellStyle name="_dbtpa000911_SCT 1 - Valuation Model.200609 (JOA)_CT3 Reforecast 2 DPW format (060807)_Annualized figure of Pd077" xfId="476" xr:uid="{00000000-0005-0000-0000-000097010000}"/>
    <cellStyle name="_dbtpa000911_SCT 1 - Valuation Model.200609 (JOA)_CT3 Reforecast 2 DPW format (060807)_Annualized figure of Pd087" xfId="477" xr:uid="{00000000-0005-0000-0000-000098010000}"/>
    <cellStyle name="_dbtpa000911_SCT 2 - Valuation Model.0508v1" xfId="478" xr:uid="{00000000-0005-0000-0000-000099010000}"/>
    <cellStyle name="_dbtpa000911_SCT 2 - Valuation Model.0508v1_Annualized figure of Pd077" xfId="479" xr:uid="{00000000-0005-0000-0000-00009A010000}"/>
    <cellStyle name="_dbtpa000911_SCT 2 - Valuation Model.0508v1_Annualized figure of Pd087" xfId="480" xr:uid="{00000000-0005-0000-0000-00009B010000}"/>
    <cellStyle name="_dbtpa000911_SCT 2 - Valuation Model.0508v1_CT3 Reforecast 2 DPW format (060807)" xfId="481" xr:uid="{00000000-0005-0000-0000-00009C010000}"/>
    <cellStyle name="_dbtpa000911_SCT 2 - Valuation Model.0508v1_CT3 Reforecast 2 DPW format (060807)_Annualized figure of Pd077" xfId="482" xr:uid="{00000000-0005-0000-0000-00009D010000}"/>
    <cellStyle name="_dbtpa000911_SCT 2 - Valuation Model.0508v1_CT3 Reforecast 2 DPW format (060807)_Annualized figure of Pd087" xfId="483" xr:uid="{00000000-0005-0000-0000-00009E010000}"/>
    <cellStyle name="_Dbtpa001031x" xfId="484" xr:uid="{00000000-0005-0000-0000-00009F010000}"/>
    <cellStyle name="_Dbtpa001031x_2008 Mgmt Report - January_02.08.08_support" xfId="485" xr:uid="{00000000-0005-0000-0000-0000A0010000}"/>
    <cellStyle name="_Dbtpa001031x_2008 Mgmt Report - January_02.08.08_support_Pd018 Mgmt Report - ATI.Apr_support" xfId="486" xr:uid="{00000000-0005-0000-0000-0000A1010000}"/>
    <cellStyle name="_Dbtpa001031x_2008 Mgmt Report - January_02.08.08_support_Pd018 Mgmt Report - ATI.Apr_support_2009-11 DPW Budget Template - ATI - Oct 6" xfId="487" xr:uid="{00000000-0005-0000-0000-0000A2010000}"/>
    <cellStyle name="_Dbtpa001031x_2008 Mgmt Report - January_02.08.08_support_Pd038 Mgmt Report - ATI_ June'08_support" xfId="488" xr:uid="{00000000-0005-0000-0000-0000A3010000}"/>
    <cellStyle name="_Dbtpa001031x_2008 Mgmt Report - January_02.08.08_support_Pd038 Mgmt Report - ATI_ May'08_support" xfId="489" xr:uid="{00000000-0005-0000-0000-0000A4010000}"/>
    <cellStyle name="_Dbtpa001031x_2008-10 DPW Budget Template (HFM Upload)" xfId="490" xr:uid="{00000000-0005-0000-0000-0000A5010000}"/>
    <cellStyle name="_Dbtpa001031x_2009-11 DPW Budget Template - ATI - Oct 6" xfId="491" xr:uid="{00000000-0005-0000-0000-0000A6010000}"/>
    <cellStyle name="_Dbtpa001031x_Annualized figure of Pd077" xfId="492" xr:uid="{00000000-0005-0000-0000-0000A7010000}"/>
    <cellStyle name="_Dbtpa001031x_Annualized figure of Pd087" xfId="493" xr:uid="{00000000-0005-0000-0000-0000A8010000}"/>
    <cellStyle name="_Dbtpa001031x_AR02" xfId="494" xr:uid="{00000000-0005-0000-0000-0000A9010000}"/>
    <cellStyle name="_Dbtpa001031x_Book1" xfId="495" xr:uid="{00000000-0005-0000-0000-0000AA010000}"/>
    <cellStyle name="_Dbtpa001031x_CT3 Reforecast 2 DPW format (060807)" xfId="496" xr:uid="{00000000-0005-0000-0000-0000AB010000}"/>
    <cellStyle name="_Dbtpa001031x_CT3 Reforecast 2 DPW format (060807)_Annualized figure of Pd077" xfId="497" xr:uid="{00000000-0005-0000-0000-0000AC010000}"/>
    <cellStyle name="_Dbtpa001031x_CT3 Reforecast 2 DPW format (060807)_Annualized figure of Pd087" xfId="498" xr:uid="{00000000-0005-0000-0000-0000AD010000}"/>
    <cellStyle name="_Dbtpa001031x_DPW Budget - ATI - Revised" xfId="499" xr:uid="{00000000-0005-0000-0000-0000AE010000}"/>
    <cellStyle name="_Dbtpa001031x_DPW Template_ATI-RF1 2008_support_actualized mar_REV04.15.08" xfId="500" xr:uid="{00000000-0005-0000-0000-0000AF010000}"/>
    <cellStyle name="_Dbtpa001031x_DPW Template_ATI-RF1 2008_support_actualized mar_REV04.15.08_2009-11 DPW Budget Template - ATI - Oct 6" xfId="501" xr:uid="{00000000-0005-0000-0000-0000B0010000}"/>
    <cellStyle name="_Dbtpa001031x_DPW Template_ATI-RF3 2008" xfId="502" xr:uid="{00000000-0005-0000-0000-0000B1010000}"/>
    <cellStyle name="_Dbtpa001031x_Group Top 24 Debtor" xfId="503" xr:uid="{00000000-0005-0000-0000-0000B2010000}"/>
    <cellStyle name="_Dbtpa001031x_Pd018 Mgmt Report - ATI.Apr_support" xfId="504" xr:uid="{00000000-0005-0000-0000-0000B3010000}"/>
    <cellStyle name="_Dbtpa001031x_Pd038 Mgmt Report - ATI_ June'08_support" xfId="505" xr:uid="{00000000-0005-0000-0000-0000B4010000}"/>
    <cellStyle name="_Dbtpa001031x_Pd038 Mgmt Report - ATI_ May'08_support" xfId="506" xr:uid="{00000000-0005-0000-0000-0000B5010000}"/>
    <cellStyle name="_Dbtpa001031x_Report 01-2002" xfId="507" xr:uid="{00000000-0005-0000-0000-0000B6010000}"/>
    <cellStyle name="_Dbtpa001031x_Report 01-2002 lhl" xfId="508" xr:uid="{00000000-0005-0000-0000-0000B7010000}"/>
    <cellStyle name="_Dbtpa001031x_Report 02-2002" xfId="509" xr:uid="{00000000-0005-0000-0000-0000B8010000}"/>
    <cellStyle name="_Dbtpa001031x_Report 03-2002" xfId="510" xr:uid="{00000000-0005-0000-0000-0000B9010000}"/>
    <cellStyle name="_Dbtpa001031x_SCT 1 - Valuation Model v2" xfId="511" xr:uid="{00000000-0005-0000-0000-0000BA010000}"/>
    <cellStyle name="_Dbtpa001031x_SCT 1 - Valuation Model v2.RMB+2%" xfId="512" xr:uid="{00000000-0005-0000-0000-0000BB010000}"/>
    <cellStyle name="_Dbtpa001031x_SCT 1 - Valuation Model v2.RMB+2%_Annualized figure of Pd077" xfId="513" xr:uid="{00000000-0005-0000-0000-0000BC010000}"/>
    <cellStyle name="_Dbtpa001031x_SCT 1 - Valuation Model v2.RMB+2%_Annualized figure of Pd087" xfId="514" xr:uid="{00000000-0005-0000-0000-0000BD010000}"/>
    <cellStyle name="_Dbtpa001031x_SCT 1 - Valuation Model v2.RMB+2%_CT3 Reforecast 2 DPW format (060807)" xfId="515" xr:uid="{00000000-0005-0000-0000-0000BE010000}"/>
    <cellStyle name="_Dbtpa001031x_SCT 1 - Valuation Model v2.RMB+2%_CT3 Reforecast 2 DPW format (060807)_Annualized figure of Pd077" xfId="516" xr:uid="{00000000-0005-0000-0000-0000BF010000}"/>
    <cellStyle name="_Dbtpa001031x_SCT 1 - Valuation Model v2.RMB+2%_CT3 Reforecast 2 DPW format (060807)_Annualized figure of Pd087" xfId="517" xr:uid="{00000000-0005-0000-0000-0000C0010000}"/>
    <cellStyle name="_Dbtpa001031x_SCT 1 - Valuation Model v2_Annualized figure of Pd077" xfId="518" xr:uid="{00000000-0005-0000-0000-0000C1010000}"/>
    <cellStyle name="_Dbtpa001031x_SCT 1 - Valuation Model v2_Annualized figure of Pd087" xfId="519" xr:uid="{00000000-0005-0000-0000-0000C2010000}"/>
    <cellStyle name="_Dbtpa001031x_SCT 1 - Valuation Model v2_CT3 Reforecast 2 DPW format (060807)" xfId="520" xr:uid="{00000000-0005-0000-0000-0000C3010000}"/>
    <cellStyle name="_Dbtpa001031x_SCT 1 - Valuation Model v2_CT3 Reforecast 2 DPW format (060807)_Annualized figure of Pd077" xfId="521" xr:uid="{00000000-0005-0000-0000-0000C4010000}"/>
    <cellStyle name="_Dbtpa001031x_SCT 1 - Valuation Model v2_CT3 Reforecast 2 DPW format (060807)_Annualized figure of Pd087" xfId="522" xr:uid="{00000000-0005-0000-0000-0000C5010000}"/>
    <cellStyle name="_Dbtpa001031x_SCT 1 - Valuation Model.200508v1" xfId="523" xr:uid="{00000000-0005-0000-0000-0000C6010000}"/>
    <cellStyle name="_Dbtpa001031x_SCT 1 - Valuation Model.200508v1_Annualized figure of Pd077" xfId="524" xr:uid="{00000000-0005-0000-0000-0000C7010000}"/>
    <cellStyle name="_Dbtpa001031x_SCT 1 - Valuation Model.200508v1_Annualized figure of Pd087" xfId="525" xr:uid="{00000000-0005-0000-0000-0000C8010000}"/>
    <cellStyle name="_Dbtpa001031x_SCT 1 - Valuation Model.200508v1_CT3 Reforecast 2 DPW format (060807)" xfId="526" xr:uid="{00000000-0005-0000-0000-0000C9010000}"/>
    <cellStyle name="_Dbtpa001031x_SCT 1 - Valuation Model.200508v1_CT3 Reforecast 2 DPW format (060807)_Annualized figure of Pd077" xfId="527" xr:uid="{00000000-0005-0000-0000-0000CA010000}"/>
    <cellStyle name="_Dbtpa001031x_SCT 1 - Valuation Model.200508v1_CT3 Reforecast 2 DPW format (060807)_Annualized figure of Pd087" xfId="528" xr:uid="{00000000-0005-0000-0000-0000CB010000}"/>
    <cellStyle name="_Dbtpa001031x_SCT 1 - Valuation Model.200609 (JOA)" xfId="529" xr:uid="{00000000-0005-0000-0000-0000CC010000}"/>
    <cellStyle name="_Dbtpa001031x_SCT 1 - Valuation Model.200609 (JOA)_Annualized figure of Pd077" xfId="530" xr:uid="{00000000-0005-0000-0000-0000CD010000}"/>
    <cellStyle name="_Dbtpa001031x_SCT 1 - Valuation Model.200609 (JOA)_Annualized figure of Pd087" xfId="531" xr:uid="{00000000-0005-0000-0000-0000CE010000}"/>
    <cellStyle name="_Dbtpa001031x_SCT 1 - Valuation Model.200609 (JOA)_CT3 Reforecast 2 DPW format (060807)" xfId="532" xr:uid="{00000000-0005-0000-0000-0000CF010000}"/>
    <cellStyle name="_Dbtpa001031x_SCT 1 - Valuation Model.200609 (JOA)_CT3 Reforecast 2 DPW format (060807)_Annualized figure of Pd077" xfId="533" xr:uid="{00000000-0005-0000-0000-0000D0010000}"/>
    <cellStyle name="_Dbtpa001031x_SCT 1 - Valuation Model.200609 (JOA)_CT3 Reforecast 2 DPW format (060807)_Annualized figure of Pd087" xfId="534" xr:uid="{00000000-0005-0000-0000-0000D1010000}"/>
    <cellStyle name="_Dbtpa001031x_SCT 2 - Valuation Model.0508v1" xfId="535" xr:uid="{00000000-0005-0000-0000-0000D2010000}"/>
    <cellStyle name="_Dbtpa001031x_SCT 2 - Valuation Model.0508v1_Annualized figure of Pd077" xfId="536" xr:uid="{00000000-0005-0000-0000-0000D3010000}"/>
    <cellStyle name="_Dbtpa001031x_SCT 2 - Valuation Model.0508v1_Annualized figure of Pd087" xfId="537" xr:uid="{00000000-0005-0000-0000-0000D4010000}"/>
    <cellStyle name="_Dbtpa001031x_SCT 2 - Valuation Model.0508v1_CT3 Reforecast 2 DPW format (060807)" xfId="538" xr:uid="{00000000-0005-0000-0000-0000D5010000}"/>
    <cellStyle name="_Dbtpa001031x_SCT 2 - Valuation Model.0508v1_CT3 Reforecast 2 DPW format (060807)_Annualized figure of Pd077" xfId="539" xr:uid="{00000000-0005-0000-0000-0000D6010000}"/>
    <cellStyle name="_Dbtpa001031x_SCT 2 - Valuation Model.0508v1_CT3 Reforecast 2 DPW format (060807)_Annualized figure of Pd087" xfId="540" xr:uid="{00000000-0005-0000-0000-0000D7010000}"/>
    <cellStyle name="_DBTPA010131GAR" xfId="541" xr:uid="{00000000-0005-0000-0000-0000D8010000}"/>
    <cellStyle name="_DBTPA010131GAR_2008 Mgmt Report - January_02.08.08_support" xfId="542" xr:uid="{00000000-0005-0000-0000-0000D9010000}"/>
    <cellStyle name="_DBTPA010131GAR_2008 Mgmt Report - January_02.08.08_support_Pd018 Mgmt Report - ATI.Apr_support" xfId="543" xr:uid="{00000000-0005-0000-0000-0000DA010000}"/>
    <cellStyle name="_DBTPA010131GAR_2008 Mgmt Report - January_02.08.08_support_Pd018 Mgmt Report - ATI.Apr_support_2009-11 DPW Budget Template - ATI - Oct 6" xfId="544" xr:uid="{00000000-0005-0000-0000-0000DB010000}"/>
    <cellStyle name="_DBTPA010131GAR_2008 Mgmt Report - January_02.08.08_support_Pd038 Mgmt Report - ATI_ June'08_support" xfId="545" xr:uid="{00000000-0005-0000-0000-0000DC010000}"/>
    <cellStyle name="_DBTPA010131GAR_2008 Mgmt Report - January_02.08.08_support_Pd038 Mgmt Report - ATI_ May'08_support" xfId="546" xr:uid="{00000000-0005-0000-0000-0000DD010000}"/>
    <cellStyle name="_DBTPA010131GAR_2008-10 DPW Budget Template (HFM Upload)" xfId="547" xr:uid="{00000000-0005-0000-0000-0000DE010000}"/>
    <cellStyle name="_DBTPA010131GAR_2009-11 DPW Budget Template - ATI - Oct 6" xfId="548" xr:uid="{00000000-0005-0000-0000-0000DF010000}"/>
    <cellStyle name="_DBTPA010131GAR_Annualized figure of Pd077" xfId="549" xr:uid="{00000000-0005-0000-0000-0000E0010000}"/>
    <cellStyle name="_DBTPA010131GAR_Annualized figure of Pd087" xfId="550" xr:uid="{00000000-0005-0000-0000-0000E1010000}"/>
    <cellStyle name="_DBTPA010131GAR_AR02" xfId="551" xr:uid="{00000000-0005-0000-0000-0000E2010000}"/>
    <cellStyle name="_DBTPA010131GAR_Book1" xfId="552" xr:uid="{00000000-0005-0000-0000-0000E3010000}"/>
    <cellStyle name="_DBTPA010131GAR_CT3 Reforecast 2 DPW format (060807)" xfId="553" xr:uid="{00000000-0005-0000-0000-0000E4010000}"/>
    <cellStyle name="_DBTPA010131GAR_CT3 Reforecast 2 DPW format (060807)_Annualized figure of Pd077" xfId="554" xr:uid="{00000000-0005-0000-0000-0000E5010000}"/>
    <cellStyle name="_DBTPA010131GAR_CT3 Reforecast 2 DPW format (060807)_Annualized figure of Pd087" xfId="555" xr:uid="{00000000-0005-0000-0000-0000E6010000}"/>
    <cellStyle name="_DBTPA010131GAR_DPW Budget - ATI - Revised" xfId="556" xr:uid="{00000000-0005-0000-0000-0000E7010000}"/>
    <cellStyle name="_DBTPA010131GAR_DPW Template_ATI-RF1 2008_support_actualized mar_REV04.15.08" xfId="557" xr:uid="{00000000-0005-0000-0000-0000E8010000}"/>
    <cellStyle name="_DBTPA010131GAR_DPW Template_ATI-RF1 2008_support_actualized mar_REV04.15.08_2009-11 DPW Budget Template - ATI - Oct 6" xfId="558" xr:uid="{00000000-0005-0000-0000-0000E9010000}"/>
    <cellStyle name="_DBTPA010131GAR_DPW Template_ATI-RF3 2008" xfId="559" xr:uid="{00000000-0005-0000-0000-0000EA010000}"/>
    <cellStyle name="_DBTPA010131GAR_Group Top 24 Debtor" xfId="560" xr:uid="{00000000-0005-0000-0000-0000EB010000}"/>
    <cellStyle name="_DBTPA010131GAR_Pd018 Mgmt Report - ATI.Apr_support" xfId="561" xr:uid="{00000000-0005-0000-0000-0000EC010000}"/>
    <cellStyle name="_DBTPA010131GAR_Pd038 Mgmt Report - ATI_ June'08_support" xfId="562" xr:uid="{00000000-0005-0000-0000-0000ED010000}"/>
    <cellStyle name="_DBTPA010131GAR_Pd038 Mgmt Report - ATI_ May'08_support" xfId="563" xr:uid="{00000000-0005-0000-0000-0000EE010000}"/>
    <cellStyle name="_DBTPA010131GAR_Report 01-2002" xfId="564" xr:uid="{00000000-0005-0000-0000-0000EF010000}"/>
    <cellStyle name="_DBTPA010131GAR_Report 01-2002 lhl" xfId="565" xr:uid="{00000000-0005-0000-0000-0000F0010000}"/>
    <cellStyle name="_DBTPA010131GAR_Report 02-2002" xfId="566" xr:uid="{00000000-0005-0000-0000-0000F1010000}"/>
    <cellStyle name="_DBTPA010131GAR_Report 03-2002" xfId="567" xr:uid="{00000000-0005-0000-0000-0000F2010000}"/>
    <cellStyle name="_DBTPA010131GAR_SCT 1 - Valuation Model v2" xfId="568" xr:uid="{00000000-0005-0000-0000-0000F3010000}"/>
    <cellStyle name="_DBTPA010131GAR_SCT 1 - Valuation Model v2.RMB+2%" xfId="569" xr:uid="{00000000-0005-0000-0000-0000F4010000}"/>
    <cellStyle name="_DBTPA010131GAR_SCT 1 - Valuation Model v2.RMB+2%_Annualized figure of Pd077" xfId="570" xr:uid="{00000000-0005-0000-0000-0000F5010000}"/>
    <cellStyle name="_DBTPA010131GAR_SCT 1 - Valuation Model v2.RMB+2%_Annualized figure of Pd087" xfId="571" xr:uid="{00000000-0005-0000-0000-0000F6010000}"/>
    <cellStyle name="_DBTPA010131GAR_SCT 1 - Valuation Model v2.RMB+2%_CT3 Reforecast 2 DPW format (060807)" xfId="572" xr:uid="{00000000-0005-0000-0000-0000F7010000}"/>
    <cellStyle name="_DBTPA010131GAR_SCT 1 - Valuation Model v2.RMB+2%_CT3 Reforecast 2 DPW format (060807)_Annualized figure of Pd077" xfId="573" xr:uid="{00000000-0005-0000-0000-0000F8010000}"/>
    <cellStyle name="_DBTPA010131GAR_SCT 1 - Valuation Model v2.RMB+2%_CT3 Reforecast 2 DPW format (060807)_Annualized figure of Pd087" xfId="574" xr:uid="{00000000-0005-0000-0000-0000F9010000}"/>
    <cellStyle name="_DBTPA010131GAR_SCT 1 - Valuation Model v2_Annualized figure of Pd077" xfId="575" xr:uid="{00000000-0005-0000-0000-0000FA010000}"/>
    <cellStyle name="_DBTPA010131GAR_SCT 1 - Valuation Model v2_Annualized figure of Pd087" xfId="576" xr:uid="{00000000-0005-0000-0000-0000FB010000}"/>
    <cellStyle name="_DBTPA010131GAR_SCT 1 - Valuation Model v2_CT3 Reforecast 2 DPW format (060807)" xfId="577" xr:uid="{00000000-0005-0000-0000-0000FC010000}"/>
    <cellStyle name="_DBTPA010131GAR_SCT 1 - Valuation Model v2_CT3 Reforecast 2 DPW format (060807)_Annualized figure of Pd077" xfId="578" xr:uid="{00000000-0005-0000-0000-0000FD010000}"/>
    <cellStyle name="_DBTPA010131GAR_SCT 1 - Valuation Model v2_CT3 Reforecast 2 DPW format (060807)_Annualized figure of Pd087" xfId="579" xr:uid="{00000000-0005-0000-0000-0000FE010000}"/>
    <cellStyle name="_DBTPA010131GAR_SCT 1 - Valuation Model.200508v1" xfId="580" xr:uid="{00000000-0005-0000-0000-0000FF010000}"/>
    <cellStyle name="_DBTPA010131GAR_SCT 1 - Valuation Model.200508v1_Annualized figure of Pd077" xfId="581" xr:uid="{00000000-0005-0000-0000-000000020000}"/>
    <cellStyle name="_DBTPA010131GAR_SCT 1 - Valuation Model.200508v1_Annualized figure of Pd087" xfId="582" xr:uid="{00000000-0005-0000-0000-000001020000}"/>
    <cellStyle name="_DBTPA010131GAR_SCT 1 - Valuation Model.200508v1_CT3 Reforecast 2 DPW format (060807)" xfId="583" xr:uid="{00000000-0005-0000-0000-000002020000}"/>
    <cellStyle name="_DBTPA010131GAR_SCT 1 - Valuation Model.200508v1_CT3 Reforecast 2 DPW format (060807)_Annualized figure of Pd077" xfId="584" xr:uid="{00000000-0005-0000-0000-000003020000}"/>
    <cellStyle name="_DBTPA010131GAR_SCT 1 - Valuation Model.200508v1_CT3 Reforecast 2 DPW format (060807)_Annualized figure of Pd087" xfId="585" xr:uid="{00000000-0005-0000-0000-000004020000}"/>
    <cellStyle name="_DBTPA010131GAR_SCT 1 - Valuation Model.200609 (JOA)" xfId="586" xr:uid="{00000000-0005-0000-0000-000005020000}"/>
    <cellStyle name="_DBTPA010131GAR_SCT 1 - Valuation Model.200609 (JOA)_Annualized figure of Pd077" xfId="587" xr:uid="{00000000-0005-0000-0000-000006020000}"/>
    <cellStyle name="_DBTPA010131GAR_SCT 1 - Valuation Model.200609 (JOA)_Annualized figure of Pd087" xfId="588" xr:uid="{00000000-0005-0000-0000-000007020000}"/>
    <cellStyle name="_DBTPA010131GAR_SCT 1 - Valuation Model.200609 (JOA)_CT3 Reforecast 2 DPW format (060807)" xfId="589" xr:uid="{00000000-0005-0000-0000-000008020000}"/>
    <cellStyle name="_DBTPA010131GAR_SCT 1 - Valuation Model.200609 (JOA)_CT3 Reforecast 2 DPW format (060807)_Annualized figure of Pd077" xfId="590" xr:uid="{00000000-0005-0000-0000-000009020000}"/>
    <cellStyle name="_DBTPA010131GAR_SCT 1 - Valuation Model.200609 (JOA)_CT3 Reforecast 2 DPW format (060807)_Annualized figure of Pd087" xfId="591" xr:uid="{00000000-0005-0000-0000-00000A020000}"/>
    <cellStyle name="_DBTPA010131GAR_SCT 2 - Valuation Model.0508v1" xfId="592" xr:uid="{00000000-0005-0000-0000-00000B020000}"/>
    <cellStyle name="_DBTPA010131GAR_SCT 2 - Valuation Model.0508v1_Annualized figure of Pd077" xfId="593" xr:uid="{00000000-0005-0000-0000-00000C020000}"/>
    <cellStyle name="_DBTPA010131GAR_SCT 2 - Valuation Model.0508v1_Annualized figure of Pd087" xfId="594" xr:uid="{00000000-0005-0000-0000-00000D020000}"/>
    <cellStyle name="_DBTPA010131GAR_SCT 2 - Valuation Model.0508v1_CT3 Reforecast 2 DPW format (060807)" xfId="595" xr:uid="{00000000-0005-0000-0000-00000E020000}"/>
    <cellStyle name="_DBTPA010131GAR_SCT 2 - Valuation Model.0508v1_CT3 Reforecast 2 DPW format (060807)_Annualized figure of Pd077" xfId="596" xr:uid="{00000000-0005-0000-0000-00000F020000}"/>
    <cellStyle name="_DBTPA010131GAR_SCT 2 - Valuation Model.0508v1_CT3 Reforecast 2 DPW format (060807)_Annualized figure of Pd087" xfId="597" xr:uid="{00000000-0005-0000-0000-000010020000}"/>
    <cellStyle name="_DBTRP" xfId="598" xr:uid="{00000000-0005-0000-0000-000011020000}"/>
    <cellStyle name="_DBTRP_2008 Mgmt Report - January_02.08.08_support" xfId="599" xr:uid="{00000000-0005-0000-0000-000012020000}"/>
    <cellStyle name="_DBTRP_2008 Mgmt Report - January_02.08.08_support_Pd018 Mgmt Report - ATI.Apr_support" xfId="600" xr:uid="{00000000-0005-0000-0000-000013020000}"/>
    <cellStyle name="_DBTRP_2008 Mgmt Report - January_02.08.08_support_Pd018 Mgmt Report - ATI.Apr_support_2009-11 DPW Budget Template - ATI - Oct 6" xfId="601" xr:uid="{00000000-0005-0000-0000-000014020000}"/>
    <cellStyle name="_DBTRP_2008 Mgmt Report - January_02.08.08_support_Pd038 Mgmt Report - ATI_ June'08_support" xfId="602" xr:uid="{00000000-0005-0000-0000-000015020000}"/>
    <cellStyle name="_DBTRP_2008 Mgmt Report - January_02.08.08_support_Pd038 Mgmt Report - ATI_ May'08_support" xfId="603" xr:uid="{00000000-0005-0000-0000-000016020000}"/>
    <cellStyle name="_DBTRP_2008-10 DPW Budget Template (HFM Upload)" xfId="604" xr:uid="{00000000-0005-0000-0000-000017020000}"/>
    <cellStyle name="_DBTRP_2009-11 DPW Budget Template - ATI - Oct 6" xfId="605" xr:uid="{00000000-0005-0000-0000-000018020000}"/>
    <cellStyle name="_DBTRP_Annualized figure of Pd077" xfId="606" xr:uid="{00000000-0005-0000-0000-000019020000}"/>
    <cellStyle name="_DBTRP_Annualized figure of Pd087" xfId="607" xr:uid="{00000000-0005-0000-0000-00001A020000}"/>
    <cellStyle name="_DBTRP_AR02" xfId="608" xr:uid="{00000000-0005-0000-0000-00001B020000}"/>
    <cellStyle name="_DBTRP_Book1" xfId="609" xr:uid="{00000000-0005-0000-0000-00001C020000}"/>
    <cellStyle name="_DBTRP_CT3 Reforecast 2 DPW format (060807)" xfId="610" xr:uid="{00000000-0005-0000-0000-00001D020000}"/>
    <cellStyle name="_DBTRP_CT3 Reforecast 2 DPW format (060807)_Annualized figure of Pd077" xfId="611" xr:uid="{00000000-0005-0000-0000-00001E020000}"/>
    <cellStyle name="_DBTRP_CT3 Reforecast 2 DPW format (060807)_Annualized figure of Pd087" xfId="612" xr:uid="{00000000-0005-0000-0000-00001F020000}"/>
    <cellStyle name="_DBTRP_DPW Budget - ATI - Revised" xfId="613" xr:uid="{00000000-0005-0000-0000-000020020000}"/>
    <cellStyle name="_DBTRP_DPW Template_ATI-RF1 2008_support_actualized mar_REV04.15.08" xfId="614" xr:uid="{00000000-0005-0000-0000-000021020000}"/>
    <cellStyle name="_DBTRP_DPW Template_ATI-RF1 2008_support_actualized mar_REV04.15.08_2009-11 DPW Budget Template - ATI - Oct 6" xfId="615" xr:uid="{00000000-0005-0000-0000-000022020000}"/>
    <cellStyle name="_DBTRP_DPW Template_ATI-RF3 2008" xfId="616" xr:uid="{00000000-0005-0000-0000-000023020000}"/>
    <cellStyle name="_DBTRP_Group Top 24 Debtor" xfId="617" xr:uid="{00000000-0005-0000-0000-000024020000}"/>
    <cellStyle name="_DBTRP_Pd018 Mgmt Report - ATI.Apr_support" xfId="618" xr:uid="{00000000-0005-0000-0000-000025020000}"/>
    <cellStyle name="_DBTRP_Pd038 Mgmt Report - ATI_ June'08_support" xfId="619" xr:uid="{00000000-0005-0000-0000-000026020000}"/>
    <cellStyle name="_DBTRP_Pd038 Mgmt Report - ATI_ May'08_support" xfId="620" xr:uid="{00000000-0005-0000-0000-000027020000}"/>
    <cellStyle name="_DBTRP_Report 01-2002" xfId="621" xr:uid="{00000000-0005-0000-0000-000028020000}"/>
    <cellStyle name="_DBTRP_Report 01-2002 lhl" xfId="622" xr:uid="{00000000-0005-0000-0000-000029020000}"/>
    <cellStyle name="_DBTRP_Report 02-2002" xfId="623" xr:uid="{00000000-0005-0000-0000-00002A020000}"/>
    <cellStyle name="_DBTRP_Report 03-2002" xfId="624" xr:uid="{00000000-0005-0000-0000-00002B020000}"/>
    <cellStyle name="_DBTRP_SCT 1 - Valuation Model v2" xfId="625" xr:uid="{00000000-0005-0000-0000-00002C020000}"/>
    <cellStyle name="_DBTRP_SCT 1 - Valuation Model v2.RMB+2%" xfId="626" xr:uid="{00000000-0005-0000-0000-00002D020000}"/>
    <cellStyle name="_DBTRP_SCT 1 - Valuation Model v2.RMB+2%_Annualized figure of Pd077" xfId="627" xr:uid="{00000000-0005-0000-0000-00002E020000}"/>
    <cellStyle name="_DBTRP_SCT 1 - Valuation Model v2.RMB+2%_Annualized figure of Pd087" xfId="628" xr:uid="{00000000-0005-0000-0000-00002F020000}"/>
    <cellStyle name="_DBTRP_SCT 1 - Valuation Model v2.RMB+2%_CT3 Reforecast 2 DPW format (060807)" xfId="629" xr:uid="{00000000-0005-0000-0000-000030020000}"/>
    <cellStyle name="_DBTRP_SCT 1 - Valuation Model v2.RMB+2%_CT3 Reforecast 2 DPW format (060807)_Annualized figure of Pd077" xfId="630" xr:uid="{00000000-0005-0000-0000-000031020000}"/>
    <cellStyle name="_DBTRP_SCT 1 - Valuation Model v2.RMB+2%_CT3 Reforecast 2 DPW format (060807)_Annualized figure of Pd087" xfId="631" xr:uid="{00000000-0005-0000-0000-000032020000}"/>
    <cellStyle name="_DBTRP_SCT 1 - Valuation Model v2_Annualized figure of Pd077" xfId="632" xr:uid="{00000000-0005-0000-0000-000033020000}"/>
    <cellStyle name="_DBTRP_SCT 1 - Valuation Model v2_Annualized figure of Pd087" xfId="633" xr:uid="{00000000-0005-0000-0000-000034020000}"/>
    <cellStyle name="_DBTRP_SCT 1 - Valuation Model v2_CT3 Reforecast 2 DPW format (060807)" xfId="634" xr:uid="{00000000-0005-0000-0000-000035020000}"/>
    <cellStyle name="_DBTRP_SCT 1 - Valuation Model v2_CT3 Reforecast 2 DPW format (060807)_Annualized figure of Pd077" xfId="635" xr:uid="{00000000-0005-0000-0000-000036020000}"/>
    <cellStyle name="_DBTRP_SCT 1 - Valuation Model v2_CT3 Reforecast 2 DPW format (060807)_Annualized figure of Pd087" xfId="636" xr:uid="{00000000-0005-0000-0000-000037020000}"/>
    <cellStyle name="_DBTRP_SCT 1 - Valuation Model.200508v1" xfId="637" xr:uid="{00000000-0005-0000-0000-000038020000}"/>
    <cellStyle name="_DBTRP_SCT 1 - Valuation Model.200508v1_Annualized figure of Pd077" xfId="638" xr:uid="{00000000-0005-0000-0000-000039020000}"/>
    <cellStyle name="_DBTRP_SCT 1 - Valuation Model.200508v1_Annualized figure of Pd087" xfId="639" xr:uid="{00000000-0005-0000-0000-00003A020000}"/>
    <cellStyle name="_DBTRP_SCT 1 - Valuation Model.200508v1_CT3 Reforecast 2 DPW format (060807)" xfId="640" xr:uid="{00000000-0005-0000-0000-00003B020000}"/>
    <cellStyle name="_DBTRP_SCT 1 - Valuation Model.200508v1_CT3 Reforecast 2 DPW format (060807)_Annualized figure of Pd077" xfId="641" xr:uid="{00000000-0005-0000-0000-00003C020000}"/>
    <cellStyle name="_DBTRP_SCT 1 - Valuation Model.200508v1_CT3 Reforecast 2 DPW format (060807)_Annualized figure of Pd087" xfId="642" xr:uid="{00000000-0005-0000-0000-00003D020000}"/>
    <cellStyle name="_DBTRP_SCT 1 - Valuation Model.200609 (JOA)" xfId="643" xr:uid="{00000000-0005-0000-0000-00003E020000}"/>
    <cellStyle name="_DBTRP_SCT 1 - Valuation Model.200609 (JOA)_Annualized figure of Pd077" xfId="644" xr:uid="{00000000-0005-0000-0000-00003F020000}"/>
    <cellStyle name="_DBTRP_SCT 1 - Valuation Model.200609 (JOA)_Annualized figure of Pd087" xfId="645" xr:uid="{00000000-0005-0000-0000-000040020000}"/>
    <cellStyle name="_DBTRP_SCT 1 - Valuation Model.200609 (JOA)_CT3 Reforecast 2 DPW format (060807)" xfId="646" xr:uid="{00000000-0005-0000-0000-000041020000}"/>
    <cellStyle name="_DBTRP_SCT 1 - Valuation Model.200609 (JOA)_CT3 Reforecast 2 DPW format (060807)_Annualized figure of Pd077" xfId="647" xr:uid="{00000000-0005-0000-0000-000042020000}"/>
    <cellStyle name="_DBTRP_SCT 1 - Valuation Model.200609 (JOA)_CT3 Reforecast 2 DPW format (060807)_Annualized figure of Pd087" xfId="648" xr:uid="{00000000-0005-0000-0000-000043020000}"/>
    <cellStyle name="_DBTRP_SCT 2 - Valuation Model.0508v1" xfId="649" xr:uid="{00000000-0005-0000-0000-000044020000}"/>
    <cellStyle name="_DBTRP_SCT 2 - Valuation Model.0508v1_Annualized figure of Pd077" xfId="650" xr:uid="{00000000-0005-0000-0000-000045020000}"/>
    <cellStyle name="_DBTRP_SCT 2 - Valuation Model.0508v1_Annualized figure of Pd087" xfId="651" xr:uid="{00000000-0005-0000-0000-000046020000}"/>
    <cellStyle name="_DBTRP_SCT 2 - Valuation Model.0508v1_CT3 Reforecast 2 DPW format (060807)" xfId="652" xr:uid="{00000000-0005-0000-0000-000047020000}"/>
    <cellStyle name="_DBTRP_SCT 2 - Valuation Model.0508v1_CT3 Reforecast 2 DPW format (060807)_Annualized figure of Pd077" xfId="653" xr:uid="{00000000-0005-0000-0000-000048020000}"/>
    <cellStyle name="_DBTRP_SCT 2 - Valuation Model.0508v1_CT3 Reforecast 2 DPW format (060807)_Annualized figure of Pd087" xfId="654" xr:uid="{00000000-0005-0000-0000-000049020000}"/>
    <cellStyle name="_DDJJ08 WP UV FINAL" xfId="655" xr:uid="{00000000-0005-0000-0000-00004A020000}"/>
    <cellStyle name="_DEBT-0201" xfId="656" xr:uid="{00000000-0005-0000-0000-00004B020000}"/>
    <cellStyle name="_DEBT-0201_2008 Mgmt Report - January_02.08.08_support" xfId="657" xr:uid="{00000000-0005-0000-0000-00004C020000}"/>
    <cellStyle name="_DEBT-0201_2008 Mgmt Report - January_02.08.08_support_Pd018 Mgmt Report - ATI.Apr_support" xfId="658" xr:uid="{00000000-0005-0000-0000-00004D020000}"/>
    <cellStyle name="_DEBT-0201_2008 Mgmt Report - January_02.08.08_support_Pd018 Mgmt Report - ATI.Apr_support_2009-11 DPW Budget Template - ATI - Oct 6" xfId="659" xr:uid="{00000000-0005-0000-0000-00004E020000}"/>
    <cellStyle name="_DEBT-0201_2008 Mgmt Report - January_02.08.08_support_Pd038 Mgmt Report - ATI_ June'08_support" xfId="660" xr:uid="{00000000-0005-0000-0000-00004F020000}"/>
    <cellStyle name="_DEBT-0201_2008 Mgmt Report - January_02.08.08_support_Pd038 Mgmt Report - ATI_ May'08_support" xfId="661" xr:uid="{00000000-0005-0000-0000-000050020000}"/>
    <cellStyle name="_DEBT-0201_2008-10 DPW Budget Template (HFM Upload)" xfId="662" xr:uid="{00000000-0005-0000-0000-000051020000}"/>
    <cellStyle name="_DEBT-0201_2009-11 DPW Budget Template - ATI - Oct 6" xfId="663" xr:uid="{00000000-0005-0000-0000-000052020000}"/>
    <cellStyle name="_DEBT-0201_Annualized figure of Pd077" xfId="664" xr:uid="{00000000-0005-0000-0000-000053020000}"/>
    <cellStyle name="_DEBT-0201_Annualized figure of Pd087" xfId="665" xr:uid="{00000000-0005-0000-0000-000054020000}"/>
    <cellStyle name="_DEBT-0201_AR02" xfId="666" xr:uid="{00000000-0005-0000-0000-000055020000}"/>
    <cellStyle name="_DEBT-0201_Book1" xfId="667" xr:uid="{00000000-0005-0000-0000-000056020000}"/>
    <cellStyle name="_DEBT-0201_CT3 Reforecast 2 DPW format (060807)" xfId="668" xr:uid="{00000000-0005-0000-0000-000057020000}"/>
    <cellStyle name="_DEBT-0201_CT3 Reforecast 2 DPW format (060807)_Annualized figure of Pd077" xfId="669" xr:uid="{00000000-0005-0000-0000-000058020000}"/>
    <cellStyle name="_DEBT-0201_CT3 Reforecast 2 DPW format (060807)_Annualized figure of Pd087" xfId="670" xr:uid="{00000000-0005-0000-0000-000059020000}"/>
    <cellStyle name="_DEBT-0201_DPW Budget - ATI - Revised" xfId="671" xr:uid="{00000000-0005-0000-0000-00005A020000}"/>
    <cellStyle name="_DEBT-0201_DPW Template_ATI-RF1 2008_support_actualized mar_REV04.15.08" xfId="672" xr:uid="{00000000-0005-0000-0000-00005B020000}"/>
    <cellStyle name="_DEBT-0201_DPW Template_ATI-RF1 2008_support_actualized mar_REV04.15.08_2009-11 DPW Budget Template - ATI - Oct 6" xfId="673" xr:uid="{00000000-0005-0000-0000-00005C020000}"/>
    <cellStyle name="_DEBT-0201_DPW Template_ATI-RF3 2008" xfId="674" xr:uid="{00000000-0005-0000-0000-00005D020000}"/>
    <cellStyle name="_DEBT-0201_Group Top 24 Debtor" xfId="675" xr:uid="{00000000-0005-0000-0000-00005E020000}"/>
    <cellStyle name="_DEBT-0201_Pd018 Mgmt Report - ATI.Apr_support" xfId="676" xr:uid="{00000000-0005-0000-0000-00005F020000}"/>
    <cellStyle name="_DEBT-0201_Pd038 Mgmt Report - ATI_ June'08_support" xfId="677" xr:uid="{00000000-0005-0000-0000-000060020000}"/>
    <cellStyle name="_DEBT-0201_Pd038 Mgmt Report - ATI_ May'08_support" xfId="678" xr:uid="{00000000-0005-0000-0000-000061020000}"/>
    <cellStyle name="_DEBT-0201_Report 01-2002" xfId="679" xr:uid="{00000000-0005-0000-0000-000062020000}"/>
    <cellStyle name="_DEBT-0201_Report 01-2002 lhl" xfId="680" xr:uid="{00000000-0005-0000-0000-000063020000}"/>
    <cellStyle name="_DEBT-0201_Report 02-2002" xfId="681" xr:uid="{00000000-0005-0000-0000-000064020000}"/>
    <cellStyle name="_DEBT-0201_Report 03-2002" xfId="682" xr:uid="{00000000-0005-0000-0000-000065020000}"/>
    <cellStyle name="_DEBT-0201_SCT 1 - Valuation Model v2" xfId="683" xr:uid="{00000000-0005-0000-0000-000066020000}"/>
    <cellStyle name="_DEBT-0201_SCT 1 - Valuation Model v2.RMB+2%" xfId="684" xr:uid="{00000000-0005-0000-0000-000067020000}"/>
    <cellStyle name="_DEBT-0201_SCT 1 - Valuation Model v2.RMB+2%_Annualized figure of Pd077" xfId="685" xr:uid="{00000000-0005-0000-0000-000068020000}"/>
    <cellStyle name="_DEBT-0201_SCT 1 - Valuation Model v2.RMB+2%_Annualized figure of Pd087" xfId="686" xr:uid="{00000000-0005-0000-0000-000069020000}"/>
    <cellStyle name="_DEBT-0201_SCT 1 - Valuation Model v2.RMB+2%_CT3 Reforecast 2 DPW format (060807)" xfId="687" xr:uid="{00000000-0005-0000-0000-00006A020000}"/>
    <cellStyle name="_DEBT-0201_SCT 1 - Valuation Model v2.RMB+2%_CT3 Reforecast 2 DPW format (060807)_Annualized figure of Pd077" xfId="688" xr:uid="{00000000-0005-0000-0000-00006B020000}"/>
    <cellStyle name="_DEBT-0201_SCT 1 - Valuation Model v2.RMB+2%_CT3 Reforecast 2 DPW format (060807)_Annualized figure of Pd087" xfId="689" xr:uid="{00000000-0005-0000-0000-00006C020000}"/>
    <cellStyle name="_DEBT-0201_SCT 1 - Valuation Model v2_Annualized figure of Pd077" xfId="690" xr:uid="{00000000-0005-0000-0000-00006D020000}"/>
    <cellStyle name="_DEBT-0201_SCT 1 - Valuation Model v2_Annualized figure of Pd087" xfId="691" xr:uid="{00000000-0005-0000-0000-00006E020000}"/>
    <cellStyle name="_DEBT-0201_SCT 1 - Valuation Model v2_CT3 Reforecast 2 DPW format (060807)" xfId="692" xr:uid="{00000000-0005-0000-0000-00006F020000}"/>
    <cellStyle name="_DEBT-0201_SCT 1 - Valuation Model v2_CT3 Reforecast 2 DPW format (060807)_Annualized figure of Pd077" xfId="693" xr:uid="{00000000-0005-0000-0000-000070020000}"/>
    <cellStyle name="_DEBT-0201_SCT 1 - Valuation Model v2_CT3 Reforecast 2 DPW format (060807)_Annualized figure of Pd087" xfId="694" xr:uid="{00000000-0005-0000-0000-000071020000}"/>
    <cellStyle name="_DEBT-0201_SCT 1 - Valuation Model.200508v1" xfId="695" xr:uid="{00000000-0005-0000-0000-000072020000}"/>
    <cellStyle name="_DEBT-0201_SCT 1 - Valuation Model.200508v1_Annualized figure of Pd077" xfId="696" xr:uid="{00000000-0005-0000-0000-000073020000}"/>
    <cellStyle name="_DEBT-0201_SCT 1 - Valuation Model.200508v1_Annualized figure of Pd087" xfId="697" xr:uid="{00000000-0005-0000-0000-000074020000}"/>
    <cellStyle name="_DEBT-0201_SCT 1 - Valuation Model.200508v1_CT3 Reforecast 2 DPW format (060807)" xfId="698" xr:uid="{00000000-0005-0000-0000-000075020000}"/>
    <cellStyle name="_DEBT-0201_SCT 1 - Valuation Model.200508v1_CT3 Reforecast 2 DPW format (060807)_Annualized figure of Pd077" xfId="699" xr:uid="{00000000-0005-0000-0000-000076020000}"/>
    <cellStyle name="_DEBT-0201_SCT 1 - Valuation Model.200508v1_CT3 Reforecast 2 DPW format (060807)_Annualized figure of Pd087" xfId="700" xr:uid="{00000000-0005-0000-0000-000077020000}"/>
    <cellStyle name="_DEBT-0201_SCT 1 - Valuation Model.200609 (JOA)" xfId="701" xr:uid="{00000000-0005-0000-0000-000078020000}"/>
    <cellStyle name="_DEBT-0201_SCT 1 - Valuation Model.200609 (JOA)_Annualized figure of Pd077" xfId="702" xr:uid="{00000000-0005-0000-0000-000079020000}"/>
    <cellStyle name="_DEBT-0201_SCT 1 - Valuation Model.200609 (JOA)_Annualized figure of Pd087" xfId="703" xr:uid="{00000000-0005-0000-0000-00007A020000}"/>
    <cellStyle name="_DEBT-0201_SCT 1 - Valuation Model.200609 (JOA)_CT3 Reforecast 2 DPW format (060807)" xfId="704" xr:uid="{00000000-0005-0000-0000-00007B020000}"/>
    <cellStyle name="_DEBT-0201_SCT 1 - Valuation Model.200609 (JOA)_CT3 Reforecast 2 DPW format (060807)_Annualized figure of Pd077" xfId="705" xr:uid="{00000000-0005-0000-0000-00007C020000}"/>
    <cellStyle name="_DEBT-0201_SCT 1 - Valuation Model.200609 (JOA)_CT3 Reforecast 2 DPW format (060807)_Annualized figure of Pd087" xfId="706" xr:uid="{00000000-0005-0000-0000-00007D020000}"/>
    <cellStyle name="_DEBT-0201_SCT 2 - Valuation Model.0508v1" xfId="707" xr:uid="{00000000-0005-0000-0000-00007E020000}"/>
    <cellStyle name="_DEBT-0201_SCT 2 - Valuation Model.0508v1_Annualized figure of Pd077" xfId="708" xr:uid="{00000000-0005-0000-0000-00007F020000}"/>
    <cellStyle name="_DEBT-0201_SCT 2 - Valuation Model.0508v1_Annualized figure of Pd087" xfId="709" xr:uid="{00000000-0005-0000-0000-000080020000}"/>
    <cellStyle name="_DEBT-0201_SCT 2 - Valuation Model.0508v1_CT3 Reforecast 2 DPW format (060807)" xfId="710" xr:uid="{00000000-0005-0000-0000-000081020000}"/>
    <cellStyle name="_DEBT-0201_SCT 2 - Valuation Model.0508v1_CT3 Reforecast 2 DPW format (060807)_Annualized figure of Pd077" xfId="711" xr:uid="{00000000-0005-0000-0000-000082020000}"/>
    <cellStyle name="_DEBT-0201_SCT 2 - Valuation Model.0508v1_CT3 Reforecast 2 DPW format (060807)_Annualized figure of Pd087" xfId="712" xr:uid="{00000000-0005-0000-0000-000083020000}"/>
    <cellStyle name="_Deducciones por inversiones_Scot" xfId="713" xr:uid="{00000000-0005-0000-0000-000084020000}"/>
    <cellStyle name="_Detalle depositos a plazo al 31.12.08" xfId="714" xr:uid="{00000000-0005-0000-0000-000085020000}"/>
    <cellStyle name="_DIAR280 v2" xfId="715" xr:uid="{00000000-0005-0000-0000-000086020000}"/>
    <cellStyle name="_DIAR280 v2_II.1" xfId="716" xr:uid="{00000000-0005-0000-0000-000087020000}"/>
    <cellStyle name="_DIAR280 v2_II.35" xfId="717" xr:uid="{00000000-0005-0000-0000-000088020000}"/>
    <cellStyle name="_DIAR280 v2_II.49" xfId="718" xr:uid="{00000000-0005-0000-0000-000089020000}"/>
    <cellStyle name="_DIAR280 v2_Vouchin PC" xfId="719" xr:uid="{00000000-0005-0000-0000-00008A020000}"/>
    <cellStyle name="_Earning Sum Detail 130607" xfId="720" xr:uid="{00000000-0005-0000-0000-00008B020000}"/>
    <cellStyle name="_Evaluación Debito Fiscal" xfId="721" xr:uid="{00000000-0005-0000-0000-00008C020000}"/>
    <cellStyle name="_Evaluación Debito Fiscal_II.1" xfId="722" xr:uid="{00000000-0005-0000-0000-00008D020000}"/>
    <cellStyle name="_Evaluación Debito Fiscal_II.35" xfId="723" xr:uid="{00000000-0005-0000-0000-00008E020000}"/>
    <cellStyle name="_Evaluación Debito Fiscal_II.49" xfId="724" xr:uid="{00000000-0005-0000-0000-00008F020000}"/>
    <cellStyle name="_Evaluación Debito Fiscal_Vouchin PC" xfId="725" xr:uid="{00000000-0005-0000-0000-000090020000}"/>
    <cellStyle name="_Evaluacion Derivados" xfId="726" xr:uid="{00000000-0005-0000-0000-000091020000}"/>
    <cellStyle name="_Evaluacion Derivados_Template de Marzo-2010_ Rockwell" xfId="727" xr:uid="{00000000-0005-0000-0000-000092020000}"/>
    <cellStyle name="_Evaluacion Derivados_Template de Marzo-2010_ Rockwell (version 1)" xfId="728" xr:uid="{00000000-0005-0000-0000-000093020000}"/>
    <cellStyle name="_Evaluacion Derivados_Template mensual-Probado V10" xfId="729" xr:uid="{00000000-0005-0000-0000-000094020000}"/>
    <cellStyle name="_Evaluacion Derivados_Template mensual-Probado V10_Template de Marzo-2010_ Rockwell" xfId="730" xr:uid="{00000000-0005-0000-0000-000095020000}"/>
    <cellStyle name="_Evaluacion Derivados_Template mensual-Probado V10_Template de Marzo-2010_ Rockwell (version 1)" xfId="731" xr:uid="{00000000-0005-0000-0000-000096020000}"/>
    <cellStyle name="_Financial Model 2007-2047 (Aug 16 2007)" xfId="732" xr:uid="{00000000-0005-0000-0000-000097020000}"/>
    <cellStyle name="_Formatos T1 - T2 nov-07 London" xfId="733" xr:uid="{00000000-0005-0000-0000-000098020000}"/>
    <cellStyle name="_Formatos T1 - T2 V.2 Nov-07" xfId="734" xr:uid="{00000000-0005-0000-0000-000099020000}"/>
    <cellStyle name="_Formatos T1 y T2 -2007 Hunter nov V.1" xfId="735" xr:uid="{00000000-0005-0000-0000-00009A020000}"/>
    <cellStyle name="_Gastos de representación y gastos recreativos" xfId="736" xr:uid="{00000000-0005-0000-0000-00009B020000}"/>
    <cellStyle name="_Gastos devengados 2007, registrados 2008" xfId="737" xr:uid="{00000000-0005-0000-0000-00009C020000}"/>
    <cellStyle name="_Gastos devengados 2007, registrados 2008 (v1)" xfId="738" xr:uid="{00000000-0005-0000-0000-00009D020000}"/>
    <cellStyle name="_Gastos Financieros limitados" xfId="739" xr:uid="{00000000-0005-0000-0000-00009E020000}"/>
    <cellStyle name="_Gastos inherentes" xfId="740" xr:uid="{00000000-0005-0000-0000-00009F020000}"/>
    <cellStyle name="_Group Top 24 Debtor" xfId="741" xr:uid="{00000000-0005-0000-0000-0000A0020000}"/>
    <cellStyle name="_HP - PDT MENSUAL" xfId="742" xr:uid="{00000000-0005-0000-0000-0000A1020000}"/>
    <cellStyle name="_Impuestos Motorola_Junio" xfId="743" xr:uid="{00000000-0005-0000-0000-0000A2020000}"/>
    <cellStyle name="_Impuestos TgP Mes de Agosto 2007 FINAL" xfId="744" xr:uid="{00000000-0005-0000-0000-0000A3020000}"/>
    <cellStyle name="_Impuestos TgP Mes de Junio 2007" xfId="745" xr:uid="{00000000-0005-0000-0000-0000A4020000}"/>
    <cellStyle name="_Impuestos_Motorola Abril 2007" xfId="746" xr:uid="{00000000-0005-0000-0000-0000A5020000}"/>
    <cellStyle name="_Impuestos_Motorola Mayo 2007 Pegie" xfId="747" xr:uid="{00000000-0005-0000-0000-0000A6020000}"/>
    <cellStyle name="_inc a) art. 37" xfId="748" xr:uid="{00000000-0005-0000-0000-0000A7020000}"/>
    <cellStyle name="_Inc. p)" xfId="749" xr:uid="{00000000-0005-0000-0000-0000A8020000}"/>
    <cellStyle name="_Ingresos 51" xfId="750" xr:uid="{00000000-0005-0000-0000-0000A9020000}"/>
    <cellStyle name="_Ingresos 51_II.1" xfId="751" xr:uid="{00000000-0005-0000-0000-0000AA020000}"/>
    <cellStyle name="_Ingresos 51_II.35" xfId="752" xr:uid="{00000000-0005-0000-0000-0000AB020000}"/>
    <cellStyle name="_Ingresos 51_II.49" xfId="753" xr:uid="{00000000-0005-0000-0000-0000AC020000}"/>
    <cellStyle name="_Ingresos 51_Vouchin PC" xfId="754" xr:uid="{00000000-0005-0000-0000-0000AD020000}"/>
    <cellStyle name="_Intangibles" xfId="755" xr:uid="{00000000-0005-0000-0000-0000AE020000}"/>
    <cellStyle name="_Interfase retenciones" xfId="756" xr:uid="{00000000-0005-0000-0000-0000AF020000}"/>
    <cellStyle name="_INTERNATIONAL LOGGING - PDT MENSUAL" xfId="757" xr:uid="{00000000-0005-0000-0000-0000B0020000}"/>
    <cellStyle name="_inv perm" xfId="758" xr:uid="{00000000-0005-0000-0000-0000B1020000}"/>
    <cellStyle name="_Inv.Permanentes_2007" xfId="759" xr:uid="{00000000-0005-0000-0000-0000B2020000}"/>
    <cellStyle name="_IR TdP setiembre 2006 Auditores" xfId="760" xr:uid="{00000000-0005-0000-0000-0000B3020000}"/>
    <cellStyle name="_IRM TdP pre-final 2005" xfId="761" xr:uid="{00000000-0005-0000-0000-0000B4020000}"/>
    <cellStyle name="_IRM TdP pre-final 2005_Template de Marzo-2010_ Rockwell" xfId="762" xr:uid="{00000000-0005-0000-0000-0000B5020000}"/>
    <cellStyle name="_IRM TdP pre-final 2005_Template de Marzo-2010_ Rockwell (version 1)" xfId="763" xr:uid="{00000000-0005-0000-0000-0000B6020000}"/>
    <cellStyle name="_IRM TdP pre-final 2005_Template mensual-Probado V10" xfId="764" xr:uid="{00000000-0005-0000-0000-0000B7020000}"/>
    <cellStyle name="_IRM TdP pre-final 2005_Template mensual-Probado V10_Template de Marzo-2010_ Rockwell" xfId="765" xr:uid="{00000000-0005-0000-0000-0000B8020000}"/>
    <cellStyle name="_IRM TdP pre-final 2005_Template mensual-Probado V10_Template de Marzo-2010_ Rockwell (version 1)" xfId="766" xr:uid="{00000000-0005-0000-0000-0000B9020000}"/>
    <cellStyle name="_Jan  2007 Mgmt Report Template - ATI" xfId="767" xr:uid="{00000000-0005-0000-0000-0000BA020000}"/>
    <cellStyle name="_Jan  2007 Mgmt Report Template - ATI_final send_02 08 07" xfId="768" xr:uid="{00000000-0005-0000-0000-0000BB020000}"/>
    <cellStyle name="_Key Assumptions_Template" xfId="769" xr:uid="{00000000-0005-0000-0000-0000BC020000}"/>
    <cellStyle name="_Lectura de Balance" xfId="770" xr:uid="{00000000-0005-0000-0000-0000BD020000}"/>
    <cellStyle name="_Libro mayor abr-08" xfId="771" xr:uid="{00000000-0005-0000-0000-0000BE020000}"/>
    <cellStyle name="_LOANS  INT  EXP  CY07 RF3 - CY10" xfId="772" xr:uid="{00000000-0005-0000-0000-0000BF020000}"/>
    <cellStyle name="_LOANS  INT  EXP  CY07 RF3 - CY10_2009-11 DPW Budget Template - ATI - Oct 6" xfId="773" xr:uid="{00000000-0005-0000-0000-0000C0020000}"/>
    <cellStyle name="_LOANS  INT  EXP  CY08 RF2" xfId="774" xr:uid="{00000000-0005-0000-0000-0000C1020000}"/>
    <cellStyle name="_LOANS  INT  EXP  CY08 RF2_2009-11 DPW Budget Template - ATI - Oct 6" xfId="775" xr:uid="{00000000-0005-0000-0000-0000C2020000}"/>
    <cellStyle name="_LONDON - PDT MENSUAL" xfId="776" xr:uid="{00000000-0005-0000-0000-0000C3020000}"/>
    <cellStyle name="_M" xfId="777" xr:uid="{00000000-0005-0000-0000-0000C4020000}"/>
    <cellStyle name="_M Coca Cola Servicios 2006 (draft)" xfId="778" xr:uid="{00000000-0005-0000-0000-0000C5020000}"/>
    <cellStyle name="_M Coca Cola Servicios 2007 comparativa" xfId="779" xr:uid="{00000000-0005-0000-0000-0000C6020000}"/>
    <cellStyle name="_M. Coca COLA. 2006.Rectif.ULTIMA (2)" xfId="780" xr:uid="{00000000-0005-0000-0000-0000C7020000}"/>
    <cellStyle name="_Mar 2007 Mgmt Report Template - ATI" xfId="781" xr:uid="{00000000-0005-0000-0000-0000C8020000}"/>
    <cellStyle name="_Mar 2007 Mgmt Report Template - ATI_04.11.07" xfId="782" xr:uid="{00000000-0005-0000-0000-0000C9020000}"/>
    <cellStyle name="_MAY 2007_DPW Mgmt Report_final send_06 07 07" xfId="783" xr:uid="{00000000-0005-0000-0000-0000CA020000}"/>
    <cellStyle name="_Mayor retencion Enero - Diciembre 2006" xfId="784" xr:uid="{00000000-0005-0000-0000-0000CB020000}"/>
    <cellStyle name="_Mayor retencion Enero - Diciembre 2006 RS" xfId="785" xr:uid="{00000000-0005-0000-0000-0000CC020000}"/>
    <cellStyle name="_Mensual Motorola Marzo 2007" xfId="786" xr:uid="{00000000-0005-0000-0000-0000CD020000}"/>
    <cellStyle name="_Muestra de Intangibles" xfId="787" xr:uid="{00000000-0005-0000-0000-0000CE020000}"/>
    <cellStyle name="_papeles de trabajo de TDP-Tempresas DDJJ 2006 preliminar" xfId="788" xr:uid="{00000000-0005-0000-0000-0000CF020000}"/>
    <cellStyle name="_PIP  Non-PIP" xfId="789" xr:uid="{00000000-0005-0000-0000-0000D0020000}"/>
    <cellStyle name="_Provisión  y Facturación de Ingresos" xfId="790" xr:uid="{00000000-0005-0000-0000-0000D1020000}"/>
    <cellStyle name="_PROVISION ITX 2004" xfId="791" xr:uid="{00000000-0005-0000-0000-0000D2020000}"/>
    <cellStyle name="_PROVISION ITX 2004_II.1" xfId="792" xr:uid="{00000000-0005-0000-0000-0000D3020000}"/>
    <cellStyle name="_PROVISION ITX 2004_II.35" xfId="793" xr:uid="{00000000-0005-0000-0000-0000D4020000}"/>
    <cellStyle name="_PROVISION ITX 2004_II.49" xfId="794" xr:uid="{00000000-0005-0000-0000-0000D5020000}"/>
    <cellStyle name="_PROVISION ITX 2004_Vouchin PC" xfId="795" xr:uid="{00000000-0005-0000-0000-0000D6020000}"/>
    <cellStyle name="_Prueba RV" xfId="796" xr:uid="{00000000-0005-0000-0000-0000D7020000}"/>
    <cellStyle name="_PT Apoyo Dic 2007 Rimac" xfId="797" xr:uid="{00000000-0005-0000-0000-0000D8020000}"/>
    <cellStyle name="_PT DJ 2007 Rimac_Cia" xfId="798" xr:uid="{00000000-0005-0000-0000-0000D9020000}"/>
    <cellStyle name="_PT Scotiabank_alan" xfId="799" xr:uid="{00000000-0005-0000-0000-0000DA020000}"/>
    <cellStyle name="_RC RV vs PDT-BC 2006" xfId="800" xr:uid="{00000000-0005-0000-0000-0000DB020000}"/>
    <cellStyle name="_RDJ Preliminar 30.11.08 " xfId="801" xr:uid="{00000000-0005-0000-0000-0000DC020000}"/>
    <cellStyle name="_Reconciliation (draft March 20 2007) (version 1.4)" xfId="802" xr:uid="{00000000-0005-0000-0000-0000DD020000}"/>
    <cellStyle name="_Reconciliation of 08 Budget vs Pd087 annualized" xfId="803" xr:uid="{00000000-0005-0000-0000-0000DE020000}"/>
    <cellStyle name="_Rectificatorias HP FINAL IGV 2004-2005-2006" xfId="804" xr:uid="{00000000-0005-0000-0000-0000DF020000}"/>
    <cellStyle name="_Reg Ventas Calado Canal Dic_06" xfId="805" xr:uid="{00000000-0005-0000-0000-0000E0020000}"/>
    <cellStyle name="_Reg. Ventas Nextsoft Set05" xfId="806" xr:uid="{00000000-0005-0000-0000-0000E1020000}"/>
    <cellStyle name="_Report 01-2002" xfId="807" xr:uid="{00000000-0005-0000-0000-0000E2020000}"/>
    <cellStyle name="_Report 01-2002 lhl" xfId="808" xr:uid="{00000000-0005-0000-0000-0000E3020000}"/>
    <cellStyle name="_Report 02-2002" xfId="809" xr:uid="{00000000-0005-0000-0000-0000E4020000}"/>
    <cellStyle name="_Report 03-2002" xfId="810" xr:uid="{00000000-0005-0000-0000-0000E5020000}"/>
    <cellStyle name="_Requisitos mínimos" xfId="811" xr:uid="{00000000-0005-0000-0000-0000E6020000}"/>
    <cellStyle name="_REVENUE  EXPENSE CURRENCY" xfId="812" xr:uid="{00000000-0005-0000-0000-0000E7020000}"/>
    <cellStyle name="_REVENUE  EXPENSE CURRENCY_2009-11 DPW Budget Template - ATI - Oct 6" xfId="813" xr:uid="{00000000-0005-0000-0000-0000E8020000}"/>
    <cellStyle name="_Revision Mensual Mayo 2006 PwC" xfId="814" xr:uid="{00000000-0005-0000-0000-0000E9020000}"/>
    <cellStyle name="_Revisión Semestral de obligaciones Tributarias_WHITEHALL WYETH 07" xfId="815" xr:uid="{00000000-0005-0000-0000-0000EA020000}"/>
    <cellStyle name="_SCT 1 - 5 Year plan (2005_03_04)" xfId="816" xr:uid="{00000000-0005-0000-0000-0000EB020000}"/>
    <cellStyle name="_SCT 1 - 5 Year plan (2005_03_04)_Annualized figure of Pd077" xfId="817" xr:uid="{00000000-0005-0000-0000-0000EC020000}"/>
    <cellStyle name="_SCT 1 - 5 Year plan (2005_03_04)_Annualized figure of Pd087" xfId="818" xr:uid="{00000000-0005-0000-0000-0000ED020000}"/>
    <cellStyle name="_SCT 1 - 5 Year plan (2005_03_04)_CT3 Reforecast 2 DPW format (060807)" xfId="819" xr:uid="{00000000-0005-0000-0000-0000EE020000}"/>
    <cellStyle name="_SCT 1 - 5 Year plan (2005_03_04)_CT3 Reforecast 2 DPW format (060807)_Annualized figure of Pd077" xfId="820" xr:uid="{00000000-0005-0000-0000-0000EF020000}"/>
    <cellStyle name="_SCT 1 - 5 Year plan (2005_03_04)_CT3 Reforecast 2 DPW format (060807)_Annualized figure of Pd087" xfId="821" xr:uid="{00000000-0005-0000-0000-0000F0020000}"/>
    <cellStyle name="_SCT 1 - 5 Year plan (2005_03_04)_SCT 1 - Valuation Model v2" xfId="822" xr:uid="{00000000-0005-0000-0000-0000F1020000}"/>
    <cellStyle name="_SCT 1 - 5 Year plan (2005_03_04)_SCT 1 - Valuation Model v2.RMB+2%" xfId="823" xr:uid="{00000000-0005-0000-0000-0000F2020000}"/>
    <cellStyle name="_SCT 1 - 5 Year plan (2005_03_04)_SCT 1 - Valuation Model v2.RMB+2%_Annualized figure of Pd077" xfId="824" xr:uid="{00000000-0005-0000-0000-0000F3020000}"/>
    <cellStyle name="_SCT 1 - 5 Year plan (2005_03_04)_SCT 1 - Valuation Model v2.RMB+2%_Annualized figure of Pd087" xfId="825" xr:uid="{00000000-0005-0000-0000-0000F4020000}"/>
    <cellStyle name="_SCT 1 - 5 Year plan (2005_03_04)_SCT 1 - Valuation Model v2.RMB+2%_CT3 Reforecast 2 DPW format (060807)" xfId="826" xr:uid="{00000000-0005-0000-0000-0000F5020000}"/>
    <cellStyle name="_SCT 1 - 5 Year plan (2005_03_04)_SCT 1 - Valuation Model v2.RMB+2%_CT3 Reforecast 2 DPW format (060807)_Annualized figure of Pd077" xfId="827" xr:uid="{00000000-0005-0000-0000-0000F6020000}"/>
    <cellStyle name="_SCT 1 - 5 Year plan (2005_03_04)_SCT 1 - Valuation Model v2.RMB+2%_CT3 Reforecast 2 DPW format (060807)_Annualized figure of Pd087" xfId="828" xr:uid="{00000000-0005-0000-0000-0000F7020000}"/>
    <cellStyle name="_SCT 1 - 5 Year plan (2005_03_04)_SCT 1 - Valuation Model v2_Annualized figure of Pd077" xfId="829" xr:uid="{00000000-0005-0000-0000-0000F8020000}"/>
    <cellStyle name="_SCT 1 - 5 Year plan (2005_03_04)_SCT 1 - Valuation Model v2_Annualized figure of Pd087" xfId="830" xr:uid="{00000000-0005-0000-0000-0000F9020000}"/>
    <cellStyle name="_SCT 1 - 5 Year plan (2005_03_04)_SCT 1 - Valuation Model v2_CT3 Reforecast 2 DPW format (060807)" xfId="831" xr:uid="{00000000-0005-0000-0000-0000FA020000}"/>
    <cellStyle name="_SCT 1 - 5 Year plan (2005_03_04)_SCT 1 - Valuation Model v2_CT3 Reforecast 2 DPW format (060807)_Annualized figure of Pd077" xfId="832" xr:uid="{00000000-0005-0000-0000-0000FB020000}"/>
    <cellStyle name="_SCT 1 - 5 Year plan (2005_03_04)_SCT 1 - Valuation Model v2_CT3 Reforecast 2 DPW format (060807)_Annualized figure of Pd087" xfId="833" xr:uid="{00000000-0005-0000-0000-0000FC020000}"/>
    <cellStyle name="_SCT 1 - 5 Year plan (2005_03_04)_SCT 1 - Valuation Model.200508v1" xfId="834" xr:uid="{00000000-0005-0000-0000-0000FD020000}"/>
    <cellStyle name="_SCT 1 - 5 Year plan (2005_03_04)_SCT 1 - Valuation Model.200508v1_Annualized figure of Pd077" xfId="835" xr:uid="{00000000-0005-0000-0000-0000FE020000}"/>
    <cellStyle name="_SCT 1 - 5 Year plan (2005_03_04)_SCT 1 - Valuation Model.200508v1_Annualized figure of Pd087" xfId="836" xr:uid="{00000000-0005-0000-0000-0000FF020000}"/>
    <cellStyle name="_SCT 1 - 5 Year plan (2005_03_04)_SCT 1 - Valuation Model.200508v1_CT3 Reforecast 2 DPW format (060807)" xfId="837" xr:uid="{00000000-0005-0000-0000-000000030000}"/>
    <cellStyle name="_SCT 1 - 5 Year plan (2005_03_04)_SCT 1 - Valuation Model.200508v1_CT3 Reforecast 2 DPW format (060807)_Annualized figure of Pd077" xfId="838" xr:uid="{00000000-0005-0000-0000-000001030000}"/>
    <cellStyle name="_SCT 1 - 5 Year plan (2005_03_04)_SCT 1 - Valuation Model.200508v1_CT3 Reforecast 2 DPW format (060807)_Annualized figure of Pd087" xfId="839" xr:uid="{00000000-0005-0000-0000-000002030000}"/>
    <cellStyle name="_SCT 1 - 5 Year plan (2005_03_04)_SCT 1 - Valuation Model.200609 (JOA)" xfId="840" xr:uid="{00000000-0005-0000-0000-000003030000}"/>
    <cellStyle name="_SCT 1 - 5 Year plan (2005_03_04)_SCT 1 - Valuation Model.200609 (JOA)_Annualized figure of Pd077" xfId="841" xr:uid="{00000000-0005-0000-0000-000004030000}"/>
    <cellStyle name="_SCT 1 - 5 Year plan (2005_03_04)_SCT 1 - Valuation Model.200609 (JOA)_Annualized figure of Pd087" xfId="842" xr:uid="{00000000-0005-0000-0000-000005030000}"/>
    <cellStyle name="_SCT 1 - 5 Year plan (2005_03_04)_SCT 1 - Valuation Model.200609 (JOA)_CT3 Reforecast 2 DPW format (060807)" xfId="843" xr:uid="{00000000-0005-0000-0000-000006030000}"/>
    <cellStyle name="_SCT 1 - 5 Year plan (2005_03_04)_SCT 1 - Valuation Model.200609 (JOA)_CT3 Reforecast 2 DPW format (060807)_Annualized figure of Pd077" xfId="844" xr:uid="{00000000-0005-0000-0000-000007030000}"/>
    <cellStyle name="_SCT 1 - 5 Year plan (2005_03_04)_SCT 1 - Valuation Model.200609 (JOA)_CT3 Reforecast 2 DPW format (060807)_Annualized figure of Pd087" xfId="845" xr:uid="{00000000-0005-0000-0000-000008030000}"/>
    <cellStyle name="_SCT 1 - 5 Year plan (2005_03_04)_SCT 2 - Valuation Model.0508v1" xfId="846" xr:uid="{00000000-0005-0000-0000-000009030000}"/>
    <cellStyle name="_SCT 1 - 5 Year plan (2005_03_04)_SCT 2 - Valuation Model.0508v1_Annualized figure of Pd077" xfId="847" xr:uid="{00000000-0005-0000-0000-00000A030000}"/>
    <cellStyle name="_SCT 1 - 5 Year plan (2005_03_04)_SCT 2 - Valuation Model.0508v1_Annualized figure of Pd087" xfId="848" xr:uid="{00000000-0005-0000-0000-00000B030000}"/>
    <cellStyle name="_SCT 1 - 5 Year plan (2005_03_04)_SCT 2 - Valuation Model.0508v1_CT3 Reforecast 2 DPW format (060807)" xfId="849" xr:uid="{00000000-0005-0000-0000-00000C030000}"/>
    <cellStyle name="_SCT 1 - 5 Year plan (2005_03_04)_SCT 2 - Valuation Model.0508v1_CT3 Reforecast 2 DPW format (060807)_Annualized figure of Pd077" xfId="850" xr:uid="{00000000-0005-0000-0000-00000D030000}"/>
    <cellStyle name="_SCT 1 - 5 Year plan (2005_03_04)_SCT 2 - Valuation Model.0508v1_CT3 Reforecast 2 DPW format (060807)_Annualized figure of Pd087" xfId="851" xr:uid="{00000000-0005-0000-0000-00000E030000}"/>
    <cellStyle name="_SH REVENUE 2007-2009_final" xfId="852" xr:uid="{00000000-0005-0000-0000-00000F030000}"/>
    <cellStyle name="_SH REVENUE 2007-2009_final_2009-11 DPW Budget Template - ATI - Oct 6" xfId="853" xr:uid="{00000000-0005-0000-0000-000010030000}"/>
    <cellStyle name="_Sheet1" xfId="854" xr:uid="{00000000-0005-0000-0000-000011030000}"/>
    <cellStyle name="_Sheet1_II.1" xfId="855" xr:uid="{00000000-0005-0000-0000-000012030000}"/>
    <cellStyle name="_Sheet1_II.35" xfId="856" xr:uid="{00000000-0005-0000-0000-000013030000}"/>
    <cellStyle name="_Sheet1_II.49" xfId="857" xr:uid="{00000000-0005-0000-0000-000014030000}"/>
    <cellStyle name="_Sheet1_Vouchin PC" xfId="858" xr:uid="{00000000-0005-0000-0000-000015030000}"/>
    <cellStyle name="_Sheet2" xfId="859" xr:uid="{00000000-0005-0000-0000-000016030000}"/>
    <cellStyle name="_StandardFinReports-Apr  '06 (2)" xfId="860" xr:uid="{00000000-0005-0000-0000-000017030000}"/>
    <cellStyle name="_StandardFinReports-Apr  '06 (2)_2008 Mgmt Report - January_02.08.08_support" xfId="861" xr:uid="{00000000-0005-0000-0000-000018030000}"/>
    <cellStyle name="_StandardFinReports-Apr  '06 (2)_2008 Mgmt Report - January_02.08.08_support_Pd018 Mgmt Report - ATI.Apr_support" xfId="862" xr:uid="{00000000-0005-0000-0000-000019030000}"/>
    <cellStyle name="_StandardFinReports-Apr  '06 (2)_2008 Mgmt Report - January_02.08.08_support_Pd018 Mgmt Report - ATI.Apr_support_2009-11 DPW Budget Template - ATI - Oct 6" xfId="863" xr:uid="{00000000-0005-0000-0000-00001A030000}"/>
    <cellStyle name="_StandardFinReports-Apr  '06 (2)_2008 Mgmt Report - January_02.08.08_support_Pd038 Mgmt Report - ATI_ June'08_support" xfId="864" xr:uid="{00000000-0005-0000-0000-00001B030000}"/>
    <cellStyle name="_StandardFinReports-Apr  '06 (2)_2008 Mgmt Report - January_02.08.08_support_Pd038 Mgmt Report - ATI_ May'08_support" xfId="865" xr:uid="{00000000-0005-0000-0000-00001C030000}"/>
    <cellStyle name="_StandardFinReports-Apr  '06 (2)_2009-11 DPW Budget Template - ATI - Oct 6" xfId="866" xr:uid="{00000000-0005-0000-0000-00001D030000}"/>
    <cellStyle name="_StandardFinReports-Apr  '06 (2)_DPW Budget - ATI - Revised" xfId="867" xr:uid="{00000000-0005-0000-0000-00001E030000}"/>
    <cellStyle name="_StandardFinReports-Apr  '06 (2)_Pd018 Mgmt Report - ATI.Apr_support" xfId="868" xr:uid="{00000000-0005-0000-0000-00001F030000}"/>
    <cellStyle name="_StandardFinReports-Apr  '06 (2)_Pd038 Mgmt Report - ATI_ June'08_07.08.08" xfId="869" xr:uid="{00000000-0005-0000-0000-000020030000}"/>
    <cellStyle name="_StandardFinReports-Apr  '06 (2)_Pd038 Mgmt Report - ATI_ June'08_support" xfId="870" xr:uid="{00000000-0005-0000-0000-000021030000}"/>
    <cellStyle name="_StandardFinReports-Apr  '06 (2)_Pd038 Mgmt Report - ATI_ May'08_support" xfId="871" xr:uid="{00000000-0005-0000-0000-000022030000}"/>
    <cellStyle name="_StandardFinReports-Apr  '06_final send_050506" xfId="872" xr:uid="{00000000-0005-0000-0000-000023030000}"/>
    <cellStyle name="_StandardFinReports-Apr  '06_final send_050506_2008 Mgmt Report - January_02.08.08_support" xfId="873" xr:uid="{00000000-0005-0000-0000-000024030000}"/>
    <cellStyle name="_StandardFinReports-Apr  '06_final send_050506_2008 Mgmt Report - January_02.08.08_support_Pd018 Mgmt Report - ATI.Apr_support" xfId="874" xr:uid="{00000000-0005-0000-0000-000025030000}"/>
    <cellStyle name="_StandardFinReports-Apr  '06_final send_050506_2008 Mgmt Report - January_02.08.08_support_Pd018 Mgmt Report - ATI.Apr_support_2009-11 DPW Budget Template - ATI - Oct 6" xfId="875" xr:uid="{00000000-0005-0000-0000-000026030000}"/>
    <cellStyle name="_StandardFinReports-Apr  '06_final send_050506_2008 Mgmt Report - January_02.08.08_support_Pd038 Mgmt Report - ATI_ June'08_support" xfId="876" xr:uid="{00000000-0005-0000-0000-000027030000}"/>
    <cellStyle name="_StandardFinReports-Apr  '06_final send_050506_2008 Mgmt Report - January_02.08.08_support_Pd038 Mgmt Report - ATI_ May'08_support" xfId="877" xr:uid="{00000000-0005-0000-0000-000028030000}"/>
    <cellStyle name="_StandardFinReports-Apr  '06_final send_050506_2009-11 DPW Budget Template - ATI - Oct 6" xfId="878" xr:uid="{00000000-0005-0000-0000-000029030000}"/>
    <cellStyle name="_StandardFinReports-Apr  '06_final send_050506_DPW Budget - ATI - Revised" xfId="879" xr:uid="{00000000-0005-0000-0000-00002A030000}"/>
    <cellStyle name="_StandardFinReports-Apr  '06_final send_050506_Pd018 Mgmt Report - ATI.Apr_support" xfId="880" xr:uid="{00000000-0005-0000-0000-00002B030000}"/>
    <cellStyle name="_StandardFinReports-Apr  '06_final send_050506_Pd038 Mgmt Report - ATI_ June'08_07.08.08" xfId="881" xr:uid="{00000000-0005-0000-0000-00002C030000}"/>
    <cellStyle name="_StandardFinReports-Apr  '06_final send_050506_Pd038 Mgmt Report - ATI_ June'08_support" xfId="882" xr:uid="{00000000-0005-0000-0000-00002D030000}"/>
    <cellStyle name="_StandardFinReports-Apr  '06_final send_050506_Pd038 Mgmt Report - ATI_ May'08_support" xfId="883" xr:uid="{00000000-0005-0000-0000-00002E030000}"/>
    <cellStyle name="_StandardFinReports-Apr. '05_final send_050905" xfId="884" xr:uid="{00000000-0005-0000-0000-00002F030000}"/>
    <cellStyle name="_StandardFinReports-Apr. '05_final send_050905_2008 Mgmt Report - January_02.08.08_support" xfId="885" xr:uid="{00000000-0005-0000-0000-000030030000}"/>
    <cellStyle name="_StandardFinReports-Apr. '05_final send_050905_2008 Mgmt Report - January_02.08.08_support_Pd018 Mgmt Report - ATI.Apr_support" xfId="886" xr:uid="{00000000-0005-0000-0000-000031030000}"/>
    <cellStyle name="_StandardFinReports-Apr. '05_final send_050905_2008 Mgmt Report - January_02.08.08_support_Pd018 Mgmt Report - ATI.Apr_support_2009-11 DPW Budget Template - ATI - Oct 6" xfId="887" xr:uid="{00000000-0005-0000-0000-000032030000}"/>
    <cellStyle name="_StandardFinReports-Apr. '05_final send_050905_2008 Mgmt Report - January_02.08.08_support_Pd038 Mgmt Report - ATI_ June'08_support" xfId="888" xr:uid="{00000000-0005-0000-0000-000033030000}"/>
    <cellStyle name="_StandardFinReports-Apr. '05_final send_050905_2008 Mgmt Report - January_02.08.08_support_Pd038 Mgmt Report - ATI_ May'08_support" xfId="889" xr:uid="{00000000-0005-0000-0000-000034030000}"/>
    <cellStyle name="_StandardFinReports-Apr. '05_final send_050905_2009-11 DPW Budget Template - ATI - Oct 6" xfId="890" xr:uid="{00000000-0005-0000-0000-000035030000}"/>
    <cellStyle name="_StandardFinReports-Apr. '05_final send_050905_DPW Budget - ATI - Revised" xfId="891" xr:uid="{00000000-0005-0000-0000-000036030000}"/>
    <cellStyle name="_StandardFinReports-Apr. '05_final send_050905_Pd018 Mgmt Report - ATI.Apr_support" xfId="892" xr:uid="{00000000-0005-0000-0000-000037030000}"/>
    <cellStyle name="_StandardFinReports-Apr. '05_final send_050905_Pd038 Mgmt Report - ATI_ June'08_07.08.08" xfId="893" xr:uid="{00000000-0005-0000-0000-000038030000}"/>
    <cellStyle name="_StandardFinReports-Apr. '05_final send_050905_Pd038 Mgmt Report - ATI_ June'08_support" xfId="894" xr:uid="{00000000-0005-0000-0000-000039030000}"/>
    <cellStyle name="_StandardFinReports-Apr. '05_final send_050905_Pd038 Mgmt Report - ATI_ May'08_support" xfId="895" xr:uid="{00000000-0005-0000-0000-00003A030000}"/>
    <cellStyle name="_StandardFinReports-Dec. '05_REVISED_1.18.06" xfId="896" xr:uid="{00000000-0005-0000-0000-00003B030000}"/>
    <cellStyle name="_StandardFinReports-Dec. '05_REVISED_1.18.06_2008 Mgmt Report - January_02.08.08_support" xfId="897" xr:uid="{00000000-0005-0000-0000-00003C030000}"/>
    <cellStyle name="_StandardFinReports-Dec. '05_REVISED_1.18.06_2008 Mgmt Report - January_02.08.08_support_Pd018 Mgmt Report - ATI.Apr_support" xfId="898" xr:uid="{00000000-0005-0000-0000-00003D030000}"/>
    <cellStyle name="_StandardFinReports-Dec. '05_REVISED_1.18.06_2008 Mgmt Report - January_02.08.08_support_Pd018 Mgmt Report - ATI.Apr_support_2009-11 DPW Budget Template - ATI - Oct 6" xfId="899" xr:uid="{00000000-0005-0000-0000-00003E030000}"/>
    <cellStyle name="_StandardFinReports-Dec. '05_REVISED_1.18.06_2008 Mgmt Report - January_02.08.08_support_Pd038 Mgmt Report - ATI_ June'08_support" xfId="900" xr:uid="{00000000-0005-0000-0000-00003F030000}"/>
    <cellStyle name="_StandardFinReports-Dec. '05_REVISED_1.18.06_2008 Mgmt Report - January_02.08.08_support_Pd038 Mgmt Report - ATI_ May'08_support" xfId="901" xr:uid="{00000000-0005-0000-0000-000040030000}"/>
    <cellStyle name="_StandardFinReports-Dec. '05_REVISED_1.18.06_2009-11 DPW Budget Template - ATI - Oct 6" xfId="902" xr:uid="{00000000-0005-0000-0000-000041030000}"/>
    <cellStyle name="_StandardFinReports-Dec. '05_REVISED_1.18.06_DPW Budget - ATI - Revised" xfId="903" xr:uid="{00000000-0005-0000-0000-000042030000}"/>
    <cellStyle name="_StandardFinReports-Dec. '05_REVISED_1.18.06_Pd018 Mgmt Report - ATI.Apr_support" xfId="904" xr:uid="{00000000-0005-0000-0000-000043030000}"/>
    <cellStyle name="_StandardFinReports-Dec. '05_REVISED_1.18.06_Pd038 Mgmt Report - ATI_ June'08_07.08.08" xfId="905" xr:uid="{00000000-0005-0000-0000-000044030000}"/>
    <cellStyle name="_StandardFinReports-Dec. '05_REVISED_1.18.06_Pd038 Mgmt Report - ATI_ June'08_support" xfId="906" xr:uid="{00000000-0005-0000-0000-000045030000}"/>
    <cellStyle name="_StandardFinReports-Dec. '05_REVISED_1.18.06_Pd038 Mgmt Report - ATI_ May'08_support" xfId="907" xr:uid="{00000000-0005-0000-0000-000046030000}"/>
    <cellStyle name="_StandardFinReports-May '06" xfId="908" xr:uid="{00000000-0005-0000-0000-000047030000}"/>
    <cellStyle name="_StandardFinReports-May '06_2008 Mgmt Report - January_02.08.08_support" xfId="909" xr:uid="{00000000-0005-0000-0000-000048030000}"/>
    <cellStyle name="_StandardFinReports-May '06_2008 Mgmt Report - January_02.08.08_support_Pd018 Mgmt Report - ATI.Apr_support" xfId="910" xr:uid="{00000000-0005-0000-0000-000049030000}"/>
    <cellStyle name="_StandardFinReports-May '06_2008 Mgmt Report - January_02.08.08_support_Pd018 Mgmt Report - ATI.Apr_support_2009-11 DPW Budget Template - ATI - Oct 6" xfId="911" xr:uid="{00000000-0005-0000-0000-00004A030000}"/>
    <cellStyle name="_StandardFinReports-May '06_2008 Mgmt Report - January_02.08.08_support_Pd038 Mgmt Report - ATI_ June'08_support" xfId="912" xr:uid="{00000000-0005-0000-0000-00004B030000}"/>
    <cellStyle name="_StandardFinReports-May '06_2008 Mgmt Report - January_02.08.08_support_Pd038 Mgmt Report - ATI_ May'08_support" xfId="913" xr:uid="{00000000-0005-0000-0000-00004C030000}"/>
    <cellStyle name="_StandardFinReports-May '06_2009-11 DPW Budget Template - ATI - Oct 6" xfId="914" xr:uid="{00000000-0005-0000-0000-00004D030000}"/>
    <cellStyle name="_StandardFinReports-May '06_DPW Budget - ATI - Revised" xfId="915" xr:uid="{00000000-0005-0000-0000-00004E030000}"/>
    <cellStyle name="_StandardFinReports-May '06_Pd018 Mgmt Report - ATI.Apr_support" xfId="916" xr:uid="{00000000-0005-0000-0000-00004F030000}"/>
    <cellStyle name="_StandardFinReports-May '06_Pd038 Mgmt Report - ATI_ June'08_07.08.08" xfId="917" xr:uid="{00000000-0005-0000-0000-000050030000}"/>
    <cellStyle name="_StandardFinReports-May '06_Pd038 Mgmt Report - ATI_ June'08_support" xfId="918" xr:uid="{00000000-0005-0000-0000-000051030000}"/>
    <cellStyle name="_StandardFinReports-May '06_Pd038 Mgmt Report - ATI_ May'08_support" xfId="919" xr:uid="{00000000-0005-0000-0000-000052030000}"/>
    <cellStyle name="_Sum PL_RF1-dpw" xfId="920" xr:uid="{00000000-0005-0000-0000-000053030000}"/>
    <cellStyle name="_Sum PL_RF1-dpw_2009-11 DPW Budget Template - ATI - Oct 6" xfId="921" xr:uid="{00000000-0005-0000-0000-000054030000}"/>
    <cellStyle name="_Summary of key assumptions" xfId="922" xr:uid="{00000000-0005-0000-0000-000055030000}"/>
    <cellStyle name="_T.C." xfId="923" xr:uid="{00000000-0005-0000-0000-000056030000}"/>
    <cellStyle name="_Tax File AYS S.A Mes de Mayo Final Final 2007" xfId="924" xr:uid="{00000000-0005-0000-0000-000057030000}"/>
    <cellStyle name="_template" xfId="925" xr:uid="{00000000-0005-0000-0000-000058030000}"/>
    <cellStyle name="_Template mensual-Probado (final)v3" xfId="926" xr:uid="{00000000-0005-0000-0000-000059030000}"/>
    <cellStyle name="_Template Rockwell may-08 v1" xfId="927" xr:uid="{00000000-0005-0000-0000-00005A030000}"/>
    <cellStyle name="_Temporales 2005" xfId="928" xr:uid="{00000000-0005-0000-0000-00005B030000}"/>
    <cellStyle name="_Temporales 2005_Template de Marzo-2010_ Rockwell" xfId="929" xr:uid="{00000000-0005-0000-0000-00005C030000}"/>
    <cellStyle name="_Temporales 2005_Template de Marzo-2010_ Rockwell (version 1)" xfId="930" xr:uid="{00000000-0005-0000-0000-00005D030000}"/>
    <cellStyle name="_Temporales 2005_Template mensual-Probado V10" xfId="931" xr:uid="{00000000-0005-0000-0000-00005E030000}"/>
    <cellStyle name="_Temporales 2005_Template mensual-Probado V10_Template de Marzo-2010_ Rockwell" xfId="932" xr:uid="{00000000-0005-0000-0000-00005F030000}"/>
    <cellStyle name="_Temporales 2005_Template mensual-Probado V10_Template de Marzo-2010_ Rockwell (version 1)" xfId="933" xr:uid="{00000000-0005-0000-0000-000060030000}"/>
    <cellStyle name="_Ternium Int Perú S.A.C. - DJ 2005" xfId="934" xr:uid="{00000000-0005-0000-0000-000061030000}"/>
    <cellStyle name="_Ternium Int Perú S.A.C. - DJ 2005_II.1" xfId="935" xr:uid="{00000000-0005-0000-0000-000062030000}"/>
    <cellStyle name="_Ternium Int Perú S.A.C. - DJ 2005_II.35" xfId="936" xr:uid="{00000000-0005-0000-0000-000063030000}"/>
    <cellStyle name="_Ternium Int Perú S.A.C. - DJ 2005_II.49" xfId="937" xr:uid="{00000000-0005-0000-0000-000064030000}"/>
    <cellStyle name="_Ternium Int Perú S.A.C. - DJ 2005_Template de Marzo-2010_ Rockwell" xfId="938" xr:uid="{00000000-0005-0000-0000-000065030000}"/>
    <cellStyle name="_Ternium Int Perú S.A.C. - DJ 2005_Template de Marzo-2010_ Rockwell (version 1)" xfId="939" xr:uid="{00000000-0005-0000-0000-000066030000}"/>
    <cellStyle name="_Ternium Int Perú S.A.C. - DJ 2005_Template mensual-Probado V10" xfId="940" xr:uid="{00000000-0005-0000-0000-000067030000}"/>
    <cellStyle name="_Ternium Int Perú S.A.C. - DJ 2005_Template mensual-Probado V10_Template de Marzo-2010_ Rockwell" xfId="941" xr:uid="{00000000-0005-0000-0000-000068030000}"/>
    <cellStyle name="_Ternium Int Perú S.A.C. - DJ 2005_Template mensual-Probado V10_Template de Marzo-2010_ Rockwell (version 1)" xfId="942" xr:uid="{00000000-0005-0000-0000-000069030000}"/>
    <cellStyle name="_Ternium Int Perú S.A.C. - DJ 2005_Vouchin PC" xfId="943" xr:uid="{00000000-0005-0000-0000-00006A030000}"/>
    <cellStyle name="_TPADB" xfId="944" xr:uid="{00000000-0005-0000-0000-00006B030000}"/>
    <cellStyle name="_TPADB_2008 Mgmt Report - January_02.08.08_support" xfId="945" xr:uid="{00000000-0005-0000-0000-00006C030000}"/>
    <cellStyle name="_TPADB_2008 Mgmt Report - January_02.08.08_support_Pd018 Mgmt Report - ATI.Apr_support" xfId="946" xr:uid="{00000000-0005-0000-0000-00006D030000}"/>
    <cellStyle name="_TPADB_2008 Mgmt Report - January_02.08.08_support_Pd018 Mgmt Report - ATI.Apr_support_2009-11 DPW Budget Template - ATI - Oct 6" xfId="947" xr:uid="{00000000-0005-0000-0000-00006E030000}"/>
    <cellStyle name="_TPADB_2008 Mgmt Report - January_02.08.08_support_Pd038 Mgmt Report - ATI_ June'08_support" xfId="948" xr:uid="{00000000-0005-0000-0000-00006F030000}"/>
    <cellStyle name="_TPADB_2008 Mgmt Report - January_02.08.08_support_Pd038 Mgmt Report - ATI_ May'08_support" xfId="949" xr:uid="{00000000-0005-0000-0000-000070030000}"/>
    <cellStyle name="_TPADB_2008-10 DPW Budget Template (HFM Upload)" xfId="950" xr:uid="{00000000-0005-0000-0000-000071030000}"/>
    <cellStyle name="_TPADB_2009-11 DPW Budget Template - ATI - Oct 6" xfId="951" xr:uid="{00000000-0005-0000-0000-000072030000}"/>
    <cellStyle name="_TPADB_Annualized figure of Pd077" xfId="952" xr:uid="{00000000-0005-0000-0000-000073030000}"/>
    <cellStyle name="_TPADB_Annualized figure of Pd087" xfId="953" xr:uid="{00000000-0005-0000-0000-000074030000}"/>
    <cellStyle name="_TPADB_AR02" xfId="954" xr:uid="{00000000-0005-0000-0000-000075030000}"/>
    <cellStyle name="_TPADB_Book1" xfId="955" xr:uid="{00000000-0005-0000-0000-000076030000}"/>
    <cellStyle name="_TPADB_CT3 Reforecast 2 DPW format (060807)" xfId="956" xr:uid="{00000000-0005-0000-0000-000077030000}"/>
    <cellStyle name="_TPADB_CT3 Reforecast 2 DPW format (060807)_Annualized figure of Pd077" xfId="957" xr:uid="{00000000-0005-0000-0000-000078030000}"/>
    <cellStyle name="_TPADB_CT3 Reforecast 2 DPW format (060807)_Annualized figure of Pd087" xfId="958" xr:uid="{00000000-0005-0000-0000-000079030000}"/>
    <cellStyle name="_TPADB_DPW Budget - ATI - Revised" xfId="959" xr:uid="{00000000-0005-0000-0000-00007A030000}"/>
    <cellStyle name="_TPADB_DPW Template_ATI-RF1 2008_support_actualized mar_REV04.15.08" xfId="960" xr:uid="{00000000-0005-0000-0000-00007B030000}"/>
    <cellStyle name="_TPADB_DPW Template_ATI-RF1 2008_support_actualized mar_REV04.15.08_2009-11 DPW Budget Template - ATI - Oct 6" xfId="961" xr:uid="{00000000-0005-0000-0000-00007C030000}"/>
    <cellStyle name="_TPADB_DPW Template_ATI-RF3 2008" xfId="962" xr:uid="{00000000-0005-0000-0000-00007D030000}"/>
    <cellStyle name="_TPADB_Group Top 24 Debtor" xfId="963" xr:uid="{00000000-0005-0000-0000-00007E030000}"/>
    <cellStyle name="_TPADB_Pd018 Mgmt Report - ATI.Apr_support" xfId="964" xr:uid="{00000000-0005-0000-0000-00007F030000}"/>
    <cellStyle name="_TPADB_Pd038 Mgmt Report - ATI_ June'08_support" xfId="965" xr:uid="{00000000-0005-0000-0000-000080030000}"/>
    <cellStyle name="_TPADB_Pd038 Mgmt Report - ATI_ May'08_support" xfId="966" xr:uid="{00000000-0005-0000-0000-000081030000}"/>
    <cellStyle name="_TPADB_Report 01-2002" xfId="967" xr:uid="{00000000-0005-0000-0000-000082030000}"/>
    <cellStyle name="_TPADB_Report 01-2002 lhl" xfId="968" xr:uid="{00000000-0005-0000-0000-000083030000}"/>
    <cellStyle name="_TPADB_Report 02-2002" xfId="969" xr:uid="{00000000-0005-0000-0000-000084030000}"/>
    <cellStyle name="_TPADB_Report 03-2002" xfId="970" xr:uid="{00000000-0005-0000-0000-000085030000}"/>
    <cellStyle name="_TPADB_SCT 1 - Valuation Model v2" xfId="971" xr:uid="{00000000-0005-0000-0000-000086030000}"/>
    <cellStyle name="_TPADB_SCT 1 - Valuation Model v2.RMB+2%" xfId="972" xr:uid="{00000000-0005-0000-0000-000087030000}"/>
    <cellStyle name="_TPADB_SCT 1 - Valuation Model v2.RMB+2%_Annualized figure of Pd077" xfId="973" xr:uid="{00000000-0005-0000-0000-000088030000}"/>
    <cellStyle name="_TPADB_SCT 1 - Valuation Model v2.RMB+2%_Annualized figure of Pd087" xfId="974" xr:uid="{00000000-0005-0000-0000-000089030000}"/>
    <cellStyle name="_TPADB_SCT 1 - Valuation Model v2.RMB+2%_CT3 Reforecast 2 DPW format (060807)" xfId="975" xr:uid="{00000000-0005-0000-0000-00008A030000}"/>
    <cellStyle name="_TPADB_SCT 1 - Valuation Model v2.RMB+2%_CT3 Reforecast 2 DPW format (060807)_Annualized figure of Pd077" xfId="976" xr:uid="{00000000-0005-0000-0000-00008B030000}"/>
    <cellStyle name="_TPADB_SCT 1 - Valuation Model v2.RMB+2%_CT3 Reforecast 2 DPW format (060807)_Annualized figure of Pd087" xfId="977" xr:uid="{00000000-0005-0000-0000-00008C030000}"/>
    <cellStyle name="_TPADB_SCT 1 - Valuation Model v2_Annualized figure of Pd077" xfId="978" xr:uid="{00000000-0005-0000-0000-00008D030000}"/>
    <cellStyle name="_TPADB_SCT 1 - Valuation Model v2_Annualized figure of Pd087" xfId="979" xr:uid="{00000000-0005-0000-0000-00008E030000}"/>
    <cellStyle name="_TPADB_SCT 1 - Valuation Model v2_CT3 Reforecast 2 DPW format (060807)" xfId="980" xr:uid="{00000000-0005-0000-0000-00008F030000}"/>
    <cellStyle name="_TPADB_SCT 1 - Valuation Model v2_CT3 Reforecast 2 DPW format (060807)_Annualized figure of Pd077" xfId="981" xr:uid="{00000000-0005-0000-0000-000090030000}"/>
    <cellStyle name="_TPADB_SCT 1 - Valuation Model v2_CT3 Reforecast 2 DPW format (060807)_Annualized figure of Pd087" xfId="982" xr:uid="{00000000-0005-0000-0000-000091030000}"/>
    <cellStyle name="_TPADB_SCT 1 - Valuation Model.200508v1" xfId="983" xr:uid="{00000000-0005-0000-0000-000092030000}"/>
    <cellStyle name="_TPADB_SCT 1 - Valuation Model.200508v1_Annualized figure of Pd077" xfId="984" xr:uid="{00000000-0005-0000-0000-000093030000}"/>
    <cellStyle name="_TPADB_SCT 1 - Valuation Model.200508v1_Annualized figure of Pd087" xfId="985" xr:uid="{00000000-0005-0000-0000-000094030000}"/>
    <cellStyle name="_TPADB_SCT 1 - Valuation Model.200508v1_CT3 Reforecast 2 DPW format (060807)" xfId="986" xr:uid="{00000000-0005-0000-0000-000095030000}"/>
    <cellStyle name="_TPADB_SCT 1 - Valuation Model.200508v1_CT3 Reforecast 2 DPW format (060807)_Annualized figure of Pd077" xfId="987" xr:uid="{00000000-0005-0000-0000-000096030000}"/>
    <cellStyle name="_TPADB_SCT 1 - Valuation Model.200508v1_CT3 Reforecast 2 DPW format (060807)_Annualized figure of Pd087" xfId="988" xr:uid="{00000000-0005-0000-0000-000097030000}"/>
    <cellStyle name="_TPADB_SCT 1 - Valuation Model.200609 (JOA)" xfId="989" xr:uid="{00000000-0005-0000-0000-000098030000}"/>
    <cellStyle name="_TPADB_SCT 1 - Valuation Model.200609 (JOA)_Annualized figure of Pd077" xfId="990" xr:uid="{00000000-0005-0000-0000-000099030000}"/>
    <cellStyle name="_TPADB_SCT 1 - Valuation Model.200609 (JOA)_Annualized figure of Pd087" xfId="991" xr:uid="{00000000-0005-0000-0000-00009A030000}"/>
    <cellStyle name="_TPADB_SCT 1 - Valuation Model.200609 (JOA)_CT3 Reforecast 2 DPW format (060807)" xfId="992" xr:uid="{00000000-0005-0000-0000-00009B030000}"/>
    <cellStyle name="_TPADB_SCT 1 - Valuation Model.200609 (JOA)_CT3 Reforecast 2 DPW format (060807)_Annualized figure of Pd077" xfId="993" xr:uid="{00000000-0005-0000-0000-00009C030000}"/>
    <cellStyle name="_TPADB_SCT 1 - Valuation Model.200609 (JOA)_CT3 Reforecast 2 DPW format (060807)_Annualized figure of Pd087" xfId="994" xr:uid="{00000000-0005-0000-0000-00009D030000}"/>
    <cellStyle name="_TPADB_SCT 1 - Valuatio塅䕃⹌塅Eel v2_Annualized figure of Pd087" xfId="995" xr:uid="{00000000-0005-0000-0000-00009E030000}"/>
    <cellStyle name="_TPADB_SCT 2 - Valuation Model.0508v1" xfId="996" xr:uid="{00000000-0005-0000-0000-00009F030000}"/>
    <cellStyle name="_TPADB_SCT 2 - Valuation Model.0508v1_Annualized figure of Pd077" xfId="997" xr:uid="{00000000-0005-0000-0000-0000A0030000}"/>
    <cellStyle name="_TPADB_SCT 2 - Valuation Model.0508v1_Annualized figure of Pd087" xfId="998" xr:uid="{00000000-0005-0000-0000-0000A1030000}"/>
    <cellStyle name="_TPADB_SCT 2 - Valuation Model.0508v1_CT3 Reforecast 2 DPW format (060807)" xfId="999" xr:uid="{00000000-0005-0000-0000-0000A2030000}"/>
    <cellStyle name="_TPADB_SCT 2 - Valuation Model.0508v1_CT3 Reforecast 2 DPW format (060807)_Annualized figure of Pd077" xfId="1000" xr:uid="{00000000-0005-0000-0000-0000A3030000}"/>
    <cellStyle name="_TPADB_SCT 2 - Valuation Model.0508v1_CT3 Reforecast 2 DPW format (060807)_Annualized figure of Pd087" xfId="1001" xr:uid="{00000000-0005-0000-0000-0000A4030000}"/>
    <cellStyle name="_TPI Assets Template" xfId="1002" xr:uid="{00000000-0005-0000-0000-0000A5030000}"/>
    <cellStyle name="_Vacaciones" xfId="1003" xr:uid="{00000000-0005-0000-0000-0000A6030000}"/>
    <cellStyle name="_VOUCHEO IGV- SALFA montajes S.A_junio_ey" xfId="1004" xr:uid="{00000000-0005-0000-0000-0000A7030000}"/>
    <cellStyle name="_Voucheo no domiciliados ITAN-2008" xfId="1005" xr:uid="{00000000-0005-0000-0000-0000A8030000}"/>
    <cellStyle name="_Voucheo RV 2006" xfId="1006" xr:uid="{00000000-0005-0000-0000-0000A9030000}"/>
    <cellStyle name="_Vouching 2006-MICHELL Y CIA S.A" xfId="1007" xr:uid="{00000000-0005-0000-0000-0000AA030000}"/>
    <cellStyle name="_Vouching 2007 FINAL-EPESCA" xfId="1008" xr:uid="{00000000-0005-0000-0000-0000AB030000}"/>
    <cellStyle name="_Vouching IR 2007_NESTLE" xfId="1009" xr:uid="{00000000-0005-0000-0000-0000AC030000}"/>
    <cellStyle name="_Vouching Overseas Bechtel Inc" xfId="1010" xr:uid="{00000000-0005-0000-0000-0000AD030000}"/>
    <cellStyle name="_WP DDJJ BCO WIESE 05 ultima versión para dj" xfId="1011" xr:uid="{00000000-0005-0000-0000-0000AE030000}"/>
    <cellStyle name="’Ê‰Ý [0.00]_!!!GO" xfId="1012" xr:uid="{00000000-0005-0000-0000-0000AF030000}"/>
    <cellStyle name="’Ê‰Ý_!!!GO" xfId="1013" xr:uid="{00000000-0005-0000-0000-0000B0030000}"/>
    <cellStyle name="_x0004_¥" xfId="1014" xr:uid="{00000000-0005-0000-0000-0000B1030000}"/>
    <cellStyle name="_x0004_¥ 2" xfId="1015" xr:uid="{00000000-0005-0000-0000-0000B2030000}"/>
    <cellStyle name="_x0004_¥ 3" xfId="1016" xr:uid="{00000000-0005-0000-0000-0000B3030000}"/>
    <cellStyle name="_x0004_¥_Copia de Reporte de Pesca y Costos CHD 2008 (29-09)" xfId="1017" xr:uid="{00000000-0005-0000-0000-0000B4030000}"/>
    <cellStyle name="=C:\WINNT\SYSTEM32\COMMAND.COM" xfId="1018" xr:uid="{00000000-0005-0000-0000-0000B5030000}"/>
    <cellStyle name="•W€_!!!GO" xfId="1019" xr:uid="{00000000-0005-0000-0000-0000B6030000}"/>
    <cellStyle name="000 PN" xfId="1020" xr:uid="{00000000-0005-0000-0000-0000B7030000}"/>
    <cellStyle name="0000" xfId="1021" xr:uid="{00000000-0005-0000-0000-0000B8030000}"/>
    <cellStyle name="000000" xfId="1022" xr:uid="{00000000-0005-0000-0000-0000B9030000}"/>
    <cellStyle name="1" xfId="1023" xr:uid="{00000000-0005-0000-0000-0000BA030000}"/>
    <cellStyle name="1_BALANCE COMPROBACION DIC-07" xfId="1024" xr:uid="{00000000-0005-0000-0000-0000BB030000}"/>
    <cellStyle name="20% - Accent1" xfId="1025" xr:uid="{00000000-0005-0000-0000-0000BC030000}"/>
    <cellStyle name="20% - Accent1 2" xfId="1026" xr:uid="{00000000-0005-0000-0000-0000BD030000}"/>
    <cellStyle name="20% - Accent1 2 2" xfId="14590" xr:uid="{00000000-0005-0000-0000-0000BE030000}"/>
    <cellStyle name="20% - Accent2" xfId="1027" xr:uid="{00000000-0005-0000-0000-0000BF030000}"/>
    <cellStyle name="20% - Accent2 2" xfId="1028" xr:uid="{00000000-0005-0000-0000-0000C0030000}"/>
    <cellStyle name="20% - Accent2 2 2" xfId="14591" xr:uid="{00000000-0005-0000-0000-0000C1030000}"/>
    <cellStyle name="20% - Accent3" xfId="1029" xr:uid="{00000000-0005-0000-0000-0000C2030000}"/>
    <cellStyle name="20% - Accent3 2" xfId="1030" xr:uid="{00000000-0005-0000-0000-0000C3030000}"/>
    <cellStyle name="20% - Accent3 2 2" xfId="14592" xr:uid="{00000000-0005-0000-0000-0000C4030000}"/>
    <cellStyle name="20% - Accent4" xfId="1031" xr:uid="{00000000-0005-0000-0000-0000C5030000}"/>
    <cellStyle name="20% - Accent4 2" xfId="1032" xr:uid="{00000000-0005-0000-0000-0000C6030000}"/>
    <cellStyle name="20% - Accent4 2 2" xfId="14593" xr:uid="{00000000-0005-0000-0000-0000C7030000}"/>
    <cellStyle name="20% - Accent5" xfId="1033" xr:uid="{00000000-0005-0000-0000-0000C8030000}"/>
    <cellStyle name="20% - Accent5 2" xfId="1034" xr:uid="{00000000-0005-0000-0000-0000C9030000}"/>
    <cellStyle name="20% - Accent5 2 2" xfId="14594" xr:uid="{00000000-0005-0000-0000-0000CA030000}"/>
    <cellStyle name="20% - Accent6" xfId="1035" xr:uid="{00000000-0005-0000-0000-0000CB030000}"/>
    <cellStyle name="20% - Accent6 2" xfId="1036" xr:uid="{00000000-0005-0000-0000-0000CC030000}"/>
    <cellStyle name="20% - Accent6 2 2" xfId="14595" xr:uid="{00000000-0005-0000-0000-0000CD030000}"/>
    <cellStyle name="20% - Énfasis1 2" xfId="1037" xr:uid="{00000000-0005-0000-0000-0000CE030000}"/>
    <cellStyle name="20% - Énfasis1 2 2" xfId="1038" xr:uid="{00000000-0005-0000-0000-0000CF030000}"/>
    <cellStyle name="20% - Énfasis1 2 3" xfId="1039" xr:uid="{00000000-0005-0000-0000-0000D0030000}"/>
    <cellStyle name="20% - Énfasis1 2 4" xfId="1040" xr:uid="{00000000-0005-0000-0000-0000D1030000}"/>
    <cellStyle name="20% - Énfasis1 2 5" xfId="1041" xr:uid="{00000000-0005-0000-0000-0000D2030000}"/>
    <cellStyle name="20% - Énfasis1 3" xfId="1042" xr:uid="{00000000-0005-0000-0000-0000D3030000}"/>
    <cellStyle name="20% - Énfasis2 2" xfId="1043" xr:uid="{00000000-0005-0000-0000-0000D4030000}"/>
    <cellStyle name="20% - Énfasis2 2 2" xfId="1044" xr:uid="{00000000-0005-0000-0000-0000D5030000}"/>
    <cellStyle name="20% - Énfasis2 2 3" xfId="1045" xr:uid="{00000000-0005-0000-0000-0000D6030000}"/>
    <cellStyle name="20% - Énfasis2 2 4" xfId="1046" xr:uid="{00000000-0005-0000-0000-0000D7030000}"/>
    <cellStyle name="20% - Énfasis2 2 5" xfId="1047" xr:uid="{00000000-0005-0000-0000-0000D8030000}"/>
    <cellStyle name="20% - Énfasis2 3" xfId="1048" xr:uid="{00000000-0005-0000-0000-0000D9030000}"/>
    <cellStyle name="20% - Énfasis3 2" xfId="1049" xr:uid="{00000000-0005-0000-0000-0000DA030000}"/>
    <cellStyle name="20% - Énfasis3 2 2" xfId="1050" xr:uid="{00000000-0005-0000-0000-0000DB030000}"/>
    <cellStyle name="20% - Énfasis3 2 3" xfId="1051" xr:uid="{00000000-0005-0000-0000-0000DC030000}"/>
    <cellStyle name="20% - Énfasis3 2 4" xfId="1052" xr:uid="{00000000-0005-0000-0000-0000DD030000}"/>
    <cellStyle name="20% - Énfasis3 2 5" xfId="1053" xr:uid="{00000000-0005-0000-0000-0000DE030000}"/>
    <cellStyle name="20% - Énfasis3 3" xfId="1054" xr:uid="{00000000-0005-0000-0000-0000DF030000}"/>
    <cellStyle name="20% - Énfasis4 2" xfId="1055" xr:uid="{00000000-0005-0000-0000-0000E0030000}"/>
    <cellStyle name="20% - Énfasis4 2 2" xfId="1056" xr:uid="{00000000-0005-0000-0000-0000E1030000}"/>
    <cellStyle name="20% - Énfasis4 2 3" xfId="1057" xr:uid="{00000000-0005-0000-0000-0000E2030000}"/>
    <cellStyle name="20% - Énfasis4 2 4" xfId="1058" xr:uid="{00000000-0005-0000-0000-0000E3030000}"/>
    <cellStyle name="20% - Énfasis4 2 5" xfId="1059" xr:uid="{00000000-0005-0000-0000-0000E4030000}"/>
    <cellStyle name="20% - Énfasis4 3" xfId="1060" xr:uid="{00000000-0005-0000-0000-0000E5030000}"/>
    <cellStyle name="20% - Énfasis5 2" xfId="1061" xr:uid="{00000000-0005-0000-0000-0000E6030000}"/>
    <cellStyle name="20% - Énfasis5 2 2" xfId="1062" xr:uid="{00000000-0005-0000-0000-0000E7030000}"/>
    <cellStyle name="20% - Énfasis5 2 3" xfId="1063" xr:uid="{00000000-0005-0000-0000-0000E8030000}"/>
    <cellStyle name="20% - Énfasis5 2 4" xfId="1064" xr:uid="{00000000-0005-0000-0000-0000E9030000}"/>
    <cellStyle name="20% - Énfasis5 2 5" xfId="1065" xr:uid="{00000000-0005-0000-0000-0000EA030000}"/>
    <cellStyle name="20% - Énfasis5 3" xfId="1066" xr:uid="{00000000-0005-0000-0000-0000EB030000}"/>
    <cellStyle name="20% - Énfasis6 2" xfId="1067" xr:uid="{00000000-0005-0000-0000-0000EC030000}"/>
    <cellStyle name="20% - Énfasis6 2 2" xfId="1068" xr:uid="{00000000-0005-0000-0000-0000ED030000}"/>
    <cellStyle name="20% - Énfasis6 2 3" xfId="1069" xr:uid="{00000000-0005-0000-0000-0000EE030000}"/>
    <cellStyle name="20% - Énfasis6 2 4" xfId="1070" xr:uid="{00000000-0005-0000-0000-0000EF030000}"/>
    <cellStyle name="20% - Énfasis6 2 5" xfId="1071" xr:uid="{00000000-0005-0000-0000-0000F0030000}"/>
    <cellStyle name="20% - Énfasis6 3" xfId="1072" xr:uid="{00000000-0005-0000-0000-0000F1030000}"/>
    <cellStyle name="2line" xfId="1073" xr:uid="{00000000-0005-0000-0000-0000F2030000}"/>
    <cellStyle name="40% - Accent1" xfId="1074" xr:uid="{00000000-0005-0000-0000-0000F3030000}"/>
    <cellStyle name="40% - Accent1 2" xfId="1075" xr:uid="{00000000-0005-0000-0000-0000F4030000}"/>
    <cellStyle name="40% - Accent1 2 2" xfId="14596" xr:uid="{00000000-0005-0000-0000-0000F5030000}"/>
    <cellStyle name="40% - Accent2" xfId="1076" xr:uid="{00000000-0005-0000-0000-0000F6030000}"/>
    <cellStyle name="40% - Accent2 2" xfId="1077" xr:uid="{00000000-0005-0000-0000-0000F7030000}"/>
    <cellStyle name="40% - Accent2 2 2" xfId="14597" xr:uid="{00000000-0005-0000-0000-0000F8030000}"/>
    <cellStyle name="40% - Accent3" xfId="1078" xr:uid="{00000000-0005-0000-0000-0000F9030000}"/>
    <cellStyle name="40% - Accent3 2" xfId="1079" xr:uid="{00000000-0005-0000-0000-0000FA030000}"/>
    <cellStyle name="40% - Accent3 2 2" xfId="14598" xr:uid="{00000000-0005-0000-0000-0000FB030000}"/>
    <cellStyle name="40% - Accent4" xfId="1080" xr:uid="{00000000-0005-0000-0000-0000FC030000}"/>
    <cellStyle name="40% - Accent4 2" xfId="1081" xr:uid="{00000000-0005-0000-0000-0000FD030000}"/>
    <cellStyle name="40% - Accent4 2 2" xfId="14599" xr:uid="{00000000-0005-0000-0000-0000FE030000}"/>
    <cellStyle name="40% - Accent5" xfId="1082" xr:uid="{00000000-0005-0000-0000-0000FF030000}"/>
    <cellStyle name="40% - Accent5 2" xfId="1083" xr:uid="{00000000-0005-0000-0000-000000040000}"/>
    <cellStyle name="40% - Accent5 2 2" xfId="14600" xr:uid="{00000000-0005-0000-0000-000001040000}"/>
    <cellStyle name="40% - Accent6" xfId="1084" xr:uid="{00000000-0005-0000-0000-000002040000}"/>
    <cellStyle name="40% - Accent6 2" xfId="1085" xr:uid="{00000000-0005-0000-0000-000003040000}"/>
    <cellStyle name="40% - Accent6 2 2" xfId="14601" xr:uid="{00000000-0005-0000-0000-000004040000}"/>
    <cellStyle name="40% - Énfasis1 2" xfId="1086" xr:uid="{00000000-0005-0000-0000-000005040000}"/>
    <cellStyle name="40% - Énfasis1 2 2" xfId="1087" xr:uid="{00000000-0005-0000-0000-000006040000}"/>
    <cellStyle name="40% - Énfasis1 2 3" xfId="1088" xr:uid="{00000000-0005-0000-0000-000007040000}"/>
    <cellStyle name="40% - Énfasis1 2 4" xfId="1089" xr:uid="{00000000-0005-0000-0000-000008040000}"/>
    <cellStyle name="40% - Énfasis1 2 5" xfId="1090" xr:uid="{00000000-0005-0000-0000-000009040000}"/>
    <cellStyle name="40% - Énfasis1 3" xfId="1091" xr:uid="{00000000-0005-0000-0000-00000A040000}"/>
    <cellStyle name="40% - Énfasis2 2" xfId="1092" xr:uid="{00000000-0005-0000-0000-00000B040000}"/>
    <cellStyle name="40% - Énfasis2 2 2" xfId="1093" xr:uid="{00000000-0005-0000-0000-00000C040000}"/>
    <cellStyle name="40% - Énfasis2 2 3" xfId="1094" xr:uid="{00000000-0005-0000-0000-00000D040000}"/>
    <cellStyle name="40% - Énfasis2 2 4" xfId="1095" xr:uid="{00000000-0005-0000-0000-00000E040000}"/>
    <cellStyle name="40% - Énfasis2 2 5" xfId="1096" xr:uid="{00000000-0005-0000-0000-00000F040000}"/>
    <cellStyle name="40% - Énfasis2 3" xfId="1097" xr:uid="{00000000-0005-0000-0000-000010040000}"/>
    <cellStyle name="40% - Énfasis3 2" xfId="1098" xr:uid="{00000000-0005-0000-0000-000011040000}"/>
    <cellStyle name="40% - Énfasis3 2 2" xfId="1099" xr:uid="{00000000-0005-0000-0000-000012040000}"/>
    <cellStyle name="40% - Énfasis3 2 3" xfId="1100" xr:uid="{00000000-0005-0000-0000-000013040000}"/>
    <cellStyle name="40% - Énfasis3 2 4" xfId="1101" xr:uid="{00000000-0005-0000-0000-000014040000}"/>
    <cellStyle name="40% - Énfasis3 2 5" xfId="1102" xr:uid="{00000000-0005-0000-0000-000015040000}"/>
    <cellStyle name="40% - Énfasis3 3" xfId="1103" xr:uid="{00000000-0005-0000-0000-000016040000}"/>
    <cellStyle name="40% - Énfasis4 2" xfId="1104" xr:uid="{00000000-0005-0000-0000-000017040000}"/>
    <cellStyle name="40% - Énfasis4 2 2" xfId="1105" xr:uid="{00000000-0005-0000-0000-000018040000}"/>
    <cellStyle name="40% - Énfasis4 2 3" xfId="1106" xr:uid="{00000000-0005-0000-0000-000019040000}"/>
    <cellStyle name="40% - Énfasis4 2 4" xfId="1107" xr:uid="{00000000-0005-0000-0000-00001A040000}"/>
    <cellStyle name="40% - Énfasis4 2 5" xfId="1108" xr:uid="{00000000-0005-0000-0000-00001B040000}"/>
    <cellStyle name="40% - Énfasis4 3" xfId="1109" xr:uid="{00000000-0005-0000-0000-00001C040000}"/>
    <cellStyle name="40% - Énfasis5 2" xfId="1110" xr:uid="{00000000-0005-0000-0000-00001D040000}"/>
    <cellStyle name="40% - Énfasis5 2 2" xfId="1111" xr:uid="{00000000-0005-0000-0000-00001E040000}"/>
    <cellStyle name="40% - Énfasis5 2 3" xfId="1112" xr:uid="{00000000-0005-0000-0000-00001F040000}"/>
    <cellStyle name="40% - Énfasis5 2 4" xfId="1113" xr:uid="{00000000-0005-0000-0000-000020040000}"/>
    <cellStyle name="40% - Énfasis5 2 5" xfId="1114" xr:uid="{00000000-0005-0000-0000-000021040000}"/>
    <cellStyle name="40% - Énfasis5 3" xfId="1115" xr:uid="{00000000-0005-0000-0000-000022040000}"/>
    <cellStyle name="40% - Énfasis6 2" xfId="1116" xr:uid="{00000000-0005-0000-0000-000023040000}"/>
    <cellStyle name="40% - Énfasis6 2 2" xfId="1117" xr:uid="{00000000-0005-0000-0000-000024040000}"/>
    <cellStyle name="40% - Énfasis6 2 3" xfId="1118" xr:uid="{00000000-0005-0000-0000-000025040000}"/>
    <cellStyle name="40% - Énfasis6 2 4" xfId="1119" xr:uid="{00000000-0005-0000-0000-000026040000}"/>
    <cellStyle name="40% - Énfasis6 2 5" xfId="1120" xr:uid="{00000000-0005-0000-0000-000027040000}"/>
    <cellStyle name="40% - Énfasis6 3" xfId="1121" xr:uid="{00000000-0005-0000-0000-000028040000}"/>
    <cellStyle name="60% - Accent1" xfId="1122" xr:uid="{00000000-0005-0000-0000-000029040000}"/>
    <cellStyle name="60% - Accent1 2" xfId="1123" xr:uid="{00000000-0005-0000-0000-00002A040000}"/>
    <cellStyle name="60% - Accent2" xfId="1124" xr:uid="{00000000-0005-0000-0000-00002B040000}"/>
    <cellStyle name="60% - Accent2 2" xfId="1125" xr:uid="{00000000-0005-0000-0000-00002C040000}"/>
    <cellStyle name="60% - Accent3" xfId="1126" xr:uid="{00000000-0005-0000-0000-00002D040000}"/>
    <cellStyle name="60% - Accent3 2" xfId="1127" xr:uid="{00000000-0005-0000-0000-00002E040000}"/>
    <cellStyle name="60% - Accent4" xfId="1128" xr:uid="{00000000-0005-0000-0000-00002F040000}"/>
    <cellStyle name="60% - Accent4 2" xfId="1129" xr:uid="{00000000-0005-0000-0000-000030040000}"/>
    <cellStyle name="60% - Accent5" xfId="1130" xr:uid="{00000000-0005-0000-0000-000031040000}"/>
    <cellStyle name="60% - Accent5 2" xfId="1131" xr:uid="{00000000-0005-0000-0000-000032040000}"/>
    <cellStyle name="60% - Accent6" xfId="1132" xr:uid="{00000000-0005-0000-0000-000033040000}"/>
    <cellStyle name="60% - Accent6 2" xfId="1133" xr:uid="{00000000-0005-0000-0000-000034040000}"/>
    <cellStyle name="60% - Énfasis1 2" xfId="1134" xr:uid="{00000000-0005-0000-0000-000035040000}"/>
    <cellStyle name="60% - Énfasis1 2 2" xfId="1135" xr:uid="{00000000-0005-0000-0000-000036040000}"/>
    <cellStyle name="60% - Énfasis1 2 3" xfId="1136" xr:uid="{00000000-0005-0000-0000-000037040000}"/>
    <cellStyle name="60% - Énfasis2 2" xfId="1137" xr:uid="{00000000-0005-0000-0000-000038040000}"/>
    <cellStyle name="60% - Énfasis2 2 2" xfId="1138" xr:uid="{00000000-0005-0000-0000-000039040000}"/>
    <cellStyle name="60% - Énfasis2 2 3" xfId="1139" xr:uid="{00000000-0005-0000-0000-00003A040000}"/>
    <cellStyle name="60% - Énfasis3 2" xfId="1140" xr:uid="{00000000-0005-0000-0000-00003B040000}"/>
    <cellStyle name="60% - Énfasis3 2 2" xfId="1141" xr:uid="{00000000-0005-0000-0000-00003C040000}"/>
    <cellStyle name="60% - Énfasis3 2 3" xfId="1142" xr:uid="{00000000-0005-0000-0000-00003D040000}"/>
    <cellStyle name="60% - Énfasis4 2" xfId="1143" xr:uid="{00000000-0005-0000-0000-00003E040000}"/>
    <cellStyle name="60% - Énfasis4 2 2" xfId="1144" xr:uid="{00000000-0005-0000-0000-00003F040000}"/>
    <cellStyle name="60% - Énfasis4 2 3" xfId="1145" xr:uid="{00000000-0005-0000-0000-000040040000}"/>
    <cellStyle name="60% - Énfasis5 2" xfId="1146" xr:uid="{00000000-0005-0000-0000-000041040000}"/>
    <cellStyle name="60% - Énfasis5 2 2" xfId="1147" xr:uid="{00000000-0005-0000-0000-000042040000}"/>
    <cellStyle name="60% - Énfasis5 2 3" xfId="1148" xr:uid="{00000000-0005-0000-0000-000043040000}"/>
    <cellStyle name="60% - Énfasis6 2" xfId="1149" xr:uid="{00000000-0005-0000-0000-000044040000}"/>
    <cellStyle name="60% - Énfasis6 2 2" xfId="1150" xr:uid="{00000000-0005-0000-0000-000045040000}"/>
    <cellStyle name="60% - Énfasis6 2 3" xfId="1151" xr:uid="{00000000-0005-0000-0000-000046040000}"/>
    <cellStyle name="600 PN" xfId="1152" xr:uid="{00000000-0005-0000-0000-000047040000}"/>
    <cellStyle name="6_x0019_¾I?À@%¡h¼ï©À@Ã´üµ¥Þ¾@_x0008_Uy_x0012_ÕÁ@·\È?+Á@Íòw#…»ô@_x000a_MS51500050" xfId="1153" xr:uid="{00000000-0005-0000-0000-000048040000}"/>
    <cellStyle name="700 PN" xfId="1154" xr:uid="{00000000-0005-0000-0000-000049040000}"/>
    <cellStyle name="9" xfId="1155" xr:uid="{00000000-0005-0000-0000-00004A040000}"/>
    <cellStyle name="a" xfId="1156" xr:uid="{00000000-0005-0000-0000-00004B040000}"/>
    <cellStyle name="A Big heading" xfId="1157" xr:uid="{00000000-0005-0000-0000-00004C040000}"/>
    <cellStyle name="A body text" xfId="1158" xr:uid="{00000000-0005-0000-0000-00004D040000}"/>
    <cellStyle name="A smaller heading" xfId="1159" xr:uid="{00000000-0005-0000-0000-00004E040000}"/>
    <cellStyle name="A3 297 x 420 mm" xfId="1160" xr:uid="{00000000-0005-0000-0000-00004F040000}"/>
    <cellStyle name="A3 297 x 420 mm 2" xfId="1161" xr:uid="{00000000-0005-0000-0000-000050040000}"/>
    <cellStyle name="Accent1" xfId="1162" xr:uid="{00000000-0005-0000-0000-000051040000}"/>
    <cellStyle name="Accent1 2" xfId="1163" xr:uid="{00000000-0005-0000-0000-000052040000}"/>
    <cellStyle name="Accent2" xfId="1164" xr:uid="{00000000-0005-0000-0000-000053040000}"/>
    <cellStyle name="Accent2 2" xfId="1165" xr:uid="{00000000-0005-0000-0000-000054040000}"/>
    <cellStyle name="Accent3" xfId="1166" xr:uid="{00000000-0005-0000-0000-000055040000}"/>
    <cellStyle name="Accent3 2" xfId="1167" xr:uid="{00000000-0005-0000-0000-000056040000}"/>
    <cellStyle name="Accent4" xfId="1168" xr:uid="{00000000-0005-0000-0000-000057040000}"/>
    <cellStyle name="Accent4 2" xfId="1169" xr:uid="{00000000-0005-0000-0000-000058040000}"/>
    <cellStyle name="Accent5" xfId="1170" xr:uid="{00000000-0005-0000-0000-000059040000}"/>
    <cellStyle name="Accent5 2" xfId="1171" xr:uid="{00000000-0005-0000-0000-00005A040000}"/>
    <cellStyle name="Accent6" xfId="1172" xr:uid="{00000000-0005-0000-0000-00005B040000}"/>
    <cellStyle name="Accent6 2" xfId="1173" xr:uid="{00000000-0005-0000-0000-00005C040000}"/>
    <cellStyle name="active" xfId="1174" xr:uid="{00000000-0005-0000-0000-00005D040000}"/>
    <cellStyle name="Actual Date" xfId="1175" xr:uid="{00000000-0005-0000-0000-00005E040000}"/>
    <cellStyle name="amount" xfId="1176" xr:uid="{00000000-0005-0000-0000-00005F040000}"/>
    <cellStyle name="amount 2" xfId="14548" xr:uid="{00000000-0005-0000-0000-000060040000}"/>
    <cellStyle name="amount 2 2" xfId="14903" xr:uid="{A19A6574-0EDF-491D-9234-B77468F23F0D}"/>
    <cellStyle name="amount 3" xfId="14578" xr:uid="{00000000-0005-0000-0000-000061040000}"/>
    <cellStyle name="args.style" xfId="1177" xr:uid="{00000000-0005-0000-0000-000062040000}"/>
    <cellStyle name="Arial 10" xfId="1178" xr:uid="{00000000-0005-0000-0000-000063040000}"/>
    <cellStyle name="Arial 12" xfId="1179" xr:uid="{00000000-0005-0000-0000-000064040000}"/>
    <cellStyle name="Ariel 7 pt. plain" xfId="1180" xr:uid="{00000000-0005-0000-0000-000065040000}"/>
    <cellStyle name="AUMENTA" xfId="1181" xr:uid="{00000000-0005-0000-0000-000066040000}"/>
    <cellStyle name="Bad" xfId="1182" xr:uid="{00000000-0005-0000-0000-000067040000}"/>
    <cellStyle name="Bad 2" xfId="1183" xr:uid="{00000000-0005-0000-0000-000068040000}"/>
    <cellStyle name="blank" xfId="1184" xr:uid="{00000000-0005-0000-0000-000069040000}"/>
    <cellStyle name="BLOQUES" xfId="1185" xr:uid="{00000000-0005-0000-0000-00006A040000}"/>
    <cellStyle name="blue" xfId="1186" xr:uid="{00000000-0005-0000-0000-00006B040000}"/>
    <cellStyle name="Body" xfId="1187" xr:uid="{00000000-0005-0000-0000-00006C040000}"/>
    <cellStyle name="bold big" xfId="1188" xr:uid="{00000000-0005-0000-0000-00006D040000}"/>
    <cellStyle name="bold bot bord" xfId="1189" xr:uid="{00000000-0005-0000-0000-00006E040000}"/>
    <cellStyle name="bold underline" xfId="1190" xr:uid="{00000000-0005-0000-0000-00006F040000}"/>
    <cellStyle name="Border" xfId="1191" xr:uid="{00000000-0005-0000-0000-000070040000}"/>
    <cellStyle name="Border 2" xfId="14549" xr:uid="{00000000-0005-0000-0000-000071040000}"/>
    <cellStyle name="Border Bottom Thick" xfId="1192" xr:uid="{00000000-0005-0000-0000-000072040000}"/>
    <cellStyle name="Border Top Thin" xfId="1193" xr:uid="{00000000-0005-0000-0000-000073040000}"/>
    <cellStyle name="Border Top Thin 2" xfId="14550" xr:uid="{00000000-0005-0000-0000-000074040000}"/>
    <cellStyle name="British Pound" xfId="1194" xr:uid="{00000000-0005-0000-0000-000075040000}"/>
    <cellStyle name="Buena 2" xfId="1195" xr:uid="{00000000-0005-0000-0000-000076040000}"/>
    <cellStyle name="Buena 2 2" xfId="1196" xr:uid="{00000000-0005-0000-0000-000077040000}"/>
    <cellStyle name="Buena 2 3" xfId="1197" xr:uid="{00000000-0005-0000-0000-000078040000}"/>
    <cellStyle name="Cabecera" xfId="1198" xr:uid="{00000000-0005-0000-0000-000079040000}"/>
    <cellStyle name="Cabecera 1" xfId="1199" xr:uid="{00000000-0005-0000-0000-00007A040000}"/>
    <cellStyle name="Cabecera 1 2" xfId="1200" xr:uid="{00000000-0005-0000-0000-00007B040000}"/>
    <cellStyle name="Cabecera 1 3" xfId="1201" xr:uid="{00000000-0005-0000-0000-00007C040000}"/>
    <cellStyle name="Cabecera 1 4" xfId="1202" xr:uid="{00000000-0005-0000-0000-00007D040000}"/>
    <cellStyle name="Cabecera 1 5" xfId="1203" xr:uid="{00000000-0005-0000-0000-00007E040000}"/>
    <cellStyle name="Cabecera 1 6" xfId="1204" xr:uid="{00000000-0005-0000-0000-00007F040000}"/>
    <cellStyle name="Cabecera 1 7" xfId="1205" xr:uid="{00000000-0005-0000-0000-000080040000}"/>
    <cellStyle name="Cabecera 2" xfId="1206" xr:uid="{00000000-0005-0000-0000-000081040000}"/>
    <cellStyle name="Cabecera 2 2" xfId="1207" xr:uid="{00000000-0005-0000-0000-000082040000}"/>
    <cellStyle name="Cabecera 2 3" xfId="1208" xr:uid="{00000000-0005-0000-0000-000083040000}"/>
    <cellStyle name="Cabecera 2 4" xfId="1209" xr:uid="{00000000-0005-0000-0000-000084040000}"/>
    <cellStyle name="Cabecera 2 5" xfId="1210" xr:uid="{00000000-0005-0000-0000-000085040000}"/>
    <cellStyle name="Cabecera 2 6" xfId="1211" xr:uid="{00000000-0005-0000-0000-000086040000}"/>
    <cellStyle name="Cabecera 2 7" xfId="1212" xr:uid="{00000000-0005-0000-0000-000087040000}"/>
    <cellStyle name="Calc Currency (0)" xfId="1213" xr:uid="{00000000-0005-0000-0000-000088040000}"/>
    <cellStyle name="Calc Currency (0) 2" xfId="1214" xr:uid="{00000000-0005-0000-0000-000089040000}"/>
    <cellStyle name="Calc Currency (0) 3" xfId="1215" xr:uid="{00000000-0005-0000-0000-00008A040000}"/>
    <cellStyle name="Calc Currency (0) 4" xfId="1216" xr:uid="{00000000-0005-0000-0000-00008B040000}"/>
    <cellStyle name="Calc Currency (0) 5" xfId="1217" xr:uid="{00000000-0005-0000-0000-00008C040000}"/>
    <cellStyle name="Calc Currency (0) 6" xfId="1218" xr:uid="{00000000-0005-0000-0000-00008D040000}"/>
    <cellStyle name="Calc Currency (0) 7" xfId="1219" xr:uid="{00000000-0005-0000-0000-00008E040000}"/>
    <cellStyle name="Calc Currency (0) 8" xfId="1220" xr:uid="{00000000-0005-0000-0000-00008F040000}"/>
    <cellStyle name="Calc Currency (2)" xfId="1221" xr:uid="{00000000-0005-0000-0000-000090040000}"/>
    <cellStyle name="Calc Cu븢_x0001_ency (2)" xfId="1222" xr:uid="{00000000-0005-0000-0000-000091040000}"/>
    <cellStyle name="Calc Percent (0)" xfId="1223" xr:uid="{00000000-0005-0000-0000-000092040000}"/>
    <cellStyle name="Calc Percent (1)" xfId="1224" xr:uid="{00000000-0005-0000-0000-000093040000}"/>
    <cellStyle name="Calc Percent (2)" xfId="1225" xr:uid="{00000000-0005-0000-0000-000094040000}"/>
    <cellStyle name="Calc Units (0)" xfId="1226" xr:uid="{00000000-0005-0000-0000-000095040000}"/>
    <cellStyle name="Calc Units (1)" xfId="1227" xr:uid="{00000000-0005-0000-0000-000096040000}"/>
    <cellStyle name="Calc Units (2)" xfId="1228" xr:uid="{00000000-0005-0000-0000-000097040000}"/>
    <cellStyle name="Calculation" xfId="1229" xr:uid="{00000000-0005-0000-0000-000098040000}"/>
    <cellStyle name="Calculation 2" xfId="1230" xr:uid="{00000000-0005-0000-0000-000099040000}"/>
    <cellStyle name="Calculation 3" xfId="14551" xr:uid="{00000000-0005-0000-0000-00009A040000}"/>
    <cellStyle name="Cálculo 2" xfId="1231" xr:uid="{00000000-0005-0000-0000-00009B040000}"/>
    <cellStyle name="Cálculo 2 2" xfId="1232" xr:uid="{00000000-0005-0000-0000-00009C040000}"/>
    <cellStyle name="Cálculo 2 3" xfId="1233" xr:uid="{00000000-0005-0000-0000-00009D040000}"/>
    <cellStyle name="Cambiar to&amp;do" xfId="1234" xr:uid="{00000000-0005-0000-0000-00009E040000}"/>
    <cellStyle name="Cambiar to&amp;do 2" xfId="1235" xr:uid="{00000000-0005-0000-0000-00009F040000}"/>
    <cellStyle name="Cambiar to&amp;do 2 2" xfId="1236" xr:uid="{00000000-0005-0000-0000-0000A0040000}"/>
    <cellStyle name="Cambiar to&amp;do 3" xfId="1237" xr:uid="{00000000-0005-0000-0000-0000A1040000}"/>
    <cellStyle name="Cancel" xfId="1238" xr:uid="{00000000-0005-0000-0000-0000A2040000}"/>
    <cellStyle name="Cancel 2" xfId="1239" xr:uid="{00000000-0005-0000-0000-0000A3040000}"/>
    <cellStyle name="Celda de comprobación 2" xfId="1240" xr:uid="{00000000-0005-0000-0000-0000A4040000}"/>
    <cellStyle name="Celda de comprobación 2 2" xfId="1241" xr:uid="{00000000-0005-0000-0000-0000A5040000}"/>
    <cellStyle name="Celda de comprobación 2 3" xfId="1242" xr:uid="{00000000-0005-0000-0000-0000A6040000}"/>
    <cellStyle name="Celda vinculada 2" xfId="1243" xr:uid="{00000000-0005-0000-0000-0000A7040000}"/>
    <cellStyle name="Celda vinculada 2 2" xfId="1244" xr:uid="{00000000-0005-0000-0000-0000A8040000}"/>
    <cellStyle name="Celda vinculada 2 3" xfId="1245" xr:uid="{00000000-0005-0000-0000-0000A9040000}"/>
    <cellStyle name="change" xfId="1246" xr:uid="{00000000-0005-0000-0000-0000AA040000}"/>
    <cellStyle name="Check" xfId="1247" xr:uid="{00000000-0005-0000-0000-0000AB040000}"/>
    <cellStyle name="Check Cell" xfId="1248" xr:uid="{00000000-0005-0000-0000-0000AC040000}"/>
    <cellStyle name="Checksum" xfId="1249" xr:uid="{00000000-0005-0000-0000-0000AD040000}"/>
    <cellStyle name="Column label" xfId="1250" xr:uid="{00000000-0005-0000-0000-0000AE040000}"/>
    <cellStyle name="Column label (left aligned)" xfId="1251" xr:uid="{00000000-0005-0000-0000-0000AF040000}"/>
    <cellStyle name="Column label (no wrap)" xfId="1252" xr:uid="{00000000-0005-0000-0000-0000B0040000}"/>
    <cellStyle name="Column label (not bold)" xfId="1253" xr:uid="{00000000-0005-0000-0000-0000B1040000}"/>
    <cellStyle name="ColumnAttributeAbovePrompt" xfId="1254" xr:uid="{00000000-0005-0000-0000-0000B2040000}"/>
    <cellStyle name="ColumnAttributePrompt" xfId="1255" xr:uid="{00000000-0005-0000-0000-0000B3040000}"/>
    <cellStyle name="ColumnAttributeValue" xfId="1256" xr:uid="{00000000-0005-0000-0000-0000B4040000}"/>
    <cellStyle name="ColumnHeading" xfId="1257" xr:uid="{00000000-0005-0000-0000-0000B5040000}"/>
    <cellStyle name="ColumnHeadingPrompt" xfId="1258" xr:uid="{00000000-0005-0000-0000-0000B6040000}"/>
    <cellStyle name="ColumnHeadingValue" xfId="1259" xr:uid="{00000000-0005-0000-0000-0000B7040000}"/>
    <cellStyle name="Coma 2" xfId="1260" xr:uid="{00000000-0005-0000-0000-0000B8040000}"/>
    <cellStyle name="Coma 2 2" xfId="1261" xr:uid="{00000000-0005-0000-0000-0000B9040000}"/>
    <cellStyle name="Coma 2 3" xfId="1262" xr:uid="{00000000-0005-0000-0000-0000BA040000}"/>
    <cellStyle name="Comma  - Style1" xfId="1263" xr:uid="{00000000-0005-0000-0000-0000BB040000}"/>
    <cellStyle name="Comma $[0]_Red" xfId="1264" xr:uid="{00000000-0005-0000-0000-0000BC040000}"/>
    <cellStyle name="Comma [0.0]" xfId="1265" xr:uid="{00000000-0005-0000-0000-0000BD040000}"/>
    <cellStyle name="Comma [0] 2" xfId="1266" xr:uid="{00000000-0005-0000-0000-0000BE040000}"/>
    <cellStyle name="Comma [00]" xfId="1267" xr:uid="{00000000-0005-0000-0000-0000BF040000}"/>
    <cellStyle name="Comma 0" xfId="1268" xr:uid="{00000000-0005-0000-0000-0000C0040000}"/>
    <cellStyle name="Comma 0*" xfId="1269" xr:uid="{00000000-0005-0000-0000-0000C1040000}"/>
    <cellStyle name="Comma 0_Comp1" xfId="1270" xr:uid="{00000000-0005-0000-0000-0000C2040000}"/>
    <cellStyle name="Comma 10" xfId="1271" xr:uid="{00000000-0005-0000-0000-0000C3040000}"/>
    <cellStyle name="Comma 11" xfId="1272" xr:uid="{00000000-0005-0000-0000-0000C4040000}"/>
    <cellStyle name="Comma 12" xfId="1273" xr:uid="{00000000-0005-0000-0000-0000C5040000}"/>
    <cellStyle name="Comma 13" xfId="1274" xr:uid="{00000000-0005-0000-0000-0000C6040000}"/>
    <cellStyle name="Comma 14" xfId="1275" xr:uid="{00000000-0005-0000-0000-0000C7040000}"/>
    <cellStyle name="Comma 15" xfId="1276" xr:uid="{00000000-0005-0000-0000-0000C8040000}"/>
    <cellStyle name="Comma 16" xfId="1277" xr:uid="{00000000-0005-0000-0000-0000C9040000}"/>
    <cellStyle name="Comma 17" xfId="1278" xr:uid="{00000000-0005-0000-0000-0000CA040000}"/>
    <cellStyle name="Comma 17 2" xfId="14603" xr:uid="{00000000-0005-0000-0000-0000CB040000}"/>
    <cellStyle name="Comma 17 2 2" xfId="14604" xr:uid="{00000000-0005-0000-0000-0000CC040000}"/>
    <cellStyle name="Comma 17 2 2 2" xfId="14605" xr:uid="{00000000-0005-0000-0000-0000CD040000}"/>
    <cellStyle name="Comma 17 2 3" xfId="14606" xr:uid="{00000000-0005-0000-0000-0000CE040000}"/>
    <cellStyle name="Comma 17 2 4" xfId="14607" xr:uid="{00000000-0005-0000-0000-0000CF040000}"/>
    <cellStyle name="Comma 17 3" xfId="14608" xr:uid="{00000000-0005-0000-0000-0000D0040000}"/>
    <cellStyle name="Comma 17 4" xfId="14602" xr:uid="{00000000-0005-0000-0000-0000D1040000}"/>
    <cellStyle name="Comma 19" xfId="14609" xr:uid="{00000000-0005-0000-0000-0000D2040000}"/>
    <cellStyle name="Comma 19 2" xfId="14610" xr:uid="{00000000-0005-0000-0000-0000D3040000}"/>
    <cellStyle name="Comma 19 2 2" xfId="14611" xr:uid="{00000000-0005-0000-0000-0000D4040000}"/>
    <cellStyle name="Comma 19 2 2 2" xfId="14612" xr:uid="{00000000-0005-0000-0000-0000D5040000}"/>
    <cellStyle name="Comma 19 2 3" xfId="14613" xr:uid="{00000000-0005-0000-0000-0000D6040000}"/>
    <cellStyle name="Comma 19 2 4" xfId="14614" xr:uid="{00000000-0005-0000-0000-0000D7040000}"/>
    <cellStyle name="Comma 19 3" xfId="14615" xr:uid="{00000000-0005-0000-0000-0000D8040000}"/>
    <cellStyle name="Comma 19 3 2" xfId="14616" xr:uid="{00000000-0005-0000-0000-0000D9040000}"/>
    <cellStyle name="Comma 19 3 2 2" xfId="14617" xr:uid="{00000000-0005-0000-0000-0000DA040000}"/>
    <cellStyle name="Comma 19 3 3" xfId="14618" xr:uid="{00000000-0005-0000-0000-0000DB040000}"/>
    <cellStyle name="Comma 19 3 4" xfId="14619" xr:uid="{00000000-0005-0000-0000-0000DC040000}"/>
    <cellStyle name="Comma 19 4" xfId="14620" xr:uid="{00000000-0005-0000-0000-0000DD040000}"/>
    <cellStyle name="Comma 19 4 2" xfId="14621" xr:uid="{00000000-0005-0000-0000-0000DE040000}"/>
    <cellStyle name="Comma 19 5" xfId="14622" xr:uid="{00000000-0005-0000-0000-0000DF040000}"/>
    <cellStyle name="Comma 19 6" xfId="14623" xr:uid="{00000000-0005-0000-0000-0000E0040000}"/>
    <cellStyle name="Comma 2" xfId="1279" xr:uid="{00000000-0005-0000-0000-0000E1040000}"/>
    <cellStyle name="Comma 2 10" xfId="1280" xr:uid="{00000000-0005-0000-0000-0000E2040000}"/>
    <cellStyle name="Comma 2 10 2" xfId="1281" xr:uid="{00000000-0005-0000-0000-0000E3040000}"/>
    <cellStyle name="Comma 2 11" xfId="1282" xr:uid="{00000000-0005-0000-0000-0000E4040000}"/>
    <cellStyle name="Comma 2 12" xfId="1283" xr:uid="{00000000-0005-0000-0000-0000E5040000}"/>
    <cellStyle name="Comma 2 13" xfId="1284" xr:uid="{00000000-0005-0000-0000-0000E6040000}"/>
    <cellStyle name="Comma 2 13 2" xfId="1285" xr:uid="{00000000-0005-0000-0000-0000E7040000}"/>
    <cellStyle name="Comma 2 13 3" xfId="1286" xr:uid="{00000000-0005-0000-0000-0000E8040000}"/>
    <cellStyle name="Comma 2 13 4" xfId="1287" xr:uid="{00000000-0005-0000-0000-0000E9040000}"/>
    <cellStyle name="Comma 2 14" xfId="1288" xr:uid="{00000000-0005-0000-0000-0000EA040000}"/>
    <cellStyle name="Comma 2 14 2" xfId="1289" xr:uid="{00000000-0005-0000-0000-0000EB040000}"/>
    <cellStyle name="Comma 2 14 3" xfId="1290" xr:uid="{00000000-0005-0000-0000-0000EC040000}"/>
    <cellStyle name="Comma 2 14 4" xfId="1291" xr:uid="{00000000-0005-0000-0000-0000ED040000}"/>
    <cellStyle name="Comma 2 15" xfId="1292" xr:uid="{00000000-0005-0000-0000-0000EE040000}"/>
    <cellStyle name="Comma 2 15 2" xfId="1293" xr:uid="{00000000-0005-0000-0000-0000EF040000}"/>
    <cellStyle name="Comma 2 15 3" xfId="1294" xr:uid="{00000000-0005-0000-0000-0000F0040000}"/>
    <cellStyle name="Comma 2 15 4" xfId="1295" xr:uid="{00000000-0005-0000-0000-0000F1040000}"/>
    <cellStyle name="Comma 2 16" xfId="1296" xr:uid="{00000000-0005-0000-0000-0000F2040000}"/>
    <cellStyle name="Comma 2 17" xfId="1297" xr:uid="{00000000-0005-0000-0000-0000F3040000}"/>
    <cellStyle name="Comma 2 18" xfId="1298" xr:uid="{00000000-0005-0000-0000-0000F4040000}"/>
    <cellStyle name="Comma 2 19" xfId="1299" xr:uid="{00000000-0005-0000-0000-0000F5040000}"/>
    <cellStyle name="Comma 2 2" xfId="1300" xr:uid="{00000000-0005-0000-0000-0000F6040000}"/>
    <cellStyle name="Comma 2 2 10" xfId="1301" xr:uid="{00000000-0005-0000-0000-0000F7040000}"/>
    <cellStyle name="Comma 2 2 10 2" xfId="1302" xr:uid="{00000000-0005-0000-0000-0000F8040000}"/>
    <cellStyle name="Comma 2 2 10 3" xfId="1303" xr:uid="{00000000-0005-0000-0000-0000F9040000}"/>
    <cellStyle name="Comma 2 2 10 4" xfId="1304" xr:uid="{00000000-0005-0000-0000-0000FA040000}"/>
    <cellStyle name="Comma 2 2 11" xfId="1305" xr:uid="{00000000-0005-0000-0000-0000FB040000}"/>
    <cellStyle name="Comma 2 2 11 2" xfId="1306" xr:uid="{00000000-0005-0000-0000-0000FC040000}"/>
    <cellStyle name="Comma 2 2 11 3" xfId="1307" xr:uid="{00000000-0005-0000-0000-0000FD040000}"/>
    <cellStyle name="Comma 2 2 11 4" xfId="1308" xr:uid="{00000000-0005-0000-0000-0000FE040000}"/>
    <cellStyle name="Comma 2 2 12" xfId="1309" xr:uid="{00000000-0005-0000-0000-0000FF040000}"/>
    <cellStyle name="Comma 2 2 13" xfId="1310" xr:uid="{00000000-0005-0000-0000-000000050000}"/>
    <cellStyle name="Comma 2 2 14" xfId="1311" xr:uid="{00000000-0005-0000-0000-000001050000}"/>
    <cellStyle name="Comma 2 2 15" xfId="1312" xr:uid="{00000000-0005-0000-0000-000002050000}"/>
    <cellStyle name="Comma 2 2 16" xfId="1313" xr:uid="{00000000-0005-0000-0000-000003050000}"/>
    <cellStyle name="Comma 2 2 17" xfId="1314" xr:uid="{00000000-0005-0000-0000-000004050000}"/>
    <cellStyle name="Comma 2 2 18" xfId="1315" xr:uid="{00000000-0005-0000-0000-000005050000}"/>
    <cellStyle name="Comma 2 2 2" xfId="1316" xr:uid="{00000000-0005-0000-0000-000006050000}"/>
    <cellStyle name="Comma 2 2 2 2" xfId="14625" xr:uid="{00000000-0005-0000-0000-000007050000}"/>
    <cellStyle name="Comma 2 2 2 2 2" xfId="14626" xr:uid="{00000000-0005-0000-0000-000008050000}"/>
    <cellStyle name="Comma 2 2 2 2 2 2" xfId="14627" xr:uid="{00000000-0005-0000-0000-000009050000}"/>
    <cellStyle name="Comma 2 2 2 2 3" xfId="14628" xr:uid="{00000000-0005-0000-0000-00000A050000}"/>
    <cellStyle name="Comma 2 2 2 2 4" xfId="14629" xr:uid="{00000000-0005-0000-0000-00000B050000}"/>
    <cellStyle name="Comma 2 2 2 3" xfId="14630" xr:uid="{00000000-0005-0000-0000-00000C050000}"/>
    <cellStyle name="Comma 2 2 2 4" xfId="14624" xr:uid="{00000000-0005-0000-0000-00000D050000}"/>
    <cellStyle name="Comma 2 2 3" xfId="1317" xr:uid="{00000000-0005-0000-0000-00000E050000}"/>
    <cellStyle name="Comma 2 2 3 2" xfId="14632" xr:uid="{00000000-0005-0000-0000-00000F050000}"/>
    <cellStyle name="Comma 2 2 3 2 2" xfId="14633" xr:uid="{00000000-0005-0000-0000-000010050000}"/>
    <cellStyle name="Comma 2 2 3 3" xfId="14634" xr:uid="{00000000-0005-0000-0000-000011050000}"/>
    <cellStyle name="Comma 2 2 3 4" xfId="14635" xr:uid="{00000000-0005-0000-0000-000012050000}"/>
    <cellStyle name="Comma 2 2 3 5" xfId="14631" xr:uid="{00000000-0005-0000-0000-000013050000}"/>
    <cellStyle name="Comma 2 2 4" xfId="1318" xr:uid="{00000000-0005-0000-0000-000014050000}"/>
    <cellStyle name="Comma 2 2 4 2" xfId="14636" xr:uid="{00000000-0005-0000-0000-000015050000}"/>
    <cellStyle name="Comma 2 2 5" xfId="1319" xr:uid="{00000000-0005-0000-0000-000016050000}"/>
    <cellStyle name="Comma 2 2 6" xfId="1320" xr:uid="{00000000-0005-0000-0000-000017050000}"/>
    <cellStyle name="Comma 2 2 7" xfId="1321" xr:uid="{00000000-0005-0000-0000-000018050000}"/>
    <cellStyle name="Comma 2 2 8" xfId="1322" xr:uid="{00000000-0005-0000-0000-000019050000}"/>
    <cellStyle name="Comma 2 2 9" xfId="1323" xr:uid="{00000000-0005-0000-0000-00001A050000}"/>
    <cellStyle name="Comma 2 20" xfId="1324" xr:uid="{00000000-0005-0000-0000-00001B050000}"/>
    <cellStyle name="Comma 2 21" xfId="1325" xr:uid="{00000000-0005-0000-0000-00001C050000}"/>
    <cellStyle name="Comma 2 22" xfId="1326" xr:uid="{00000000-0005-0000-0000-00001D050000}"/>
    <cellStyle name="Comma 2 23" xfId="1327" xr:uid="{00000000-0005-0000-0000-00001E050000}"/>
    <cellStyle name="Comma 2 24" xfId="1328" xr:uid="{00000000-0005-0000-0000-00001F050000}"/>
    <cellStyle name="Comma 2 25" xfId="1329" xr:uid="{00000000-0005-0000-0000-000020050000}"/>
    <cellStyle name="Comma 2 26" xfId="1330" xr:uid="{00000000-0005-0000-0000-000021050000}"/>
    <cellStyle name="Comma 2 27" xfId="1331" xr:uid="{00000000-0005-0000-0000-000022050000}"/>
    <cellStyle name="Comma 2 28" xfId="1332" xr:uid="{00000000-0005-0000-0000-000023050000}"/>
    <cellStyle name="Comma 2 29" xfId="1333" xr:uid="{00000000-0005-0000-0000-000024050000}"/>
    <cellStyle name="Comma 2 3" xfId="1334" xr:uid="{00000000-0005-0000-0000-000025050000}"/>
    <cellStyle name="Comma 2 3 2" xfId="1335" xr:uid="{00000000-0005-0000-0000-000026050000}"/>
    <cellStyle name="Comma 2 3 2 2" xfId="14637" xr:uid="{00000000-0005-0000-0000-000027050000}"/>
    <cellStyle name="Comma 2 3 2 2 2" xfId="14638" xr:uid="{00000000-0005-0000-0000-000028050000}"/>
    <cellStyle name="Comma 2 3 2 3" xfId="14639" xr:uid="{00000000-0005-0000-0000-000029050000}"/>
    <cellStyle name="Comma 2 3 2 4" xfId="14640" xr:uid="{00000000-0005-0000-0000-00002A050000}"/>
    <cellStyle name="Comma 2 3 3" xfId="1336" xr:uid="{00000000-0005-0000-0000-00002B050000}"/>
    <cellStyle name="Comma 2 3 4" xfId="1337" xr:uid="{00000000-0005-0000-0000-00002C050000}"/>
    <cellStyle name="Comma 2 3 5" xfId="1338" xr:uid="{00000000-0005-0000-0000-00002D050000}"/>
    <cellStyle name="Comma 2 3 6" xfId="1339" xr:uid="{00000000-0005-0000-0000-00002E050000}"/>
    <cellStyle name="Comma 2 30" xfId="1340" xr:uid="{00000000-0005-0000-0000-00002F050000}"/>
    <cellStyle name="Comma 2 31" xfId="1341" xr:uid="{00000000-0005-0000-0000-000030050000}"/>
    <cellStyle name="Comma 2 32" xfId="1342" xr:uid="{00000000-0005-0000-0000-000031050000}"/>
    <cellStyle name="Comma 2 33" xfId="1343" xr:uid="{00000000-0005-0000-0000-000032050000}"/>
    <cellStyle name="Comma 2 34" xfId="1344" xr:uid="{00000000-0005-0000-0000-000033050000}"/>
    <cellStyle name="Comma 2 35" xfId="1345" xr:uid="{00000000-0005-0000-0000-000034050000}"/>
    <cellStyle name="Comma 2 36" xfId="1346" xr:uid="{00000000-0005-0000-0000-000035050000}"/>
    <cellStyle name="Comma 2 37" xfId="1347" xr:uid="{00000000-0005-0000-0000-000036050000}"/>
    <cellStyle name="Comma 2 38" xfId="1348" xr:uid="{00000000-0005-0000-0000-000037050000}"/>
    <cellStyle name="Comma 2 4" xfId="1349" xr:uid="{00000000-0005-0000-0000-000038050000}"/>
    <cellStyle name="Comma 2 4 2" xfId="1350" xr:uid="{00000000-0005-0000-0000-000039050000}"/>
    <cellStyle name="Comma 2 4 2 2" xfId="14641" xr:uid="{00000000-0005-0000-0000-00003A050000}"/>
    <cellStyle name="Comma 2 4 3" xfId="1351" xr:uid="{00000000-0005-0000-0000-00003B050000}"/>
    <cellStyle name="Comma 2 4 4" xfId="1352" xr:uid="{00000000-0005-0000-0000-00003C050000}"/>
    <cellStyle name="Comma 2 4 4 2" xfId="14642" xr:uid="{00000000-0005-0000-0000-00003D050000}"/>
    <cellStyle name="Comma 2 4 5" xfId="1353" xr:uid="{00000000-0005-0000-0000-00003E050000}"/>
    <cellStyle name="Comma 2 4 6" xfId="1354" xr:uid="{00000000-0005-0000-0000-00003F050000}"/>
    <cellStyle name="Comma 2 5" xfId="1355" xr:uid="{00000000-0005-0000-0000-000040050000}"/>
    <cellStyle name="Comma 2 5 2" xfId="14643" xr:uid="{00000000-0005-0000-0000-000041050000}"/>
    <cellStyle name="Comma 2 6" xfId="1356" xr:uid="{00000000-0005-0000-0000-000042050000}"/>
    <cellStyle name="Comma 2 7" xfId="1357" xr:uid="{00000000-0005-0000-0000-000043050000}"/>
    <cellStyle name="Comma 2 8" xfId="1358" xr:uid="{00000000-0005-0000-0000-000044050000}"/>
    <cellStyle name="Comma 2 9" xfId="1359" xr:uid="{00000000-0005-0000-0000-000045050000}"/>
    <cellStyle name="Comma 2*" xfId="1360" xr:uid="{00000000-0005-0000-0000-000046050000}"/>
    <cellStyle name="Comma 2_Comp1" xfId="1361" xr:uid="{00000000-0005-0000-0000-000047050000}"/>
    <cellStyle name="Comma 23" xfId="14644" xr:uid="{00000000-0005-0000-0000-000048050000}"/>
    <cellStyle name="Comma 23 2" xfId="14645" xr:uid="{00000000-0005-0000-0000-000049050000}"/>
    <cellStyle name="Comma 23 2 2" xfId="14646" xr:uid="{00000000-0005-0000-0000-00004A050000}"/>
    <cellStyle name="Comma 23 3" xfId="14647" xr:uid="{00000000-0005-0000-0000-00004B050000}"/>
    <cellStyle name="Comma 23 4" xfId="14648" xr:uid="{00000000-0005-0000-0000-00004C050000}"/>
    <cellStyle name="Comma 3" xfId="1362" xr:uid="{00000000-0005-0000-0000-00004D050000}"/>
    <cellStyle name="Comma 3 10" xfId="1363" xr:uid="{00000000-0005-0000-0000-00004E050000}"/>
    <cellStyle name="Comma 3 11" xfId="1364" xr:uid="{00000000-0005-0000-0000-00004F050000}"/>
    <cellStyle name="Comma 3 12" xfId="1365" xr:uid="{00000000-0005-0000-0000-000050050000}"/>
    <cellStyle name="Comma 3 12 2" xfId="1366" xr:uid="{00000000-0005-0000-0000-000051050000}"/>
    <cellStyle name="Comma 3 12 3" xfId="1367" xr:uid="{00000000-0005-0000-0000-000052050000}"/>
    <cellStyle name="Comma 3 13" xfId="1368" xr:uid="{00000000-0005-0000-0000-000053050000}"/>
    <cellStyle name="Comma 3 13 2" xfId="1369" xr:uid="{00000000-0005-0000-0000-000054050000}"/>
    <cellStyle name="Comma 3 13 3" xfId="1370" xr:uid="{00000000-0005-0000-0000-000055050000}"/>
    <cellStyle name="Comma 3 14" xfId="1371" xr:uid="{00000000-0005-0000-0000-000056050000}"/>
    <cellStyle name="Comma 3 14 2" xfId="1372" xr:uid="{00000000-0005-0000-0000-000057050000}"/>
    <cellStyle name="Comma 3 14 3" xfId="1373" xr:uid="{00000000-0005-0000-0000-000058050000}"/>
    <cellStyle name="Comma 3 15" xfId="1374" xr:uid="{00000000-0005-0000-0000-000059050000}"/>
    <cellStyle name="Comma 3 15 2" xfId="1375" xr:uid="{00000000-0005-0000-0000-00005A050000}"/>
    <cellStyle name="Comma 3 15 3" xfId="1376" xr:uid="{00000000-0005-0000-0000-00005B050000}"/>
    <cellStyle name="Comma 3 16" xfId="1377" xr:uid="{00000000-0005-0000-0000-00005C050000}"/>
    <cellStyle name="Comma 3 17" xfId="1378" xr:uid="{00000000-0005-0000-0000-00005D050000}"/>
    <cellStyle name="Comma 3 18" xfId="1379" xr:uid="{00000000-0005-0000-0000-00005E050000}"/>
    <cellStyle name="Comma 3 19" xfId="1380" xr:uid="{00000000-0005-0000-0000-00005F050000}"/>
    <cellStyle name="Comma 3 2" xfId="1381" xr:uid="{00000000-0005-0000-0000-000060050000}"/>
    <cellStyle name="Comma 3 2 10" xfId="1382" xr:uid="{00000000-0005-0000-0000-000061050000}"/>
    <cellStyle name="Comma 3 2 11" xfId="1383" xr:uid="{00000000-0005-0000-0000-000062050000}"/>
    <cellStyle name="Comma 3 2 12" xfId="1384" xr:uid="{00000000-0005-0000-0000-000063050000}"/>
    <cellStyle name="Comma 3 2 13" xfId="1385" xr:uid="{00000000-0005-0000-0000-000064050000}"/>
    <cellStyle name="Comma 3 2 14" xfId="1386" xr:uid="{00000000-0005-0000-0000-000065050000}"/>
    <cellStyle name="Comma 3 2 15" xfId="1387" xr:uid="{00000000-0005-0000-0000-000066050000}"/>
    <cellStyle name="Comma 3 2 16" xfId="1388" xr:uid="{00000000-0005-0000-0000-000067050000}"/>
    <cellStyle name="Comma 3 2 17" xfId="1389" xr:uid="{00000000-0005-0000-0000-000068050000}"/>
    <cellStyle name="Comma 3 2 18" xfId="1390" xr:uid="{00000000-0005-0000-0000-000069050000}"/>
    <cellStyle name="Comma 3 2 19" xfId="1391" xr:uid="{00000000-0005-0000-0000-00006A050000}"/>
    <cellStyle name="Comma 3 2 2" xfId="1392" xr:uid="{00000000-0005-0000-0000-00006B050000}"/>
    <cellStyle name="Comma 3 2 2 2" xfId="1393" xr:uid="{00000000-0005-0000-0000-00006C050000}"/>
    <cellStyle name="Comma 3 2 2 2 2" xfId="1394" xr:uid="{00000000-0005-0000-0000-00006D050000}"/>
    <cellStyle name="Comma 3 2 2 2 2 2" xfId="14653" xr:uid="{00000000-0005-0000-0000-00006E050000}"/>
    <cellStyle name="Comma 3 2 2 2 2 3" xfId="14652" xr:uid="{00000000-0005-0000-0000-00006F050000}"/>
    <cellStyle name="Comma 3 2 2 2 3" xfId="1395" xr:uid="{00000000-0005-0000-0000-000070050000}"/>
    <cellStyle name="Comma 3 2 2 2 3 2" xfId="14654" xr:uid="{00000000-0005-0000-0000-000071050000}"/>
    <cellStyle name="Comma 3 2 2 2 4" xfId="1396" xr:uid="{00000000-0005-0000-0000-000072050000}"/>
    <cellStyle name="Comma 3 2 2 2 4 2" xfId="14655" xr:uid="{00000000-0005-0000-0000-000073050000}"/>
    <cellStyle name="Comma 3 2 2 2 5" xfId="14651" xr:uid="{00000000-0005-0000-0000-000074050000}"/>
    <cellStyle name="Comma 3 2 2 3" xfId="1397" xr:uid="{00000000-0005-0000-0000-000075050000}"/>
    <cellStyle name="Comma 3 2 2 3 2" xfId="14656" xr:uid="{00000000-0005-0000-0000-000076050000}"/>
    <cellStyle name="Comma 3 2 2 4" xfId="1398" xr:uid="{00000000-0005-0000-0000-000077050000}"/>
    <cellStyle name="Comma 3 2 2 5" xfId="1399" xr:uid="{00000000-0005-0000-0000-000078050000}"/>
    <cellStyle name="Comma 3 2 2 6" xfId="14650" xr:uid="{00000000-0005-0000-0000-000079050000}"/>
    <cellStyle name="Comma 3 2 20" xfId="14649" xr:uid="{00000000-0005-0000-0000-00007A050000}"/>
    <cellStyle name="Comma 3 2 3" xfId="1400" xr:uid="{00000000-0005-0000-0000-00007B050000}"/>
    <cellStyle name="Comma 3 2 3 2" xfId="14658" xr:uid="{00000000-0005-0000-0000-00007C050000}"/>
    <cellStyle name="Comma 3 2 3 2 2" xfId="14659" xr:uid="{00000000-0005-0000-0000-00007D050000}"/>
    <cellStyle name="Comma 3 2 3 3" xfId="14660" xr:uid="{00000000-0005-0000-0000-00007E050000}"/>
    <cellStyle name="Comma 3 2 3 4" xfId="14661" xr:uid="{00000000-0005-0000-0000-00007F050000}"/>
    <cellStyle name="Comma 3 2 3 5" xfId="14657" xr:uid="{00000000-0005-0000-0000-000080050000}"/>
    <cellStyle name="Comma 3 2 4" xfId="1401" xr:uid="{00000000-0005-0000-0000-000081050000}"/>
    <cellStyle name="Comma 3 2 4 2" xfId="14662" xr:uid="{00000000-0005-0000-0000-000082050000}"/>
    <cellStyle name="Comma 3 2 5" xfId="1402" xr:uid="{00000000-0005-0000-0000-000083050000}"/>
    <cellStyle name="Comma 3 2 6" xfId="1403" xr:uid="{00000000-0005-0000-0000-000084050000}"/>
    <cellStyle name="Comma 3 2 7" xfId="1404" xr:uid="{00000000-0005-0000-0000-000085050000}"/>
    <cellStyle name="Comma 3 2 8" xfId="1405" xr:uid="{00000000-0005-0000-0000-000086050000}"/>
    <cellStyle name="Comma 3 2 9" xfId="1406" xr:uid="{00000000-0005-0000-0000-000087050000}"/>
    <cellStyle name="Comma 3 20" xfId="1407" xr:uid="{00000000-0005-0000-0000-000088050000}"/>
    <cellStyle name="Comma 3 21" xfId="1408" xr:uid="{00000000-0005-0000-0000-000089050000}"/>
    <cellStyle name="Comma 3 22" xfId="1409" xr:uid="{00000000-0005-0000-0000-00008A050000}"/>
    <cellStyle name="Comma 3 23" xfId="1410" xr:uid="{00000000-0005-0000-0000-00008B050000}"/>
    <cellStyle name="Comma 3 24" xfId="1411" xr:uid="{00000000-0005-0000-0000-00008C050000}"/>
    <cellStyle name="Comma 3 25" xfId="1412" xr:uid="{00000000-0005-0000-0000-00008D050000}"/>
    <cellStyle name="Comma 3 26" xfId="1413" xr:uid="{00000000-0005-0000-0000-00008E050000}"/>
    <cellStyle name="Comma 3 27" xfId="1414" xr:uid="{00000000-0005-0000-0000-00008F050000}"/>
    <cellStyle name="Comma 3 28" xfId="1415" xr:uid="{00000000-0005-0000-0000-000090050000}"/>
    <cellStyle name="Comma 3 29" xfId="1416" xr:uid="{00000000-0005-0000-0000-000091050000}"/>
    <cellStyle name="Comma 3 3" xfId="1417" xr:uid="{00000000-0005-0000-0000-000092050000}"/>
    <cellStyle name="Comma 3 3 10" xfId="1418" xr:uid="{00000000-0005-0000-0000-000093050000}"/>
    <cellStyle name="Comma 3 3 11" xfId="1419" xr:uid="{00000000-0005-0000-0000-000094050000}"/>
    <cellStyle name="Comma 3 3 12" xfId="1420" xr:uid="{00000000-0005-0000-0000-000095050000}"/>
    <cellStyle name="Comma 3 3 13" xfId="1421" xr:uid="{00000000-0005-0000-0000-000096050000}"/>
    <cellStyle name="Comma 3 3 14" xfId="1422" xr:uid="{00000000-0005-0000-0000-000097050000}"/>
    <cellStyle name="Comma 3 3 15" xfId="1423" xr:uid="{00000000-0005-0000-0000-000098050000}"/>
    <cellStyle name="Comma 3 3 16" xfId="1424" xr:uid="{00000000-0005-0000-0000-000099050000}"/>
    <cellStyle name="Comma 3 3 17" xfId="1425" xr:uid="{00000000-0005-0000-0000-00009A050000}"/>
    <cellStyle name="Comma 3 3 18" xfId="1426" xr:uid="{00000000-0005-0000-0000-00009B050000}"/>
    <cellStyle name="Comma 3 3 19" xfId="1427" xr:uid="{00000000-0005-0000-0000-00009C050000}"/>
    <cellStyle name="Comma 3 3 2" xfId="1428" xr:uid="{00000000-0005-0000-0000-00009D050000}"/>
    <cellStyle name="Comma 3 3 2 2" xfId="1429" xr:uid="{00000000-0005-0000-0000-00009E050000}"/>
    <cellStyle name="Comma 3 3 2 2 2" xfId="1430" xr:uid="{00000000-0005-0000-0000-00009F050000}"/>
    <cellStyle name="Comma 3 3 2 2 2 2" xfId="14666" xr:uid="{00000000-0005-0000-0000-0000A0050000}"/>
    <cellStyle name="Comma 3 3 2 2 2 3" xfId="14665" xr:uid="{00000000-0005-0000-0000-0000A1050000}"/>
    <cellStyle name="Comma 3 3 2 2 3" xfId="1431" xr:uid="{00000000-0005-0000-0000-0000A2050000}"/>
    <cellStyle name="Comma 3 3 2 2 3 2" xfId="14667" xr:uid="{00000000-0005-0000-0000-0000A3050000}"/>
    <cellStyle name="Comma 3 3 2 2 4" xfId="1432" xr:uid="{00000000-0005-0000-0000-0000A4050000}"/>
    <cellStyle name="Comma 3 3 2 2 4 2" xfId="14668" xr:uid="{00000000-0005-0000-0000-0000A5050000}"/>
    <cellStyle name="Comma 3 3 2 2 5" xfId="14664" xr:uid="{00000000-0005-0000-0000-0000A6050000}"/>
    <cellStyle name="Comma 3 3 2 3" xfId="1433" xr:uid="{00000000-0005-0000-0000-0000A7050000}"/>
    <cellStyle name="Comma 3 3 2 3 2" xfId="14669" xr:uid="{00000000-0005-0000-0000-0000A8050000}"/>
    <cellStyle name="Comma 3 3 2 4" xfId="1434" xr:uid="{00000000-0005-0000-0000-0000A9050000}"/>
    <cellStyle name="Comma 3 3 2 5" xfId="1435" xr:uid="{00000000-0005-0000-0000-0000AA050000}"/>
    <cellStyle name="Comma 3 3 2 6" xfId="14663" xr:uid="{00000000-0005-0000-0000-0000AB050000}"/>
    <cellStyle name="Comma 3 3 20" xfId="1436" xr:uid="{00000000-0005-0000-0000-0000AC050000}"/>
    <cellStyle name="Comma 3 3 3" xfId="1437" xr:uid="{00000000-0005-0000-0000-0000AD050000}"/>
    <cellStyle name="Comma 3 3 3 2" xfId="1438" xr:uid="{00000000-0005-0000-0000-0000AE050000}"/>
    <cellStyle name="Comma 3 3 3 2 2" xfId="1439" xr:uid="{00000000-0005-0000-0000-0000AF050000}"/>
    <cellStyle name="Comma 3 3 3 2 2 2" xfId="14672" xr:uid="{00000000-0005-0000-0000-0000B0050000}"/>
    <cellStyle name="Comma 3 3 3 2 3" xfId="1440" xr:uid="{00000000-0005-0000-0000-0000B1050000}"/>
    <cellStyle name="Comma 3 3 3 2 4" xfId="1441" xr:uid="{00000000-0005-0000-0000-0000B2050000}"/>
    <cellStyle name="Comma 3 3 3 2 5" xfId="14671" xr:uid="{00000000-0005-0000-0000-0000B3050000}"/>
    <cellStyle name="Comma 3 3 3 3" xfId="1442" xr:uid="{00000000-0005-0000-0000-0000B4050000}"/>
    <cellStyle name="Comma 3 3 3 3 2" xfId="14673" xr:uid="{00000000-0005-0000-0000-0000B5050000}"/>
    <cellStyle name="Comma 3 3 3 4" xfId="1443" xr:uid="{00000000-0005-0000-0000-0000B6050000}"/>
    <cellStyle name="Comma 3 3 3 4 2" xfId="14674" xr:uid="{00000000-0005-0000-0000-0000B7050000}"/>
    <cellStyle name="Comma 3 3 3 5" xfId="1444" xr:uid="{00000000-0005-0000-0000-0000B8050000}"/>
    <cellStyle name="Comma 3 3 3 6" xfId="14670" xr:uid="{00000000-0005-0000-0000-0000B9050000}"/>
    <cellStyle name="Comma 3 3 4" xfId="1445" xr:uid="{00000000-0005-0000-0000-0000BA050000}"/>
    <cellStyle name="Comma 3 3 4 2" xfId="14675" xr:uid="{00000000-0005-0000-0000-0000BB050000}"/>
    <cellStyle name="Comma 3 3 5" xfId="1446" xr:uid="{00000000-0005-0000-0000-0000BC050000}"/>
    <cellStyle name="Comma 3 3 6" xfId="1447" xr:uid="{00000000-0005-0000-0000-0000BD050000}"/>
    <cellStyle name="Comma 3 3 7" xfId="1448" xr:uid="{00000000-0005-0000-0000-0000BE050000}"/>
    <cellStyle name="Comma 3 3 8" xfId="1449" xr:uid="{00000000-0005-0000-0000-0000BF050000}"/>
    <cellStyle name="Comma 3 3 9" xfId="1450" xr:uid="{00000000-0005-0000-0000-0000C0050000}"/>
    <cellStyle name="Comma 3 30" xfId="1451" xr:uid="{00000000-0005-0000-0000-0000C1050000}"/>
    <cellStyle name="Comma 3 31" xfId="1452" xr:uid="{00000000-0005-0000-0000-0000C2050000}"/>
    <cellStyle name="Comma 3 32" xfId="1453" xr:uid="{00000000-0005-0000-0000-0000C3050000}"/>
    <cellStyle name="Comma 3 33" xfId="1454" xr:uid="{00000000-0005-0000-0000-0000C4050000}"/>
    <cellStyle name="Comma 3 34" xfId="1455" xr:uid="{00000000-0005-0000-0000-0000C5050000}"/>
    <cellStyle name="Comma 3 35" xfId="1456" xr:uid="{00000000-0005-0000-0000-0000C6050000}"/>
    <cellStyle name="Comma 3 36" xfId="1457" xr:uid="{00000000-0005-0000-0000-0000C7050000}"/>
    <cellStyle name="Comma 3 37" xfId="1458" xr:uid="{00000000-0005-0000-0000-0000C8050000}"/>
    <cellStyle name="Comma 3 38" xfId="1459" xr:uid="{00000000-0005-0000-0000-0000C9050000}"/>
    <cellStyle name="Comma 3 39" xfId="1460" xr:uid="{00000000-0005-0000-0000-0000CA050000}"/>
    <cellStyle name="Comma 3 4" xfId="1461" xr:uid="{00000000-0005-0000-0000-0000CB050000}"/>
    <cellStyle name="Comma 3 4 2" xfId="1462" xr:uid="{00000000-0005-0000-0000-0000CC050000}"/>
    <cellStyle name="Comma 3 4 2 2" xfId="1463" xr:uid="{00000000-0005-0000-0000-0000CD050000}"/>
    <cellStyle name="Comma 3 4 2 2 2" xfId="14679" xr:uid="{00000000-0005-0000-0000-0000CE050000}"/>
    <cellStyle name="Comma 3 4 2 2 2 2" xfId="14680" xr:uid="{00000000-0005-0000-0000-0000CF050000}"/>
    <cellStyle name="Comma 3 4 2 2 3" xfId="14681" xr:uid="{00000000-0005-0000-0000-0000D0050000}"/>
    <cellStyle name="Comma 3 4 2 2 4" xfId="14682" xr:uid="{00000000-0005-0000-0000-0000D1050000}"/>
    <cellStyle name="Comma 3 4 2 2 5" xfId="14678" xr:uid="{00000000-0005-0000-0000-0000D2050000}"/>
    <cellStyle name="Comma 3 4 2 3" xfId="1464" xr:uid="{00000000-0005-0000-0000-0000D3050000}"/>
    <cellStyle name="Comma 3 4 2 3 2" xfId="14683" xr:uid="{00000000-0005-0000-0000-0000D4050000}"/>
    <cellStyle name="Comma 3 4 2 4" xfId="1465" xr:uid="{00000000-0005-0000-0000-0000D5050000}"/>
    <cellStyle name="Comma 3 4 2 5" xfId="14677" xr:uid="{00000000-0005-0000-0000-0000D6050000}"/>
    <cellStyle name="Comma 3 4 3" xfId="1466" xr:uid="{00000000-0005-0000-0000-0000D7050000}"/>
    <cellStyle name="Comma 3 4 3 2" xfId="14685" xr:uid="{00000000-0005-0000-0000-0000D8050000}"/>
    <cellStyle name="Comma 3 4 3 2 2" xfId="14686" xr:uid="{00000000-0005-0000-0000-0000D9050000}"/>
    <cellStyle name="Comma 3 4 3 3" xfId="14687" xr:uid="{00000000-0005-0000-0000-0000DA050000}"/>
    <cellStyle name="Comma 3 4 3 4" xfId="14688" xr:uid="{00000000-0005-0000-0000-0000DB050000}"/>
    <cellStyle name="Comma 3 4 3 5" xfId="14684" xr:uid="{00000000-0005-0000-0000-0000DC050000}"/>
    <cellStyle name="Comma 3 4 4" xfId="1467" xr:uid="{00000000-0005-0000-0000-0000DD050000}"/>
    <cellStyle name="Comma 3 4 4 2" xfId="14689" xr:uid="{00000000-0005-0000-0000-0000DE050000}"/>
    <cellStyle name="Comma 3 4 5" xfId="1468" xr:uid="{00000000-0005-0000-0000-0000DF050000}"/>
    <cellStyle name="Comma 3 4 6" xfId="14676" xr:uid="{00000000-0005-0000-0000-0000E0050000}"/>
    <cellStyle name="Comma 3 5" xfId="1469" xr:uid="{00000000-0005-0000-0000-0000E1050000}"/>
    <cellStyle name="Comma 3 5 2" xfId="1470" xr:uid="{00000000-0005-0000-0000-0000E2050000}"/>
    <cellStyle name="Comma 3 5 2 2" xfId="1471" xr:uid="{00000000-0005-0000-0000-0000E3050000}"/>
    <cellStyle name="Comma 3 5 2 2 2" xfId="14693" xr:uid="{00000000-0005-0000-0000-0000E4050000}"/>
    <cellStyle name="Comma 3 5 2 2 3" xfId="14692" xr:uid="{00000000-0005-0000-0000-0000E5050000}"/>
    <cellStyle name="Comma 3 5 2 3" xfId="1472" xr:uid="{00000000-0005-0000-0000-0000E6050000}"/>
    <cellStyle name="Comma 3 5 2 3 2" xfId="14694" xr:uid="{00000000-0005-0000-0000-0000E7050000}"/>
    <cellStyle name="Comma 3 5 2 4" xfId="1473" xr:uid="{00000000-0005-0000-0000-0000E8050000}"/>
    <cellStyle name="Comma 3 5 2 4 2" xfId="14695" xr:uid="{00000000-0005-0000-0000-0000E9050000}"/>
    <cellStyle name="Comma 3 5 2 5" xfId="14691" xr:uid="{00000000-0005-0000-0000-0000EA050000}"/>
    <cellStyle name="Comma 3 5 3" xfId="1474" xr:uid="{00000000-0005-0000-0000-0000EB050000}"/>
    <cellStyle name="Comma 3 5 3 2" xfId="14696" xr:uid="{00000000-0005-0000-0000-0000EC050000}"/>
    <cellStyle name="Comma 3 5 4" xfId="1475" xr:uid="{00000000-0005-0000-0000-0000ED050000}"/>
    <cellStyle name="Comma 3 5 5" xfId="1476" xr:uid="{00000000-0005-0000-0000-0000EE050000}"/>
    <cellStyle name="Comma 3 5 6" xfId="14690" xr:uid="{00000000-0005-0000-0000-0000EF050000}"/>
    <cellStyle name="Comma 3 6" xfId="1477" xr:uid="{00000000-0005-0000-0000-0000F0050000}"/>
    <cellStyle name="Comma 3 6 2" xfId="1478" xr:uid="{00000000-0005-0000-0000-0000F1050000}"/>
    <cellStyle name="Comma 3 6 2 2" xfId="1479" xr:uid="{00000000-0005-0000-0000-0000F2050000}"/>
    <cellStyle name="Comma 3 6 2 2 2" xfId="14699" xr:uid="{00000000-0005-0000-0000-0000F3050000}"/>
    <cellStyle name="Comma 3 6 2 3" xfId="1480" xr:uid="{00000000-0005-0000-0000-0000F4050000}"/>
    <cellStyle name="Comma 3 6 2 4" xfId="1481" xr:uid="{00000000-0005-0000-0000-0000F5050000}"/>
    <cellStyle name="Comma 3 6 2 5" xfId="14698" xr:uid="{00000000-0005-0000-0000-0000F6050000}"/>
    <cellStyle name="Comma 3 6 3" xfId="1482" xr:uid="{00000000-0005-0000-0000-0000F7050000}"/>
    <cellStyle name="Comma 3 6 3 2" xfId="14700" xr:uid="{00000000-0005-0000-0000-0000F8050000}"/>
    <cellStyle name="Comma 3 6 4" xfId="1483" xr:uid="{00000000-0005-0000-0000-0000F9050000}"/>
    <cellStyle name="Comma 3 6 4 2" xfId="14701" xr:uid="{00000000-0005-0000-0000-0000FA050000}"/>
    <cellStyle name="Comma 3 6 5" xfId="1484" xr:uid="{00000000-0005-0000-0000-0000FB050000}"/>
    <cellStyle name="Comma 3 6 6" xfId="1485" xr:uid="{00000000-0005-0000-0000-0000FC050000}"/>
    <cellStyle name="Comma 3 6 7" xfId="14697" xr:uid="{00000000-0005-0000-0000-0000FD050000}"/>
    <cellStyle name="Comma 3 7" xfId="1486" xr:uid="{00000000-0005-0000-0000-0000FE050000}"/>
    <cellStyle name="Comma 3 7 2" xfId="14702" xr:uid="{00000000-0005-0000-0000-0000FF050000}"/>
    <cellStyle name="Comma 3 8" xfId="1487" xr:uid="{00000000-0005-0000-0000-000000060000}"/>
    <cellStyle name="Comma 3 9" xfId="1488" xr:uid="{00000000-0005-0000-0000-000001060000}"/>
    <cellStyle name="Comma 3*" xfId="1489" xr:uid="{00000000-0005-0000-0000-000002060000}"/>
    <cellStyle name="Comma 3_Gasto Inherente a Rta exonerada" xfId="1490" xr:uid="{00000000-0005-0000-0000-000003060000}"/>
    <cellStyle name="Comma 30" xfId="1491" xr:uid="{00000000-0005-0000-0000-000004060000}"/>
    <cellStyle name="Comma 31" xfId="1492" xr:uid="{00000000-0005-0000-0000-000005060000}"/>
    <cellStyle name="Comma 32" xfId="1493" xr:uid="{00000000-0005-0000-0000-000006060000}"/>
    <cellStyle name="Comma 33" xfId="1494" xr:uid="{00000000-0005-0000-0000-000007060000}"/>
    <cellStyle name="Comma 34" xfId="1495" xr:uid="{00000000-0005-0000-0000-000008060000}"/>
    <cellStyle name="Comma 35" xfId="1496" xr:uid="{00000000-0005-0000-0000-000009060000}"/>
    <cellStyle name="Comma 36" xfId="1497" xr:uid="{00000000-0005-0000-0000-00000A060000}"/>
    <cellStyle name="Comma 37" xfId="1498" xr:uid="{00000000-0005-0000-0000-00000B060000}"/>
    <cellStyle name="Comma 38" xfId="1499" xr:uid="{00000000-0005-0000-0000-00000C060000}"/>
    <cellStyle name="Comma 4" xfId="1500" xr:uid="{00000000-0005-0000-0000-00000D060000}"/>
    <cellStyle name="Comma 4 2" xfId="1501" xr:uid="{00000000-0005-0000-0000-00000E060000}"/>
    <cellStyle name="Comma 4 2 2" xfId="1502" xr:uid="{00000000-0005-0000-0000-00000F060000}"/>
    <cellStyle name="Comma 4 2 2 2" xfId="14706" xr:uid="{00000000-0005-0000-0000-000010060000}"/>
    <cellStyle name="Comma 4 2 2 3" xfId="14705" xr:uid="{00000000-0005-0000-0000-000011060000}"/>
    <cellStyle name="Comma 4 2 3" xfId="14707" xr:uid="{00000000-0005-0000-0000-000012060000}"/>
    <cellStyle name="Comma 4 2 4" xfId="14708" xr:uid="{00000000-0005-0000-0000-000013060000}"/>
    <cellStyle name="Comma 4 2 5" xfId="14704" xr:uid="{00000000-0005-0000-0000-000014060000}"/>
    <cellStyle name="Comma 4 3" xfId="1503" xr:uid="{00000000-0005-0000-0000-000015060000}"/>
    <cellStyle name="Comma 4 3 2" xfId="14709" xr:uid="{00000000-0005-0000-0000-000016060000}"/>
    <cellStyle name="Comma 4 4" xfId="14703" xr:uid="{00000000-0005-0000-0000-000017060000}"/>
    <cellStyle name="Comma 5" xfId="1504" xr:uid="{00000000-0005-0000-0000-000018060000}"/>
    <cellStyle name="Comma 5 2" xfId="1505" xr:uid="{00000000-0005-0000-0000-000019060000}"/>
    <cellStyle name="Comma 5 2 2" xfId="14712" xr:uid="{00000000-0005-0000-0000-00001A060000}"/>
    <cellStyle name="Comma 5 2 2 2" xfId="14713" xr:uid="{00000000-0005-0000-0000-00001B060000}"/>
    <cellStyle name="Comma 5 2 2 2 2" xfId="14714" xr:uid="{00000000-0005-0000-0000-00001C060000}"/>
    <cellStyle name="Comma 5 2 2 3" xfId="14715" xr:uid="{00000000-0005-0000-0000-00001D060000}"/>
    <cellStyle name="Comma 5 2 2 4" xfId="14716" xr:uid="{00000000-0005-0000-0000-00001E060000}"/>
    <cellStyle name="Comma 5 2 3" xfId="14717" xr:uid="{00000000-0005-0000-0000-00001F060000}"/>
    <cellStyle name="Comma 5 2 4" xfId="14711" xr:uid="{00000000-0005-0000-0000-000020060000}"/>
    <cellStyle name="Comma 5 3" xfId="14718" xr:uid="{00000000-0005-0000-0000-000021060000}"/>
    <cellStyle name="Comma 5 3 2" xfId="14719" xr:uid="{00000000-0005-0000-0000-000022060000}"/>
    <cellStyle name="Comma 5 3 2 2" xfId="14720" xr:uid="{00000000-0005-0000-0000-000023060000}"/>
    <cellStyle name="Comma 5 3 2 2 2" xfId="14721" xr:uid="{00000000-0005-0000-0000-000024060000}"/>
    <cellStyle name="Comma 5 3 2 3" xfId="14722" xr:uid="{00000000-0005-0000-0000-000025060000}"/>
    <cellStyle name="Comma 5 3 2 4" xfId="14723" xr:uid="{00000000-0005-0000-0000-000026060000}"/>
    <cellStyle name="Comma 5 3 3" xfId="14724" xr:uid="{00000000-0005-0000-0000-000027060000}"/>
    <cellStyle name="Comma 5 4" xfId="14725" xr:uid="{00000000-0005-0000-0000-000028060000}"/>
    <cellStyle name="Comma 5 4 2" xfId="14726" xr:uid="{00000000-0005-0000-0000-000029060000}"/>
    <cellStyle name="Comma 5 4 2 2" xfId="14727" xr:uid="{00000000-0005-0000-0000-00002A060000}"/>
    <cellStyle name="Comma 5 4 2 2 2" xfId="14728" xr:uid="{00000000-0005-0000-0000-00002B060000}"/>
    <cellStyle name="Comma 5 4 2 3" xfId="14729" xr:uid="{00000000-0005-0000-0000-00002C060000}"/>
    <cellStyle name="Comma 5 4 2 4" xfId="14730" xr:uid="{00000000-0005-0000-0000-00002D060000}"/>
    <cellStyle name="Comma 5 4 3" xfId="14731" xr:uid="{00000000-0005-0000-0000-00002E060000}"/>
    <cellStyle name="Comma 5 5" xfId="14732" xr:uid="{00000000-0005-0000-0000-00002F060000}"/>
    <cellStyle name="Comma 5 5 2" xfId="14733" xr:uid="{00000000-0005-0000-0000-000030060000}"/>
    <cellStyle name="Comma 5 5 2 2" xfId="14734" xr:uid="{00000000-0005-0000-0000-000031060000}"/>
    <cellStyle name="Comma 5 5 2 2 2" xfId="14735" xr:uid="{00000000-0005-0000-0000-000032060000}"/>
    <cellStyle name="Comma 5 5 2 3" xfId="14736" xr:uid="{00000000-0005-0000-0000-000033060000}"/>
    <cellStyle name="Comma 5 5 2 4" xfId="14737" xr:uid="{00000000-0005-0000-0000-000034060000}"/>
    <cellStyle name="Comma 5 5 3" xfId="14738" xr:uid="{00000000-0005-0000-0000-000035060000}"/>
    <cellStyle name="Comma 5 6" xfId="14739" xr:uid="{00000000-0005-0000-0000-000036060000}"/>
    <cellStyle name="Comma 5 7" xfId="14710" xr:uid="{00000000-0005-0000-0000-000037060000}"/>
    <cellStyle name="Comma 6" xfId="1506" xr:uid="{00000000-0005-0000-0000-000038060000}"/>
    <cellStyle name="Comma 6 2" xfId="1507" xr:uid="{00000000-0005-0000-0000-000039060000}"/>
    <cellStyle name="Comma 6 3" xfId="14740" xr:uid="{00000000-0005-0000-0000-00003A060000}"/>
    <cellStyle name="Comma 7" xfId="1508" xr:uid="{00000000-0005-0000-0000-00003B060000}"/>
    <cellStyle name="Comma 7 2" xfId="1509" xr:uid="{00000000-0005-0000-0000-00003C060000}"/>
    <cellStyle name="Comma 7 2 2" xfId="14742" xr:uid="{00000000-0005-0000-0000-00003D060000}"/>
    <cellStyle name="Comma 7 2 2 2" xfId="14743" xr:uid="{00000000-0005-0000-0000-00003E060000}"/>
    <cellStyle name="Comma 7 2 2 2 2" xfId="14744" xr:uid="{00000000-0005-0000-0000-00003F060000}"/>
    <cellStyle name="Comma 7 2 2 3" xfId="14745" xr:uid="{00000000-0005-0000-0000-000040060000}"/>
    <cellStyle name="Comma 7 2 2 4" xfId="14746" xr:uid="{00000000-0005-0000-0000-000041060000}"/>
    <cellStyle name="Comma 7 2 3" xfId="14747" xr:uid="{00000000-0005-0000-0000-000042060000}"/>
    <cellStyle name="Comma 7 2 4" xfId="14741" xr:uid="{00000000-0005-0000-0000-000043060000}"/>
    <cellStyle name="Comma 7 3" xfId="14748" xr:uid="{00000000-0005-0000-0000-000044060000}"/>
    <cellStyle name="Comma 7 3 2" xfId="14749" xr:uid="{00000000-0005-0000-0000-000045060000}"/>
    <cellStyle name="Comma 7 3 2 2" xfId="14750" xr:uid="{00000000-0005-0000-0000-000046060000}"/>
    <cellStyle name="Comma 7 3 2 2 2" xfId="14751" xr:uid="{00000000-0005-0000-0000-000047060000}"/>
    <cellStyle name="Comma 7 3 2 3" xfId="14752" xr:uid="{00000000-0005-0000-0000-000048060000}"/>
    <cellStyle name="Comma 7 3 2 4" xfId="14753" xr:uid="{00000000-0005-0000-0000-000049060000}"/>
    <cellStyle name="Comma 7 3 3" xfId="14754" xr:uid="{00000000-0005-0000-0000-00004A060000}"/>
    <cellStyle name="Comma 7 4" xfId="14755" xr:uid="{00000000-0005-0000-0000-00004B060000}"/>
    <cellStyle name="Comma 7 4 2" xfId="14756" xr:uid="{00000000-0005-0000-0000-00004C060000}"/>
    <cellStyle name="Comma 7 4 2 2" xfId="14757" xr:uid="{00000000-0005-0000-0000-00004D060000}"/>
    <cellStyle name="Comma 7 4 2 2 2" xfId="14758" xr:uid="{00000000-0005-0000-0000-00004E060000}"/>
    <cellStyle name="Comma 7 4 2 3" xfId="14759" xr:uid="{00000000-0005-0000-0000-00004F060000}"/>
    <cellStyle name="Comma 7 4 2 4" xfId="14760" xr:uid="{00000000-0005-0000-0000-000050060000}"/>
    <cellStyle name="Comma 7 4 3" xfId="14761" xr:uid="{00000000-0005-0000-0000-000051060000}"/>
    <cellStyle name="Comma 8" xfId="1510" xr:uid="{00000000-0005-0000-0000-000052060000}"/>
    <cellStyle name="Comma 8 2" xfId="1511" xr:uid="{00000000-0005-0000-0000-000053060000}"/>
    <cellStyle name="Comma 8 2 2" xfId="14763" xr:uid="{00000000-0005-0000-0000-000054060000}"/>
    <cellStyle name="Comma 8 2 2 2" xfId="14764" xr:uid="{00000000-0005-0000-0000-000055060000}"/>
    <cellStyle name="Comma 8 2 2 2 2" xfId="14765" xr:uid="{00000000-0005-0000-0000-000056060000}"/>
    <cellStyle name="Comma 8 2 2 3" xfId="14766" xr:uid="{00000000-0005-0000-0000-000057060000}"/>
    <cellStyle name="Comma 8 2 2 4" xfId="14767" xr:uid="{00000000-0005-0000-0000-000058060000}"/>
    <cellStyle name="Comma 8 2 3" xfId="14768" xr:uid="{00000000-0005-0000-0000-000059060000}"/>
    <cellStyle name="Comma 8 2 4" xfId="14762" xr:uid="{00000000-0005-0000-0000-00005A060000}"/>
    <cellStyle name="Comma 9" xfId="1512" xr:uid="{00000000-0005-0000-0000-00005B060000}"/>
    <cellStyle name="Comma 9 2" xfId="1513" xr:uid="{00000000-0005-0000-0000-00005C060000}"/>
    <cellStyle name="comma zerodec" xfId="1514" xr:uid="{00000000-0005-0000-0000-00005D060000}"/>
    <cellStyle name="Comma*" xfId="1515" xr:uid="{00000000-0005-0000-0000-00005E060000}"/>
    <cellStyle name="Comma_398 reparos" xfId="1516" xr:uid="{00000000-0005-0000-0000-00005F060000}"/>
    <cellStyle name="Comma0" xfId="1517" xr:uid="{00000000-0005-0000-0000-000060060000}"/>
    <cellStyle name="Comma0 - Estilo2" xfId="1518" xr:uid="{00000000-0005-0000-0000-000061060000}"/>
    <cellStyle name="Comma0 - Modelo1" xfId="1519" xr:uid="{00000000-0005-0000-0000-000062060000}"/>
    <cellStyle name="Comma0 - Modelo2" xfId="1520" xr:uid="{00000000-0005-0000-0000-000063060000}"/>
    <cellStyle name="Comma0 - Style1" xfId="1521" xr:uid="{00000000-0005-0000-0000-000064060000}"/>
    <cellStyle name="Comma0 - Style1 2" xfId="1522" xr:uid="{00000000-0005-0000-0000-000065060000}"/>
    <cellStyle name="Comma0 - Style1 3" xfId="1523" xr:uid="{00000000-0005-0000-0000-000066060000}"/>
    <cellStyle name="Comma0 - Style1 4" xfId="1524" xr:uid="{00000000-0005-0000-0000-000067060000}"/>
    <cellStyle name="Comma0 - Style1 5" xfId="1525" xr:uid="{00000000-0005-0000-0000-000068060000}"/>
    <cellStyle name="Comma0 - Style1 6" xfId="1526" xr:uid="{00000000-0005-0000-0000-000069060000}"/>
    <cellStyle name="Comma0 - Style1 7" xfId="1527" xr:uid="{00000000-0005-0000-0000-00006A060000}"/>
    <cellStyle name="Comma0 - Style2" xfId="1528" xr:uid="{00000000-0005-0000-0000-00006B060000}"/>
    <cellStyle name="Comma0 2" xfId="1529" xr:uid="{00000000-0005-0000-0000-00006C060000}"/>
    <cellStyle name="Comma0 2 2" xfId="1530" xr:uid="{00000000-0005-0000-0000-00006D060000}"/>
    <cellStyle name="Comma0 2 3" xfId="1531" xr:uid="{00000000-0005-0000-0000-00006E060000}"/>
    <cellStyle name="Comma0 3" xfId="1532" xr:uid="{00000000-0005-0000-0000-00006F060000}"/>
    <cellStyle name="Comma0 4" xfId="1533" xr:uid="{00000000-0005-0000-0000-000070060000}"/>
    <cellStyle name="Comma0 5" xfId="1534" xr:uid="{00000000-0005-0000-0000-000071060000}"/>
    <cellStyle name="Comma0 6" xfId="1535" xr:uid="{00000000-0005-0000-0000-000072060000}"/>
    <cellStyle name="Comma0 7" xfId="1536" xr:uid="{00000000-0005-0000-0000-000073060000}"/>
    <cellStyle name="Comma0 8" xfId="1537" xr:uid="{00000000-0005-0000-0000-000074060000}"/>
    <cellStyle name="Comma0 9" xfId="1538" xr:uid="{00000000-0005-0000-0000-000075060000}"/>
    <cellStyle name="Comma0_Activos Revaluados (Anx.II8 y II9)" xfId="1539" xr:uid="{00000000-0005-0000-0000-000076060000}"/>
    <cellStyle name="Comma1 - Modelo1" xfId="1540" xr:uid="{00000000-0005-0000-0000-000077060000}"/>
    <cellStyle name="Comma1 - Modelo2" xfId="1541" xr:uid="{00000000-0005-0000-0000-000078060000}"/>
    <cellStyle name="Comma1 - Style1" xfId="1542" xr:uid="{00000000-0005-0000-0000-000079060000}"/>
    <cellStyle name="Comma1 - Style2" xfId="1543" xr:uid="{00000000-0005-0000-0000-00007A060000}"/>
    <cellStyle name="Confidential" xfId="1544" xr:uid="{00000000-0005-0000-0000-00007B060000}"/>
    <cellStyle name="Copied" xfId="1545" xr:uid="{00000000-0005-0000-0000-00007C060000}"/>
    <cellStyle name="COST1" xfId="1546" xr:uid="{00000000-0005-0000-0000-00007D060000}"/>
    <cellStyle name="Credit" xfId="1547" xr:uid="{00000000-0005-0000-0000-00007E060000}"/>
    <cellStyle name="Cuadro 1" xfId="1548" xr:uid="{00000000-0005-0000-0000-00007F060000}"/>
    <cellStyle name="Curren" xfId="1549" xr:uid="{00000000-0005-0000-0000-000080060000}"/>
    <cellStyle name="Curren - Style1" xfId="1550" xr:uid="{00000000-0005-0000-0000-000081060000}"/>
    <cellStyle name="Curren - Style2" xfId="1551" xr:uid="{00000000-0005-0000-0000-000082060000}"/>
    <cellStyle name="Currency (0.00)" xfId="1552" xr:uid="{00000000-0005-0000-0000-000083060000}"/>
    <cellStyle name="Currency (2dp)" xfId="1553" xr:uid="{00000000-0005-0000-0000-000084060000}"/>
    <cellStyle name="Currency [00]" xfId="1554" xr:uid="{00000000-0005-0000-0000-000085060000}"/>
    <cellStyle name="Currency 0" xfId="1555" xr:uid="{00000000-0005-0000-0000-000086060000}"/>
    <cellStyle name="Currency 2" xfId="1556" xr:uid="{00000000-0005-0000-0000-000087060000}"/>
    <cellStyle name="Currency 2 2" xfId="1557" xr:uid="{00000000-0005-0000-0000-000088060000}"/>
    <cellStyle name="Currency 2*" xfId="1558" xr:uid="{00000000-0005-0000-0000-000089060000}"/>
    <cellStyle name="Currency 2_Comp1" xfId="1559" xr:uid="{00000000-0005-0000-0000-00008A060000}"/>
    <cellStyle name="Currency 3*" xfId="1560" xr:uid="{00000000-0005-0000-0000-00008B060000}"/>
    <cellStyle name="Currency Dollar" xfId="1561" xr:uid="{00000000-0005-0000-0000-00008C060000}"/>
    <cellStyle name="Currency Dollar (2dp)" xfId="1562" xr:uid="{00000000-0005-0000-0000-00008D060000}"/>
    <cellStyle name="Currency EUR" xfId="1563" xr:uid="{00000000-0005-0000-0000-00008E060000}"/>
    <cellStyle name="Currency EUR (2dp)" xfId="1564" xr:uid="{00000000-0005-0000-0000-00008F060000}"/>
    <cellStyle name="Currency Euro" xfId="1565" xr:uid="{00000000-0005-0000-0000-000090060000}"/>
    <cellStyle name="Currency Euro (2dp)" xfId="1566" xr:uid="{00000000-0005-0000-0000-000091060000}"/>
    <cellStyle name="Currency GBP" xfId="1567" xr:uid="{00000000-0005-0000-0000-000092060000}"/>
    <cellStyle name="Currency GBP (2dp)" xfId="1568" xr:uid="{00000000-0005-0000-0000-000093060000}"/>
    <cellStyle name="Currency Pound" xfId="1569" xr:uid="{00000000-0005-0000-0000-000094060000}"/>
    <cellStyle name="Currency Pound (2dp)" xfId="1570" xr:uid="{00000000-0005-0000-0000-000095060000}"/>
    <cellStyle name="Currency USD" xfId="1571" xr:uid="{00000000-0005-0000-0000-000096060000}"/>
    <cellStyle name="Currency USD (2dp)" xfId="1572" xr:uid="{00000000-0005-0000-0000-000097060000}"/>
    <cellStyle name="Currency*" xfId="1573" xr:uid="{00000000-0005-0000-0000-000098060000}"/>
    <cellStyle name="Currency0" xfId="1574" xr:uid="{00000000-0005-0000-0000-000099060000}"/>
    <cellStyle name="Currency0 2" xfId="1575" xr:uid="{00000000-0005-0000-0000-00009A060000}"/>
    <cellStyle name="Currency1" xfId="1576" xr:uid="{00000000-0005-0000-0000-00009B060000}"/>
    <cellStyle name="custom" xfId="1577" xr:uid="{00000000-0005-0000-0000-00009C060000}"/>
    <cellStyle name="Dan" xfId="1578" xr:uid="{00000000-0005-0000-0000-00009D060000}"/>
    <cellStyle name="Data" xfId="1579" xr:uid="{00000000-0005-0000-0000-00009E060000}"/>
    <cellStyle name="DataEntry" xfId="1580" xr:uid="{00000000-0005-0000-0000-00009F060000}"/>
    <cellStyle name="Date" xfId="1581" xr:uid="{00000000-0005-0000-0000-0000A0060000}"/>
    <cellStyle name="Date - Estilo1" xfId="1582" xr:uid="{00000000-0005-0000-0000-0000A1060000}"/>
    <cellStyle name="Date - Modelo3" xfId="1583" xr:uid="{00000000-0005-0000-0000-0000A2060000}"/>
    <cellStyle name="Date (Month)" xfId="1584" xr:uid="{00000000-0005-0000-0000-0000A3060000}"/>
    <cellStyle name="Date (Year)" xfId="1585" xr:uid="{00000000-0005-0000-0000-0000A4060000}"/>
    <cellStyle name="Date 2" xfId="1586" xr:uid="{00000000-0005-0000-0000-0000A5060000}"/>
    <cellStyle name="Date 3" xfId="1587" xr:uid="{00000000-0005-0000-0000-0000A6060000}"/>
    <cellStyle name="Date 4" xfId="1588" xr:uid="{00000000-0005-0000-0000-0000A7060000}"/>
    <cellStyle name="Date 5" xfId="1589" xr:uid="{00000000-0005-0000-0000-0000A8060000}"/>
    <cellStyle name="Date 6" xfId="1590" xr:uid="{00000000-0005-0000-0000-0000A9060000}"/>
    <cellStyle name="Date 7" xfId="1591" xr:uid="{00000000-0005-0000-0000-0000AA060000}"/>
    <cellStyle name="Date 8" xfId="1592" xr:uid="{00000000-0005-0000-0000-0000AB060000}"/>
    <cellStyle name="Date Aligned" xfId="1593" xr:uid="{00000000-0005-0000-0000-0000AC060000}"/>
    <cellStyle name="Date Aligned*" xfId="1594" xr:uid="{00000000-0005-0000-0000-0000AD060000}"/>
    <cellStyle name="Date Aligned_Comp1" xfId="1595" xr:uid="{00000000-0005-0000-0000-0000AE060000}"/>
    <cellStyle name="Date Short" xfId="1596" xr:uid="{00000000-0005-0000-0000-0000AF060000}"/>
    <cellStyle name="Date_2006 Cash Tax Summary" xfId="1597" xr:uid="{00000000-0005-0000-0000-0000B0060000}"/>
    <cellStyle name="DateLong" xfId="1598" xr:uid="{00000000-0005-0000-0000-0000B1060000}"/>
    <cellStyle name="DateShort" xfId="1599" xr:uid="{00000000-0005-0000-0000-0000B2060000}"/>
    <cellStyle name="Default" xfId="1600" xr:uid="{00000000-0005-0000-0000-0000B3060000}"/>
    <cellStyle name="DELTA" xfId="1601" xr:uid="{00000000-0005-0000-0000-0000B4060000}"/>
    <cellStyle name="Dezimal (0.0)" xfId="1602" xr:uid="{00000000-0005-0000-0000-0000B5060000}"/>
    <cellStyle name="Dezimal [0]_laroux" xfId="1603" xr:uid="{00000000-0005-0000-0000-0000B6060000}"/>
    <cellStyle name="Dezimal_laroux" xfId="1604" xr:uid="{00000000-0005-0000-0000-0000B7060000}"/>
    <cellStyle name="DIA" xfId="1605" xr:uid="{00000000-0005-0000-0000-0000B8060000}"/>
    <cellStyle name="Dia 2" xfId="1606" xr:uid="{00000000-0005-0000-0000-0000B9060000}"/>
    <cellStyle name="Dia 3" xfId="1607" xr:uid="{00000000-0005-0000-0000-0000BA060000}"/>
    <cellStyle name="Dia 4" xfId="1608" xr:uid="{00000000-0005-0000-0000-0000BB060000}"/>
    <cellStyle name="Dia 5" xfId="1609" xr:uid="{00000000-0005-0000-0000-0000BC060000}"/>
    <cellStyle name="Dia 6" xfId="1610" xr:uid="{00000000-0005-0000-0000-0000BD060000}"/>
    <cellStyle name="Dia 7" xfId="1611" xr:uid="{00000000-0005-0000-0000-0000BE060000}"/>
    <cellStyle name="Dia 8" xfId="1612" xr:uid="{00000000-0005-0000-0000-0000BF060000}"/>
    <cellStyle name="Diseño" xfId="4" xr:uid="{00000000-0005-0000-0000-0000C0060000}"/>
    <cellStyle name="Diseño 2" xfId="1613" xr:uid="{00000000-0005-0000-0000-0000C1060000}"/>
    <cellStyle name="Diseño 2 2" xfId="14884" xr:uid="{00000000-0005-0000-0000-0000C2060000}"/>
    <cellStyle name="Diseño 3" xfId="1614" xr:uid="{00000000-0005-0000-0000-0000C3060000}"/>
    <cellStyle name="Diseño 4" xfId="1615" xr:uid="{00000000-0005-0000-0000-0000C4060000}"/>
    <cellStyle name="Diseño 5" xfId="1616" xr:uid="{00000000-0005-0000-0000-0000C5060000}"/>
    <cellStyle name="Diseño 6" xfId="1617" xr:uid="{00000000-0005-0000-0000-0000C6060000}"/>
    <cellStyle name="DISMINUYE" xfId="1618" xr:uid="{00000000-0005-0000-0000-0000C7060000}"/>
    <cellStyle name="Dollar" xfId="1619" xr:uid="{00000000-0005-0000-0000-0000C8060000}"/>
    <cellStyle name="Dollar (zero dec)" xfId="1620" xr:uid="{00000000-0005-0000-0000-0000C9060000}"/>
    <cellStyle name="Dotted Line" xfId="1621" xr:uid="{00000000-0005-0000-0000-0000CA060000}"/>
    <cellStyle name="Double Accounting" xfId="1622" xr:uid="{00000000-0005-0000-0000-0000CB060000}"/>
    <cellStyle name="ENCABEZ1" xfId="1623" xr:uid="{00000000-0005-0000-0000-0000CC060000}"/>
    <cellStyle name="Encabez1 2" xfId="1624" xr:uid="{00000000-0005-0000-0000-0000CD060000}"/>
    <cellStyle name="Encabez1 3" xfId="1625" xr:uid="{00000000-0005-0000-0000-0000CE060000}"/>
    <cellStyle name="Encabez1 4" xfId="1626" xr:uid="{00000000-0005-0000-0000-0000CF060000}"/>
    <cellStyle name="Encabez1 5" xfId="1627" xr:uid="{00000000-0005-0000-0000-0000D0060000}"/>
    <cellStyle name="Encabez1 6" xfId="1628" xr:uid="{00000000-0005-0000-0000-0000D1060000}"/>
    <cellStyle name="Encabez1 7" xfId="1629" xr:uid="{00000000-0005-0000-0000-0000D2060000}"/>
    <cellStyle name="Encabez1 8" xfId="1630" xr:uid="{00000000-0005-0000-0000-0000D3060000}"/>
    <cellStyle name="ENCABEZ2" xfId="1631" xr:uid="{00000000-0005-0000-0000-0000D4060000}"/>
    <cellStyle name="Encabez2 2" xfId="1632" xr:uid="{00000000-0005-0000-0000-0000D5060000}"/>
    <cellStyle name="Encabez2 3" xfId="1633" xr:uid="{00000000-0005-0000-0000-0000D6060000}"/>
    <cellStyle name="Encabez2 4" xfId="1634" xr:uid="{00000000-0005-0000-0000-0000D7060000}"/>
    <cellStyle name="Encabez2 5" xfId="1635" xr:uid="{00000000-0005-0000-0000-0000D8060000}"/>
    <cellStyle name="Encabez2 6" xfId="1636" xr:uid="{00000000-0005-0000-0000-0000D9060000}"/>
    <cellStyle name="Encabez2 7" xfId="1637" xr:uid="{00000000-0005-0000-0000-0000DA060000}"/>
    <cellStyle name="Encabez2 8" xfId="1638" xr:uid="{00000000-0005-0000-0000-0000DB060000}"/>
    <cellStyle name="Encabezado 4 2" xfId="1639" xr:uid="{00000000-0005-0000-0000-0000DC060000}"/>
    <cellStyle name="Encabezado 4 2 2" xfId="1640" xr:uid="{00000000-0005-0000-0000-0000DD060000}"/>
    <cellStyle name="Encabezado 4 2 3" xfId="1641" xr:uid="{00000000-0005-0000-0000-0000DE060000}"/>
    <cellStyle name="Énfasis1 2" xfId="1642" xr:uid="{00000000-0005-0000-0000-0000DF060000}"/>
    <cellStyle name="Énfasis1 2 2" xfId="1643" xr:uid="{00000000-0005-0000-0000-0000E0060000}"/>
    <cellStyle name="Énfasis1 2 3" xfId="1644" xr:uid="{00000000-0005-0000-0000-0000E1060000}"/>
    <cellStyle name="Énfasis2 2" xfId="1645" xr:uid="{00000000-0005-0000-0000-0000E2060000}"/>
    <cellStyle name="Énfasis2 2 2" xfId="1646" xr:uid="{00000000-0005-0000-0000-0000E3060000}"/>
    <cellStyle name="Énfasis2 2 3" xfId="1647" xr:uid="{00000000-0005-0000-0000-0000E4060000}"/>
    <cellStyle name="Énfasis3 2" xfId="1648" xr:uid="{00000000-0005-0000-0000-0000E5060000}"/>
    <cellStyle name="Énfasis3 2 2" xfId="1649" xr:uid="{00000000-0005-0000-0000-0000E6060000}"/>
    <cellStyle name="Énfasis3 2 3" xfId="1650" xr:uid="{00000000-0005-0000-0000-0000E7060000}"/>
    <cellStyle name="Énfasis4 2" xfId="1651" xr:uid="{00000000-0005-0000-0000-0000E8060000}"/>
    <cellStyle name="Énfasis4 2 2" xfId="1652" xr:uid="{00000000-0005-0000-0000-0000E9060000}"/>
    <cellStyle name="Énfasis4 2 3" xfId="1653" xr:uid="{00000000-0005-0000-0000-0000EA060000}"/>
    <cellStyle name="Énfasis5 2" xfId="1654" xr:uid="{00000000-0005-0000-0000-0000EB060000}"/>
    <cellStyle name="Énfasis5 2 2" xfId="1655" xr:uid="{00000000-0005-0000-0000-0000EC060000}"/>
    <cellStyle name="Énfasis5 2 3" xfId="1656" xr:uid="{00000000-0005-0000-0000-0000ED060000}"/>
    <cellStyle name="Énfasis6 2" xfId="1657" xr:uid="{00000000-0005-0000-0000-0000EE060000}"/>
    <cellStyle name="Énfasis6 2 2" xfId="1658" xr:uid="{00000000-0005-0000-0000-0000EF060000}"/>
    <cellStyle name="Énfasis6 2 3" xfId="1659" xr:uid="{00000000-0005-0000-0000-0000F0060000}"/>
    <cellStyle name="Enter Currency (0)" xfId="1660" xr:uid="{00000000-0005-0000-0000-0000F1060000}"/>
    <cellStyle name="Enter Currency (2)" xfId="1661" xr:uid="{00000000-0005-0000-0000-0000F2060000}"/>
    <cellStyle name="Enter Units (0)" xfId="1662" xr:uid="{00000000-0005-0000-0000-0000F3060000}"/>
    <cellStyle name="Enter Units (1)" xfId="1663" xr:uid="{00000000-0005-0000-0000-0000F4060000}"/>
    <cellStyle name="Enter Units (2)" xfId="1664" xr:uid="{00000000-0005-0000-0000-0000F5060000}"/>
    <cellStyle name="Entered" xfId="1665" xr:uid="{00000000-0005-0000-0000-0000F6060000}"/>
    <cellStyle name="Entrada 2" xfId="1666" xr:uid="{00000000-0005-0000-0000-0000F7060000}"/>
    <cellStyle name="Entrada 2 2" xfId="1667" xr:uid="{00000000-0005-0000-0000-0000F8060000}"/>
    <cellStyle name="Entrada 2 3" xfId="1668" xr:uid="{00000000-0005-0000-0000-0000F9060000}"/>
    <cellStyle name="Estilo 1" xfId="1669" xr:uid="{00000000-0005-0000-0000-0000FA060000}"/>
    <cellStyle name="Estilo 1 2" xfId="1670" xr:uid="{00000000-0005-0000-0000-0000FB060000}"/>
    <cellStyle name="Estilo 1 2 2" xfId="1671" xr:uid="{00000000-0005-0000-0000-0000FC060000}"/>
    <cellStyle name="Estilo 1 2 3" xfId="1672" xr:uid="{00000000-0005-0000-0000-0000FD060000}"/>
    <cellStyle name="Estilo 1 3" xfId="1673" xr:uid="{00000000-0005-0000-0000-0000FE060000}"/>
    <cellStyle name="Estilo 1_05 Análisis de Cuenta 18160202  DIC-10" xfId="1674" xr:uid="{00000000-0005-0000-0000-0000FF060000}"/>
    <cellStyle name="Estilo 2" xfId="1675" xr:uid="{00000000-0005-0000-0000-000000070000}"/>
    <cellStyle name="Estilo 3" xfId="1676" xr:uid="{00000000-0005-0000-0000-000001070000}"/>
    <cellStyle name="Euro" xfId="5" xr:uid="{00000000-0005-0000-0000-000002070000}"/>
    <cellStyle name="Euro 10" xfId="1677" xr:uid="{00000000-0005-0000-0000-000003070000}"/>
    <cellStyle name="Euro 11" xfId="1678" xr:uid="{00000000-0005-0000-0000-000004070000}"/>
    <cellStyle name="Euro 12" xfId="1679" xr:uid="{00000000-0005-0000-0000-000005070000}"/>
    <cellStyle name="Euro 13" xfId="1680" xr:uid="{00000000-0005-0000-0000-000006070000}"/>
    <cellStyle name="Euro 14" xfId="1681" xr:uid="{00000000-0005-0000-0000-000007070000}"/>
    <cellStyle name="Euro 15" xfId="1682" xr:uid="{00000000-0005-0000-0000-000008070000}"/>
    <cellStyle name="Euro 16" xfId="1683" xr:uid="{00000000-0005-0000-0000-000009070000}"/>
    <cellStyle name="Euro 17" xfId="1684" xr:uid="{00000000-0005-0000-0000-00000A070000}"/>
    <cellStyle name="Euro 18" xfId="1685" xr:uid="{00000000-0005-0000-0000-00000B070000}"/>
    <cellStyle name="Euro 19" xfId="1686" xr:uid="{00000000-0005-0000-0000-00000C070000}"/>
    <cellStyle name="Euro 2" xfId="1687" xr:uid="{00000000-0005-0000-0000-00000D070000}"/>
    <cellStyle name="Euro 2 2" xfId="1688" xr:uid="{00000000-0005-0000-0000-00000E070000}"/>
    <cellStyle name="Euro 2 3" xfId="14769" xr:uid="{00000000-0005-0000-0000-00000F070000}"/>
    <cellStyle name="Euro 20" xfId="1689" xr:uid="{00000000-0005-0000-0000-000010070000}"/>
    <cellStyle name="Euro 21" xfId="1690" xr:uid="{00000000-0005-0000-0000-000011070000}"/>
    <cellStyle name="Euro 22" xfId="1691" xr:uid="{00000000-0005-0000-0000-000012070000}"/>
    <cellStyle name="Euro 22 10" xfId="1692" xr:uid="{00000000-0005-0000-0000-000013070000}"/>
    <cellStyle name="Euro 22 11" xfId="1693" xr:uid="{00000000-0005-0000-0000-000014070000}"/>
    <cellStyle name="Euro 22 2" xfId="1694" xr:uid="{00000000-0005-0000-0000-000015070000}"/>
    <cellStyle name="Euro 22 2 2" xfId="1695" xr:uid="{00000000-0005-0000-0000-000016070000}"/>
    <cellStyle name="Euro 22 2 3" xfId="1696" xr:uid="{00000000-0005-0000-0000-000017070000}"/>
    <cellStyle name="Euro 22 2 4" xfId="1697" xr:uid="{00000000-0005-0000-0000-000018070000}"/>
    <cellStyle name="Euro 22 2 5" xfId="1698" xr:uid="{00000000-0005-0000-0000-000019070000}"/>
    <cellStyle name="Euro 22 2 6" xfId="1699" xr:uid="{00000000-0005-0000-0000-00001A070000}"/>
    <cellStyle name="Euro 22 3" xfId="1700" xr:uid="{00000000-0005-0000-0000-00001B070000}"/>
    <cellStyle name="Euro 22 4" xfId="1701" xr:uid="{00000000-0005-0000-0000-00001C070000}"/>
    <cellStyle name="Euro 22 5" xfId="1702" xr:uid="{00000000-0005-0000-0000-00001D070000}"/>
    <cellStyle name="Euro 22 6" xfId="1703" xr:uid="{00000000-0005-0000-0000-00001E070000}"/>
    <cellStyle name="Euro 22 7" xfId="1704" xr:uid="{00000000-0005-0000-0000-00001F070000}"/>
    <cellStyle name="Euro 22 8" xfId="1705" xr:uid="{00000000-0005-0000-0000-000020070000}"/>
    <cellStyle name="Euro 22 9" xfId="1706" xr:uid="{00000000-0005-0000-0000-000021070000}"/>
    <cellStyle name="Euro 23" xfId="1707" xr:uid="{00000000-0005-0000-0000-000022070000}"/>
    <cellStyle name="Euro 24" xfId="1708" xr:uid="{00000000-0005-0000-0000-000023070000}"/>
    <cellStyle name="Euro 25" xfId="1709" xr:uid="{00000000-0005-0000-0000-000024070000}"/>
    <cellStyle name="Euro 26" xfId="1710" xr:uid="{00000000-0005-0000-0000-000025070000}"/>
    <cellStyle name="Euro 27" xfId="1711" xr:uid="{00000000-0005-0000-0000-000026070000}"/>
    <cellStyle name="Euro 28" xfId="1712" xr:uid="{00000000-0005-0000-0000-000027070000}"/>
    <cellStyle name="Euro 29" xfId="1713" xr:uid="{00000000-0005-0000-0000-000028070000}"/>
    <cellStyle name="Euro 3" xfId="1714" xr:uid="{00000000-0005-0000-0000-000029070000}"/>
    <cellStyle name="Euro 3 2" xfId="14861" xr:uid="{00000000-0005-0000-0000-00002A070000}"/>
    <cellStyle name="Euro 30" xfId="1715" xr:uid="{00000000-0005-0000-0000-00002B070000}"/>
    <cellStyle name="Euro 30 2" xfId="1716" xr:uid="{00000000-0005-0000-0000-00002C070000}"/>
    <cellStyle name="Euro 30 3" xfId="1717" xr:uid="{00000000-0005-0000-0000-00002D070000}"/>
    <cellStyle name="Euro 30 4" xfId="1718" xr:uid="{00000000-0005-0000-0000-00002E070000}"/>
    <cellStyle name="Euro 30 5" xfId="1719" xr:uid="{00000000-0005-0000-0000-00002F070000}"/>
    <cellStyle name="Euro 30 6" xfId="1720" xr:uid="{00000000-0005-0000-0000-000030070000}"/>
    <cellStyle name="Euro 31" xfId="1721" xr:uid="{00000000-0005-0000-0000-000031070000}"/>
    <cellStyle name="Euro 32" xfId="1722" xr:uid="{00000000-0005-0000-0000-000032070000}"/>
    <cellStyle name="Euro 33" xfId="1723" xr:uid="{00000000-0005-0000-0000-000033070000}"/>
    <cellStyle name="Euro 34" xfId="1724" xr:uid="{00000000-0005-0000-0000-000034070000}"/>
    <cellStyle name="Euro 35" xfId="1725" xr:uid="{00000000-0005-0000-0000-000035070000}"/>
    <cellStyle name="Euro 36" xfId="1726" xr:uid="{00000000-0005-0000-0000-000036070000}"/>
    <cellStyle name="Euro 37" xfId="1727" xr:uid="{00000000-0005-0000-0000-000037070000}"/>
    <cellStyle name="Euro 38" xfId="1728" xr:uid="{00000000-0005-0000-0000-000038070000}"/>
    <cellStyle name="Euro 39" xfId="1729" xr:uid="{00000000-0005-0000-0000-000039070000}"/>
    <cellStyle name="Euro 4" xfId="1730" xr:uid="{00000000-0005-0000-0000-00003A070000}"/>
    <cellStyle name="Euro 5" xfId="1731" xr:uid="{00000000-0005-0000-0000-00003B070000}"/>
    <cellStyle name="Euro 6" xfId="1732" xr:uid="{00000000-0005-0000-0000-00003C070000}"/>
    <cellStyle name="Euro 7" xfId="1733" xr:uid="{00000000-0005-0000-0000-00003D070000}"/>
    <cellStyle name="Euro 8" xfId="1734" xr:uid="{00000000-0005-0000-0000-00003E070000}"/>
    <cellStyle name="Euro 9" xfId="1735" xr:uid="{00000000-0005-0000-0000-00003F070000}"/>
    <cellStyle name="Excel.Chart" xfId="1736" xr:uid="{00000000-0005-0000-0000-000040070000}"/>
    <cellStyle name="Explanatory Text" xfId="1737" xr:uid="{00000000-0005-0000-0000-000041070000}"/>
    <cellStyle name="Explanatory Text 2" xfId="1738" xr:uid="{00000000-0005-0000-0000-000042070000}"/>
    <cellStyle name="EY House" xfId="1739" xr:uid="{00000000-0005-0000-0000-000043070000}"/>
    <cellStyle name="EYBlocked" xfId="1740" xr:uid="{00000000-0005-0000-0000-000044070000}"/>
    <cellStyle name="EYCallUp" xfId="1741" xr:uid="{00000000-0005-0000-0000-000045070000}"/>
    <cellStyle name="EYCheck" xfId="1742" xr:uid="{00000000-0005-0000-0000-000046070000}"/>
    <cellStyle name="EYDate" xfId="1743" xr:uid="{00000000-0005-0000-0000-000047070000}"/>
    <cellStyle name="EYDeviant" xfId="1744" xr:uid="{00000000-0005-0000-0000-000048070000}"/>
    <cellStyle name="EYHeader1" xfId="1745" xr:uid="{00000000-0005-0000-0000-000049070000}"/>
    <cellStyle name="EYHeader1 2" xfId="14553" xr:uid="{00000000-0005-0000-0000-00004A070000}"/>
    <cellStyle name="EYHeader1 2 2" xfId="14904" xr:uid="{BC6FB60A-4F4E-48C4-B14F-62BC3A162941}"/>
    <cellStyle name="EYHeader1 3" xfId="14577" xr:uid="{00000000-0005-0000-0000-00004B070000}"/>
    <cellStyle name="EYHeader2" xfId="1746" xr:uid="{00000000-0005-0000-0000-00004C070000}"/>
    <cellStyle name="EYHeader3" xfId="1747" xr:uid="{00000000-0005-0000-0000-00004D070000}"/>
    <cellStyle name="EYInputDate" xfId="1748" xr:uid="{00000000-0005-0000-0000-00004E070000}"/>
    <cellStyle name="EYInputPercent" xfId="1749" xr:uid="{00000000-0005-0000-0000-00004F070000}"/>
    <cellStyle name="EYInputValue" xfId="1750" xr:uid="{00000000-0005-0000-0000-000050070000}"/>
    <cellStyle name="EYNormal" xfId="1751" xr:uid="{00000000-0005-0000-0000-000051070000}"/>
    <cellStyle name="EYPercent" xfId="1752" xr:uid="{00000000-0005-0000-0000-000052070000}"/>
    <cellStyle name="EYPercentCapped" xfId="1753" xr:uid="{00000000-0005-0000-0000-000053070000}"/>
    <cellStyle name="EYSubTotal" xfId="1754" xr:uid="{00000000-0005-0000-0000-000054070000}"/>
    <cellStyle name="EYSubTotal 2" xfId="14554" xr:uid="{00000000-0005-0000-0000-000055070000}"/>
    <cellStyle name="EYSubTotal 2 2" xfId="14905" xr:uid="{89F5950D-7BA6-4D14-B7D0-F8352F4FB68D}"/>
    <cellStyle name="EYSubTotal 3" xfId="14576" xr:uid="{00000000-0005-0000-0000-000056070000}"/>
    <cellStyle name="EYTotal" xfId="1755" xr:uid="{00000000-0005-0000-0000-000057070000}"/>
    <cellStyle name="EYWIP" xfId="1756" xr:uid="{00000000-0005-0000-0000-000058070000}"/>
    <cellStyle name="F2" xfId="1757" xr:uid="{00000000-0005-0000-0000-000059070000}"/>
    <cellStyle name="F3" xfId="1758" xr:uid="{00000000-0005-0000-0000-00005A070000}"/>
    <cellStyle name="F4" xfId="1759" xr:uid="{00000000-0005-0000-0000-00005B070000}"/>
    <cellStyle name="F5" xfId="1760" xr:uid="{00000000-0005-0000-0000-00005C070000}"/>
    <cellStyle name="F6" xfId="1761" xr:uid="{00000000-0005-0000-0000-00005D070000}"/>
    <cellStyle name="F7" xfId="1762" xr:uid="{00000000-0005-0000-0000-00005E070000}"/>
    <cellStyle name="F8" xfId="1763" xr:uid="{00000000-0005-0000-0000-00005F070000}"/>
    <cellStyle name="Factor" xfId="1764" xr:uid="{00000000-0005-0000-0000-000060070000}"/>
    <cellStyle name="Fecha" xfId="1765" xr:uid="{00000000-0005-0000-0000-000061070000}"/>
    <cellStyle name="Fecha 2" xfId="1766" xr:uid="{00000000-0005-0000-0000-000062070000}"/>
    <cellStyle name="Fecha 3" xfId="1767" xr:uid="{00000000-0005-0000-0000-000063070000}"/>
    <cellStyle name="Fecha 4" xfId="1768" xr:uid="{00000000-0005-0000-0000-000064070000}"/>
    <cellStyle name="Fecha 5" xfId="1769" xr:uid="{00000000-0005-0000-0000-000065070000}"/>
    <cellStyle name="Fecha 6" xfId="1770" xr:uid="{00000000-0005-0000-0000-000066070000}"/>
    <cellStyle name="Fecha 7" xfId="1771" xr:uid="{00000000-0005-0000-0000-000067070000}"/>
    <cellStyle name="Fijo" xfId="1772" xr:uid="{00000000-0005-0000-0000-000068070000}"/>
    <cellStyle name="Fijo 2" xfId="1773" xr:uid="{00000000-0005-0000-0000-000069070000}"/>
    <cellStyle name="Fijo 3" xfId="1774" xr:uid="{00000000-0005-0000-0000-00006A070000}"/>
    <cellStyle name="Fijo 4" xfId="1775" xr:uid="{00000000-0005-0000-0000-00006B070000}"/>
    <cellStyle name="Fijo 5" xfId="1776" xr:uid="{00000000-0005-0000-0000-00006C070000}"/>
    <cellStyle name="Fijo 6" xfId="1777" xr:uid="{00000000-0005-0000-0000-00006D070000}"/>
    <cellStyle name="Fijo 7" xfId="1778" xr:uid="{00000000-0005-0000-0000-00006E070000}"/>
    <cellStyle name="Fijo 8" xfId="1779" xr:uid="{00000000-0005-0000-0000-00006F070000}"/>
    <cellStyle name="fina" xfId="1780" xr:uid="{00000000-0005-0000-0000-000070070000}"/>
    <cellStyle name="FINANCIERO" xfId="1781" xr:uid="{00000000-0005-0000-0000-000071070000}"/>
    <cellStyle name="Financiero 2" xfId="1782" xr:uid="{00000000-0005-0000-0000-000072070000}"/>
    <cellStyle name="Financiero 3" xfId="1783" xr:uid="{00000000-0005-0000-0000-000073070000}"/>
    <cellStyle name="Financiero 4" xfId="1784" xr:uid="{00000000-0005-0000-0000-000074070000}"/>
    <cellStyle name="Financiero 5" xfId="1785" xr:uid="{00000000-0005-0000-0000-000075070000}"/>
    <cellStyle name="Financiero 6" xfId="1786" xr:uid="{00000000-0005-0000-0000-000076070000}"/>
    <cellStyle name="Financiero 7" xfId="1787" xr:uid="{00000000-0005-0000-0000-000077070000}"/>
    <cellStyle name="Financiero 8" xfId="1788" xr:uid="{00000000-0005-0000-0000-000078070000}"/>
    <cellStyle name="Finanční0" xfId="1789" xr:uid="{00000000-0005-0000-0000-000079070000}"/>
    <cellStyle name="Fixed" xfId="1790" xr:uid="{00000000-0005-0000-0000-00007A070000}"/>
    <cellStyle name="Fixed 2" xfId="1791" xr:uid="{00000000-0005-0000-0000-00007B070000}"/>
    <cellStyle name="Fixed 3" xfId="1792" xr:uid="{00000000-0005-0000-0000-00007C070000}"/>
    <cellStyle name="Fixed 4" xfId="1793" xr:uid="{00000000-0005-0000-0000-00007D070000}"/>
    <cellStyle name="Fixed 5" xfId="1794" xr:uid="{00000000-0005-0000-0000-00007E070000}"/>
    <cellStyle name="Fixed 6" xfId="1795" xr:uid="{00000000-0005-0000-0000-00007F070000}"/>
    <cellStyle name="Fixed 7" xfId="1796" xr:uid="{00000000-0005-0000-0000-000080070000}"/>
    <cellStyle name="Fixed 8" xfId="1797" xr:uid="{00000000-0005-0000-0000-000081070000}"/>
    <cellStyle name="Fixo" xfId="1798" xr:uid="{00000000-0005-0000-0000-000082070000}"/>
    <cellStyle name="Flechas" xfId="1799" xr:uid="{00000000-0005-0000-0000-000083070000}"/>
    <cellStyle name="Footnote" xfId="1800" xr:uid="{00000000-0005-0000-0000-000084070000}"/>
    <cellStyle name="forms" xfId="1801" xr:uid="{00000000-0005-0000-0000-000085070000}"/>
    <cellStyle name="Formula10" xfId="1802" xr:uid="{00000000-0005-0000-0000-000086070000}"/>
    <cellStyle name="Formula8" xfId="1803" xr:uid="{00000000-0005-0000-0000-000087070000}"/>
    <cellStyle name="ƒp[ƒZƒ“ƒg_pldt" xfId="1804" xr:uid="{00000000-0005-0000-0000-000088070000}"/>
    <cellStyle name="General" xfId="1805" xr:uid="{00000000-0005-0000-0000-000089070000}"/>
    <cellStyle name="Gloria" xfId="1806" xr:uid="{00000000-0005-0000-0000-00008A070000}"/>
    <cellStyle name="Good" xfId="1807" xr:uid="{00000000-0005-0000-0000-00008B070000}"/>
    <cellStyle name="Grey" xfId="1808" xr:uid="{00000000-0005-0000-0000-00008C070000}"/>
    <cellStyle name="Growth" xfId="1809" xr:uid="{00000000-0005-0000-0000-00008D070000}"/>
    <cellStyle name="H0" xfId="1810" xr:uid="{00000000-0005-0000-0000-00008E070000}"/>
    <cellStyle name="H1" xfId="1811" xr:uid="{00000000-0005-0000-0000-00008F070000}"/>
    <cellStyle name="H2" xfId="1812" xr:uid="{00000000-0005-0000-0000-000090070000}"/>
    <cellStyle name="H3" xfId="1813" xr:uid="{00000000-0005-0000-0000-000091070000}"/>
    <cellStyle name="H4" xfId="1814" xr:uid="{00000000-0005-0000-0000-000092070000}"/>
    <cellStyle name="hard no." xfId="1815" xr:uid="{00000000-0005-0000-0000-000093070000}"/>
    <cellStyle name="Hard Percent" xfId="1816" xr:uid="{00000000-0005-0000-0000-000094070000}"/>
    <cellStyle name="Header" xfId="1817" xr:uid="{00000000-0005-0000-0000-000095070000}"/>
    <cellStyle name="Header1" xfId="1818" xr:uid="{00000000-0005-0000-0000-000096070000}"/>
    <cellStyle name="Header2" xfId="1819" xr:uid="{00000000-0005-0000-0000-000097070000}"/>
    <cellStyle name="Header2 2" xfId="14555" xr:uid="{00000000-0005-0000-0000-000098070000}"/>
    <cellStyle name="Header2 2 2" xfId="14906" xr:uid="{5125FA6B-F2AC-459F-8368-7765695160E5}"/>
    <cellStyle name="Header2 3" xfId="14575" xr:uid="{00000000-0005-0000-0000-000099070000}"/>
    <cellStyle name="Heading" xfId="1820" xr:uid="{00000000-0005-0000-0000-00009A070000}"/>
    <cellStyle name="Heading 1" xfId="1821" xr:uid="{00000000-0005-0000-0000-00009B070000}"/>
    <cellStyle name="Heading 1 2" xfId="1822" xr:uid="{00000000-0005-0000-0000-00009C070000}"/>
    <cellStyle name="Heading 2" xfId="1823" xr:uid="{00000000-0005-0000-0000-00009D070000}"/>
    <cellStyle name="Heading 2 2" xfId="1824" xr:uid="{00000000-0005-0000-0000-00009E070000}"/>
    <cellStyle name="Heading 3" xfId="1825" xr:uid="{00000000-0005-0000-0000-00009F070000}"/>
    <cellStyle name="Heading 3 2" xfId="1826" xr:uid="{00000000-0005-0000-0000-0000A0070000}"/>
    <cellStyle name="Heading 4" xfId="1827" xr:uid="{00000000-0005-0000-0000-0000A1070000}"/>
    <cellStyle name="Heading1" xfId="1828" xr:uid="{00000000-0005-0000-0000-0000A2070000}"/>
    <cellStyle name="Heading1 2" xfId="1829" xr:uid="{00000000-0005-0000-0000-0000A3070000}"/>
    <cellStyle name="Heading1 3" xfId="1830" xr:uid="{00000000-0005-0000-0000-0000A4070000}"/>
    <cellStyle name="Heading1 4" xfId="1831" xr:uid="{00000000-0005-0000-0000-0000A5070000}"/>
    <cellStyle name="Heading1 5" xfId="1832" xr:uid="{00000000-0005-0000-0000-0000A6070000}"/>
    <cellStyle name="Heading1 6" xfId="1833" xr:uid="{00000000-0005-0000-0000-0000A7070000}"/>
    <cellStyle name="Heading1 7" xfId="1834" xr:uid="{00000000-0005-0000-0000-0000A8070000}"/>
    <cellStyle name="Heading2" xfId="1835" xr:uid="{00000000-0005-0000-0000-0000A9070000}"/>
    <cellStyle name="Heading2 2" xfId="1836" xr:uid="{00000000-0005-0000-0000-0000AA070000}"/>
    <cellStyle name="Heading2 3" xfId="1837" xr:uid="{00000000-0005-0000-0000-0000AB070000}"/>
    <cellStyle name="Heading2 4" xfId="1838" xr:uid="{00000000-0005-0000-0000-0000AC070000}"/>
    <cellStyle name="Heading2 5" xfId="1839" xr:uid="{00000000-0005-0000-0000-0000AD070000}"/>
    <cellStyle name="Heading2 6" xfId="1840" xr:uid="{00000000-0005-0000-0000-0000AE070000}"/>
    <cellStyle name="Heading2 7" xfId="1841" xr:uid="{00000000-0005-0000-0000-0000AF070000}"/>
    <cellStyle name="HEADINGS" xfId="1842" xr:uid="{00000000-0005-0000-0000-0000B0070000}"/>
    <cellStyle name="HEADINGSTOP" xfId="1843" xr:uid="{00000000-0005-0000-0000-0000B1070000}"/>
    <cellStyle name="Helv 10 Bold" xfId="1844" xr:uid="{00000000-0005-0000-0000-0000B2070000}"/>
    <cellStyle name="Helv 12 Bold" xfId="1845" xr:uid="{00000000-0005-0000-0000-0000B3070000}"/>
    <cellStyle name="Helv 9 ctr wrap" xfId="1846" xr:uid="{00000000-0005-0000-0000-0000B4070000}"/>
    <cellStyle name="Helv 9 lft wrap" xfId="1847" xr:uid="{00000000-0005-0000-0000-0000B5070000}"/>
    <cellStyle name="HIGHLIGHT" xfId="1848" xr:uid="{00000000-0005-0000-0000-0000B6070000}"/>
    <cellStyle name="Hipervínculo" xfId="14583" builtinId="8"/>
    <cellStyle name="Hipervínculo 10" xfId="1849" xr:uid="{00000000-0005-0000-0000-0000B8070000}"/>
    <cellStyle name="Hipervínculo 2" xfId="1850" xr:uid="{00000000-0005-0000-0000-0000B9070000}"/>
    <cellStyle name="Hipervínculo 3" xfId="1851" xr:uid="{00000000-0005-0000-0000-0000BA070000}"/>
    <cellStyle name="Hipervínculo 4" xfId="1852" xr:uid="{00000000-0005-0000-0000-0000BB070000}"/>
    <cellStyle name="Hipervínculo 5" xfId="1853" xr:uid="{00000000-0005-0000-0000-0000BC070000}"/>
    <cellStyle name="Hipervínculo 6" xfId="1854" xr:uid="{00000000-0005-0000-0000-0000BD070000}"/>
    <cellStyle name="Hipervínculo 7" xfId="1855" xr:uid="{00000000-0005-0000-0000-0000BE070000}"/>
    <cellStyle name="Hipervínculo 8" xfId="1856" xr:uid="{00000000-0005-0000-0000-0000BF070000}"/>
    <cellStyle name="Hipervínculo 9" xfId="1857" xr:uid="{00000000-0005-0000-0000-0000C0070000}"/>
    <cellStyle name="Hipervínculo visitado 2" xfId="1858" xr:uid="{00000000-0005-0000-0000-0000C1070000}"/>
    <cellStyle name="Hipervínculo visitado 3" xfId="1859" xr:uid="{00000000-0005-0000-0000-0000C2070000}"/>
    <cellStyle name="Hyperlink 2" xfId="1860" xr:uid="{00000000-0005-0000-0000-0000C3070000}"/>
    <cellStyle name="Incorrecto 2" xfId="1861" xr:uid="{00000000-0005-0000-0000-0000C4070000}"/>
    <cellStyle name="Incorrecto 2 2" xfId="1862" xr:uid="{00000000-0005-0000-0000-0000C5070000}"/>
    <cellStyle name="Incorrecto 2 3" xfId="1863" xr:uid="{00000000-0005-0000-0000-0000C6070000}"/>
    <cellStyle name="Indent" xfId="1864" xr:uid="{00000000-0005-0000-0000-0000C7070000}"/>
    <cellStyle name="INDEX" xfId="1865" xr:uid="{00000000-0005-0000-0000-0000C8070000}"/>
    <cellStyle name="INDEX 2" xfId="14556" xr:uid="{00000000-0005-0000-0000-0000C9070000}"/>
    <cellStyle name="InLink" xfId="1866" xr:uid="{00000000-0005-0000-0000-0000CA070000}"/>
    <cellStyle name="input" xfId="1867" xr:uid="{00000000-0005-0000-0000-0000CB070000}"/>
    <cellStyle name="Input [yellow]" xfId="1868" xr:uid="{00000000-0005-0000-0000-0000CC070000}"/>
    <cellStyle name="input 2" xfId="1869" xr:uid="{00000000-0005-0000-0000-0000CD070000}"/>
    <cellStyle name="input 3" xfId="1870" xr:uid="{00000000-0005-0000-0000-0000CE070000}"/>
    <cellStyle name="input 4" xfId="1871" xr:uid="{00000000-0005-0000-0000-0000CF070000}"/>
    <cellStyle name="Input 5" xfId="1872" xr:uid="{00000000-0005-0000-0000-0000D0070000}"/>
    <cellStyle name="Input 5 2" xfId="14557" xr:uid="{00000000-0005-0000-0000-0000D1070000}"/>
    <cellStyle name="Input calculation" xfId="1873" xr:uid="{00000000-0005-0000-0000-0000D2070000}"/>
    <cellStyle name="Input Cell" xfId="1874" xr:uid="{00000000-0005-0000-0000-0000D3070000}"/>
    <cellStyle name="Input Cells" xfId="1875" xr:uid="{00000000-0005-0000-0000-0000D4070000}"/>
    <cellStyle name="Input Cells 2" xfId="1876" xr:uid="{00000000-0005-0000-0000-0000D5070000}"/>
    <cellStyle name="Input Cells 3" xfId="1877" xr:uid="{00000000-0005-0000-0000-0000D6070000}"/>
    <cellStyle name="Input Cells 4" xfId="1878" xr:uid="{00000000-0005-0000-0000-0000D7070000}"/>
    <cellStyle name="Input Cells 5" xfId="1879" xr:uid="{00000000-0005-0000-0000-0000D8070000}"/>
    <cellStyle name="Input data" xfId="1880" xr:uid="{00000000-0005-0000-0000-0000D9070000}"/>
    <cellStyle name="Input data 2" xfId="14558" xr:uid="{00000000-0005-0000-0000-0000DA070000}"/>
    <cellStyle name="Input estimate" xfId="1881" xr:uid="{00000000-0005-0000-0000-0000DB070000}"/>
    <cellStyle name="Input estimate 2" xfId="14559" xr:uid="{00000000-0005-0000-0000-0000DC070000}"/>
    <cellStyle name="Input link" xfId="1882" xr:uid="{00000000-0005-0000-0000-0000DD070000}"/>
    <cellStyle name="Input link (different workbook)" xfId="1883" xr:uid="{00000000-0005-0000-0000-0000DE070000}"/>
    <cellStyle name="Input parameter" xfId="1884" xr:uid="{00000000-0005-0000-0000-0000DF070000}"/>
    <cellStyle name="Input parameter 2" xfId="14560" xr:uid="{00000000-0005-0000-0000-0000E0070000}"/>
    <cellStyle name="Input10" xfId="1885" xr:uid="{00000000-0005-0000-0000-0000E1070000}"/>
    <cellStyle name="Input8" xfId="1886" xr:uid="{00000000-0005-0000-0000-0000E2070000}"/>
    <cellStyle name="InputBlueFont" xfId="1887" xr:uid="{00000000-0005-0000-0000-0000E3070000}"/>
    <cellStyle name="Jump" xfId="1888" xr:uid="{00000000-0005-0000-0000-0000E4070000}"/>
    <cellStyle name="Komma_DPI Performance (Unit's Level) Level 1 final version" xfId="1889" xr:uid="{00000000-0005-0000-0000-0000E5070000}"/>
    <cellStyle name="LineItemPrompt" xfId="1890" xr:uid="{00000000-0005-0000-0000-0000E6070000}"/>
    <cellStyle name="LineItemValue" xfId="1891" xr:uid="{00000000-0005-0000-0000-0000E7070000}"/>
    <cellStyle name="Link Currency (0)" xfId="1892" xr:uid="{00000000-0005-0000-0000-0000E8070000}"/>
    <cellStyle name="Link Currency (2)" xfId="1893" xr:uid="{00000000-0005-0000-0000-0000E9070000}"/>
    <cellStyle name="Link Units (0)" xfId="1894" xr:uid="{00000000-0005-0000-0000-0000EA070000}"/>
    <cellStyle name="Link Units (1)" xfId="1895" xr:uid="{00000000-0005-0000-0000-0000EB070000}"/>
    <cellStyle name="Link Units (2)" xfId="1896" xr:uid="{00000000-0005-0000-0000-0000EC070000}"/>
    <cellStyle name="Linked Cell" xfId="1897" xr:uid="{00000000-0005-0000-0000-0000ED070000}"/>
    <cellStyle name="Linked Cells" xfId="1898" xr:uid="{00000000-0005-0000-0000-0000EE070000}"/>
    <cellStyle name="Linked Cells 2" xfId="1899" xr:uid="{00000000-0005-0000-0000-0000EF070000}"/>
    <cellStyle name="Linked Cells 3" xfId="1900" xr:uid="{00000000-0005-0000-0000-0000F0070000}"/>
    <cellStyle name="Linked Cells 4" xfId="1901" xr:uid="{00000000-0005-0000-0000-0000F1070000}"/>
    <cellStyle name="Linked Cells 5" xfId="1902" xr:uid="{00000000-0005-0000-0000-0000F2070000}"/>
    <cellStyle name="Locked" xfId="1903" xr:uid="{00000000-0005-0000-0000-0000F3070000}"/>
    <cellStyle name="m1" xfId="1904" xr:uid="{00000000-0005-0000-0000-0000F4070000}"/>
    <cellStyle name="Migliaia (0)_9700-ECO" xfId="1905" xr:uid="{00000000-0005-0000-0000-0000F5070000}"/>
    <cellStyle name="Migliaia_496sl1" xfId="1906" xr:uid="{00000000-0005-0000-0000-0000F6070000}"/>
    <cellStyle name="Millares" xfId="14899" builtinId="3"/>
    <cellStyle name="Millares 10" xfId="1907" xr:uid="{00000000-0005-0000-0000-0000F8070000}"/>
    <cellStyle name="Millares 10 10" xfId="1908" xr:uid="{00000000-0005-0000-0000-0000F9070000}"/>
    <cellStyle name="Millares 10 11" xfId="1909" xr:uid="{00000000-0005-0000-0000-0000FA070000}"/>
    <cellStyle name="Millares 10 12" xfId="1910" xr:uid="{00000000-0005-0000-0000-0000FB070000}"/>
    <cellStyle name="Millares 10 13" xfId="1911" xr:uid="{00000000-0005-0000-0000-0000FC070000}"/>
    <cellStyle name="Millares 10 14" xfId="1912" xr:uid="{00000000-0005-0000-0000-0000FD070000}"/>
    <cellStyle name="Millares 10 15" xfId="1913" xr:uid="{00000000-0005-0000-0000-0000FE070000}"/>
    <cellStyle name="Millares 10 16" xfId="1914" xr:uid="{00000000-0005-0000-0000-0000FF070000}"/>
    <cellStyle name="Millares 10 17" xfId="1915" xr:uid="{00000000-0005-0000-0000-000000080000}"/>
    <cellStyle name="Millares 10 18" xfId="1916" xr:uid="{00000000-0005-0000-0000-000001080000}"/>
    <cellStyle name="Millares 10 19" xfId="1917" xr:uid="{00000000-0005-0000-0000-000002080000}"/>
    <cellStyle name="Millares 10 2" xfId="1918" xr:uid="{00000000-0005-0000-0000-000003080000}"/>
    <cellStyle name="Millares 10 2 10" xfId="1919" xr:uid="{00000000-0005-0000-0000-000004080000}"/>
    <cellStyle name="Millares 10 2 11" xfId="1920" xr:uid="{00000000-0005-0000-0000-000005080000}"/>
    <cellStyle name="Millares 10 2 12" xfId="1921" xr:uid="{00000000-0005-0000-0000-000006080000}"/>
    <cellStyle name="Millares 10 2 13" xfId="1922" xr:uid="{00000000-0005-0000-0000-000007080000}"/>
    <cellStyle name="Millares 10 2 14" xfId="1923" xr:uid="{00000000-0005-0000-0000-000008080000}"/>
    <cellStyle name="Millares 10 2 15" xfId="1924" xr:uid="{00000000-0005-0000-0000-000009080000}"/>
    <cellStyle name="Millares 10 2 16" xfId="1925" xr:uid="{00000000-0005-0000-0000-00000A080000}"/>
    <cellStyle name="Millares 10 2 16 10" xfId="1926" xr:uid="{00000000-0005-0000-0000-00000B080000}"/>
    <cellStyle name="Millares 10 2 16 11" xfId="1927" xr:uid="{00000000-0005-0000-0000-00000C080000}"/>
    <cellStyle name="Millares 10 2 16 12" xfId="1928" xr:uid="{00000000-0005-0000-0000-00000D080000}"/>
    <cellStyle name="Millares 10 2 16 13" xfId="1929" xr:uid="{00000000-0005-0000-0000-00000E080000}"/>
    <cellStyle name="Millares 10 2 16 14" xfId="1930" xr:uid="{00000000-0005-0000-0000-00000F080000}"/>
    <cellStyle name="Millares 10 2 16 15" xfId="1931" xr:uid="{00000000-0005-0000-0000-000010080000}"/>
    <cellStyle name="Millares 10 2 16 16" xfId="1932" xr:uid="{00000000-0005-0000-0000-000011080000}"/>
    <cellStyle name="Millares 10 2 16 17" xfId="1933" xr:uid="{00000000-0005-0000-0000-000012080000}"/>
    <cellStyle name="Millares 10 2 16 18" xfId="1934" xr:uid="{00000000-0005-0000-0000-000013080000}"/>
    <cellStyle name="Millares 10 2 16 19" xfId="1935" xr:uid="{00000000-0005-0000-0000-000014080000}"/>
    <cellStyle name="Millares 10 2 16 2" xfId="1936" xr:uid="{00000000-0005-0000-0000-000015080000}"/>
    <cellStyle name="Millares 10 2 16 20" xfId="1937" xr:uid="{00000000-0005-0000-0000-000016080000}"/>
    <cellStyle name="Millares 10 2 16 21" xfId="1938" xr:uid="{00000000-0005-0000-0000-000017080000}"/>
    <cellStyle name="Millares 10 2 16 22" xfId="1939" xr:uid="{00000000-0005-0000-0000-000018080000}"/>
    <cellStyle name="Millares 10 2 16 23" xfId="1940" xr:uid="{00000000-0005-0000-0000-000019080000}"/>
    <cellStyle name="Millares 10 2 16 24" xfId="1941" xr:uid="{00000000-0005-0000-0000-00001A080000}"/>
    <cellStyle name="Millares 10 2 16 25" xfId="1942" xr:uid="{00000000-0005-0000-0000-00001B080000}"/>
    <cellStyle name="Millares 10 2 16 26" xfId="1943" xr:uid="{00000000-0005-0000-0000-00001C080000}"/>
    <cellStyle name="Millares 10 2 16 27" xfId="1944" xr:uid="{00000000-0005-0000-0000-00001D080000}"/>
    <cellStyle name="Millares 10 2 16 28" xfId="1945" xr:uid="{00000000-0005-0000-0000-00001E080000}"/>
    <cellStyle name="Millares 10 2 16 29" xfId="1946" xr:uid="{00000000-0005-0000-0000-00001F080000}"/>
    <cellStyle name="Millares 10 2 16 3" xfId="1947" xr:uid="{00000000-0005-0000-0000-000020080000}"/>
    <cellStyle name="Millares 10 2 16 30" xfId="1948" xr:uid="{00000000-0005-0000-0000-000021080000}"/>
    <cellStyle name="Millares 10 2 16 31" xfId="1949" xr:uid="{00000000-0005-0000-0000-000022080000}"/>
    <cellStyle name="Millares 10 2 16 32" xfId="1950" xr:uid="{00000000-0005-0000-0000-000023080000}"/>
    <cellStyle name="Millares 10 2 16 33" xfId="1951" xr:uid="{00000000-0005-0000-0000-000024080000}"/>
    <cellStyle name="Millares 10 2 16 34" xfId="1952" xr:uid="{00000000-0005-0000-0000-000025080000}"/>
    <cellStyle name="Millares 10 2 16 35" xfId="1953" xr:uid="{00000000-0005-0000-0000-000026080000}"/>
    <cellStyle name="Millares 10 2 16 4" xfId="1954" xr:uid="{00000000-0005-0000-0000-000027080000}"/>
    <cellStyle name="Millares 10 2 16 5" xfId="1955" xr:uid="{00000000-0005-0000-0000-000028080000}"/>
    <cellStyle name="Millares 10 2 16 6" xfId="1956" xr:uid="{00000000-0005-0000-0000-000029080000}"/>
    <cellStyle name="Millares 10 2 16 7" xfId="1957" xr:uid="{00000000-0005-0000-0000-00002A080000}"/>
    <cellStyle name="Millares 10 2 16 8" xfId="1958" xr:uid="{00000000-0005-0000-0000-00002B080000}"/>
    <cellStyle name="Millares 10 2 16 9" xfId="1959" xr:uid="{00000000-0005-0000-0000-00002C080000}"/>
    <cellStyle name="Millares 10 2 17" xfId="1960" xr:uid="{00000000-0005-0000-0000-00002D080000}"/>
    <cellStyle name="Millares 10 2 18" xfId="1961" xr:uid="{00000000-0005-0000-0000-00002E080000}"/>
    <cellStyle name="Millares 10 2 2" xfId="1962" xr:uid="{00000000-0005-0000-0000-00002F080000}"/>
    <cellStyle name="Millares 10 2 2 2" xfId="1963" xr:uid="{00000000-0005-0000-0000-000030080000}"/>
    <cellStyle name="Millares 10 2 2 3" xfId="1964" xr:uid="{00000000-0005-0000-0000-000031080000}"/>
    <cellStyle name="Millares 10 2 2 4" xfId="1965" xr:uid="{00000000-0005-0000-0000-000032080000}"/>
    <cellStyle name="Millares 10 2 2 5" xfId="1966" xr:uid="{00000000-0005-0000-0000-000033080000}"/>
    <cellStyle name="Millares 10 2 2 6" xfId="1967" xr:uid="{00000000-0005-0000-0000-000034080000}"/>
    <cellStyle name="Millares 10 2 2 7" xfId="1968" xr:uid="{00000000-0005-0000-0000-000035080000}"/>
    <cellStyle name="Millares 10 2 3" xfId="1969" xr:uid="{00000000-0005-0000-0000-000036080000}"/>
    <cellStyle name="Millares 10 2 4" xfId="1970" xr:uid="{00000000-0005-0000-0000-000037080000}"/>
    <cellStyle name="Millares 10 2 5" xfId="1971" xr:uid="{00000000-0005-0000-0000-000038080000}"/>
    <cellStyle name="Millares 10 2 6" xfId="1972" xr:uid="{00000000-0005-0000-0000-000039080000}"/>
    <cellStyle name="Millares 10 2 7" xfId="1973" xr:uid="{00000000-0005-0000-0000-00003A080000}"/>
    <cellStyle name="Millares 10 2 8" xfId="1974" xr:uid="{00000000-0005-0000-0000-00003B080000}"/>
    <cellStyle name="Millares 10 2 9" xfId="1975" xr:uid="{00000000-0005-0000-0000-00003C080000}"/>
    <cellStyle name="Millares 10 20" xfId="1976" xr:uid="{00000000-0005-0000-0000-00003D080000}"/>
    <cellStyle name="Millares 10 21" xfId="1977" xr:uid="{00000000-0005-0000-0000-00003E080000}"/>
    <cellStyle name="Millares 10 22" xfId="1978" xr:uid="{00000000-0005-0000-0000-00003F080000}"/>
    <cellStyle name="Millares 10 3" xfId="1979" xr:uid="{00000000-0005-0000-0000-000040080000}"/>
    <cellStyle name="Millares 10 3 10" xfId="1980" xr:uid="{00000000-0005-0000-0000-000041080000}"/>
    <cellStyle name="Millares 10 3 11" xfId="1981" xr:uid="{00000000-0005-0000-0000-000042080000}"/>
    <cellStyle name="Millares 10 3 12" xfId="1982" xr:uid="{00000000-0005-0000-0000-000043080000}"/>
    <cellStyle name="Millares 10 3 13" xfId="1983" xr:uid="{00000000-0005-0000-0000-000044080000}"/>
    <cellStyle name="Millares 10 3 14" xfId="1984" xr:uid="{00000000-0005-0000-0000-000045080000}"/>
    <cellStyle name="Millares 10 3 15" xfId="1985" xr:uid="{00000000-0005-0000-0000-000046080000}"/>
    <cellStyle name="Millares 10 3 16" xfId="1986" xr:uid="{00000000-0005-0000-0000-000047080000}"/>
    <cellStyle name="Millares 10 3 16 10" xfId="1987" xr:uid="{00000000-0005-0000-0000-000048080000}"/>
    <cellStyle name="Millares 10 3 16 11" xfId="1988" xr:uid="{00000000-0005-0000-0000-000049080000}"/>
    <cellStyle name="Millares 10 3 16 12" xfId="1989" xr:uid="{00000000-0005-0000-0000-00004A080000}"/>
    <cellStyle name="Millares 10 3 16 13" xfId="1990" xr:uid="{00000000-0005-0000-0000-00004B080000}"/>
    <cellStyle name="Millares 10 3 16 14" xfId="1991" xr:uid="{00000000-0005-0000-0000-00004C080000}"/>
    <cellStyle name="Millares 10 3 16 15" xfId="1992" xr:uid="{00000000-0005-0000-0000-00004D080000}"/>
    <cellStyle name="Millares 10 3 16 16" xfId="1993" xr:uid="{00000000-0005-0000-0000-00004E080000}"/>
    <cellStyle name="Millares 10 3 16 17" xfId="1994" xr:uid="{00000000-0005-0000-0000-00004F080000}"/>
    <cellStyle name="Millares 10 3 16 18" xfId="1995" xr:uid="{00000000-0005-0000-0000-000050080000}"/>
    <cellStyle name="Millares 10 3 16 19" xfId="1996" xr:uid="{00000000-0005-0000-0000-000051080000}"/>
    <cellStyle name="Millares 10 3 16 2" xfId="1997" xr:uid="{00000000-0005-0000-0000-000052080000}"/>
    <cellStyle name="Millares 10 3 16 20" xfId="1998" xr:uid="{00000000-0005-0000-0000-000053080000}"/>
    <cellStyle name="Millares 10 3 16 21" xfId="1999" xr:uid="{00000000-0005-0000-0000-000054080000}"/>
    <cellStyle name="Millares 10 3 16 22" xfId="2000" xr:uid="{00000000-0005-0000-0000-000055080000}"/>
    <cellStyle name="Millares 10 3 16 23" xfId="2001" xr:uid="{00000000-0005-0000-0000-000056080000}"/>
    <cellStyle name="Millares 10 3 16 24" xfId="2002" xr:uid="{00000000-0005-0000-0000-000057080000}"/>
    <cellStyle name="Millares 10 3 16 25" xfId="2003" xr:uid="{00000000-0005-0000-0000-000058080000}"/>
    <cellStyle name="Millares 10 3 16 26" xfId="2004" xr:uid="{00000000-0005-0000-0000-000059080000}"/>
    <cellStyle name="Millares 10 3 16 27" xfId="2005" xr:uid="{00000000-0005-0000-0000-00005A080000}"/>
    <cellStyle name="Millares 10 3 16 28" xfId="2006" xr:uid="{00000000-0005-0000-0000-00005B080000}"/>
    <cellStyle name="Millares 10 3 16 29" xfId="2007" xr:uid="{00000000-0005-0000-0000-00005C080000}"/>
    <cellStyle name="Millares 10 3 16 3" xfId="2008" xr:uid="{00000000-0005-0000-0000-00005D080000}"/>
    <cellStyle name="Millares 10 3 16 30" xfId="2009" xr:uid="{00000000-0005-0000-0000-00005E080000}"/>
    <cellStyle name="Millares 10 3 16 31" xfId="2010" xr:uid="{00000000-0005-0000-0000-00005F080000}"/>
    <cellStyle name="Millares 10 3 16 32" xfId="2011" xr:uid="{00000000-0005-0000-0000-000060080000}"/>
    <cellStyle name="Millares 10 3 16 33" xfId="2012" xr:uid="{00000000-0005-0000-0000-000061080000}"/>
    <cellStyle name="Millares 10 3 16 34" xfId="2013" xr:uid="{00000000-0005-0000-0000-000062080000}"/>
    <cellStyle name="Millares 10 3 16 35" xfId="2014" xr:uid="{00000000-0005-0000-0000-000063080000}"/>
    <cellStyle name="Millares 10 3 16 4" xfId="2015" xr:uid="{00000000-0005-0000-0000-000064080000}"/>
    <cellStyle name="Millares 10 3 16 5" xfId="2016" xr:uid="{00000000-0005-0000-0000-000065080000}"/>
    <cellStyle name="Millares 10 3 16 6" xfId="2017" xr:uid="{00000000-0005-0000-0000-000066080000}"/>
    <cellStyle name="Millares 10 3 16 7" xfId="2018" xr:uid="{00000000-0005-0000-0000-000067080000}"/>
    <cellStyle name="Millares 10 3 16 8" xfId="2019" xr:uid="{00000000-0005-0000-0000-000068080000}"/>
    <cellStyle name="Millares 10 3 16 9" xfId="2020" xr:uid="{00000000-0005-0000-0000-000069080000}"/>
    <cellStyle name="Millares 10 3 17" xfId="2021" xr:uid="{00000000-0005-0000-0000-00006A080000}"/>
    <cellStyle name="Millares 10 3 18" xfId="2022" xr:uid="{00000000-0005-0000-0000-00006B080000}"/>
    <cellStyle name="Millares 10 3 2" xfId="2023" xr:uid="{00000000-0005-0000-0000-00006C080000}"/>
    <cellStyle name="Millares 10 3 2 2" xfId="2024" xr:uid="{00000000-0005-0000-0000-00006D080000}"/>
    <cellStyle name="Millares 10 3 2 3" xfId="2025" xr:uid="{00000000-0005-0000-0000-00006E080000}"/>
    <cellStyle name="Millares 10 3 2 4" xfId="2026" xr:uid="{00000000-0005-0000-0000-00006F080000}"/>
    <cellStyle name="Millares 10 3 2 5" xfId="2027" xr:uid="{00000000-0005-0000-0000-000070080000}"/>
    <cellStyle name="Millares 10 3 2 6" xfId="2028" xr:uid="{00000000-0005-0000-0000-000071080000}"/>
    <cellStyle name="Millares 10 3 2 7" xfId="2029" xr:uid="{00000000-0005-0000-0000-000072080000}"/>
    <cellStyle name="Millares 10 3 3" xfId="2030" xr:uid="{00000000-0005-0000-0000-000073080000}"/>
    <cellStyle name="Millares 10 3 4" xfId="2031" xr:uid="{00000000-0005-0000-0000-000074080000}"/>
    <cellStyle name="Millares 10 3 5" xfId="2032" xr:uid="{00000000-0005-0000-0000-000075080000}"/>
    <cellStyle name="Millares 10 3 6" xfId="2033" xr:uid="{00000000-0005-0000-0000-000076080000}"/>
    <cellStyle name="Millares 10 3 7" xfId="2034" xr:uid="{00000000-0005-0000-0000-000077080000}"/>
    <cellStyle name="Millares 10 3 8" xfId="2035" xr:uid="{00000000-0005-0000-0000-000078080000}"/>
    <cellStyle name="Millares 10 3 9" xfId="2036" xr:uid="{00000000-0005-0000-0000-000079080000}"/>
    <cellStyle name="Millares 10 4" xfId="2037" xr:uid="{00000000-0005-0000-0000-00007A080000}"/>
    <cellStyle name="Millares 10 5" xfId="2038" xr:uid="{00000000-0005-0000-0000-00007B080000}"/>
    <cellStyle name="Millares 10 6" xfId="2039" xr:uid="{00000000-0005-0000-0000-00007C080000}"/>
    <cellStyle name="Millares 10 7" xfId="2040" xr:uid="{00000000-0005-0000-0000-00007D080000}"/>
    <cellStyle name="Millares 10 7 10" xfId="2041" xr:uid="{00000000-0005-0000-0000-00007E080000}"/>
    <cellStyle name="Millares 10 7 11" xfId="2042" xr:uid="{00000000-0005-0000-0000-00007F080000}"/>
    <cellStyle name="Millares 10 7 12" xfId="2043" xr:uid="{00000000-0005-0000-0000-000080080000}"/>
    <cellStyle name="Millares 10 7 13" xfId="2044" xr:uid="{00000000-0005-0000-0000-000081080000}"/>
    <cellStyle name="Millares 10 7 14" xfId="2045" xr:uid="{00000000-0005-0000-0000-000082080000}"/>
    <cellStyle name="Millares 10 7 15" xfId="2046" xr:uid="{00000000-0005-0000-0000-000083080000}"/>
    <cellStyle name="Millares 10 7 2" xfId="2047" xr:uid="{00000000-0005-0000-0000-000084080000}"/>
    <cellStyle name="Millares 10 7 2 2" xfId="2048" xr:uid="{00000000-0005-0000-0000-000085080000}"/>
    <cellStyle name="Millares 10 7 2 3" xfId="2049" xr:uid="{00000000-0005-0000-0000-000086080000}"/>
    <cellStyle name="Millares 10 7 2 4" xfId="2050" xr:uid="{00000000-0005-0000-0000-000087080000}"/>
    <cellStyle name="Millares 10 7 2 5" xfId="2051" xr:uid="{00000000-0005-0000-0000-000088080000}"/>
    <cellStyle name="Millares 10 7 2 6" xfId="2052" xr:uid="{00000000-0005-0000-0000-000089080000}"/>
    <cellStyle name="Millares 10 7 2 7" xfId="2053" xr:uid="{00000000-0005-0000-0000-00008A080000}"/>
    <cellStyle name="Millares 10 7 3" xfId="2054" xr:uid="{00000000-0005-0000-0000-00008B080000}"/>
    <cellStyle name="Millares 10 7 4" xfId="2055" xr:uid="{00000000-0005-0000-0000-00008C080000}"/>
    <cellStyle name="Millares 10 7 5" xfId="2056" xr:uid="{00000000-0005-0000-0000-00008D080000}"/>
    <cellStyle name="Millares 10 7 6" xfId="2057" xr:uid="{00000000-0005-0000-0000-00008E080000}"/>
    <cellStyle name="Millares 10 7 7" xfId="2058" xr:uid="{00000000-0005-0000-0000-00008F080000}"/>
    <cellStyle name="Millares 10 7 8" xfId="2059" xr:uid="{00000000-0005-0000-0000-000090080000}"/>
    <cellStyle name="Millares 10 7 9" xfId="2060" xr:uid="{00000000-0005-0000-0000-000091080000}"/>
    <cellStyle name="Millares 10 8" xfId="2061" xr:uid="{00000000-0005-0000-0000-000092080000}"/>
    <cellStyle name="Millares 10 8 10" xfId="2062" xr:uid="{00000000-0005-0000-0000-000093080000}"/>
    <cellStyle name="Millares 10 8 11" xfId="2063" xr:uid="{00000000-0005-0000-0000-000094080000}"/>
    <cellStyle name="Millares 10 8 2" xfId="2064" xr:uid="{00000000-0005-0000-0000-000095080000}"/>
    <cellStyle name="Millares 10 8 2 2" xfId="2065" xr:uid="{00000000-0005-0000-0000-000096080000}"/>
    <cellStyle name="Millares 10 8 2 3" xfId="2066" xr:uid="{00000000-0005-0000-0000-000097080000}"/>
    <cellStyle name="Millares 10 8 2 4" xfId="2067" xr:uid="{00000000-0005-0000-0000-000098080000}"/>
    <cellStyle name="Millares 10 8 2 5" xfId="2068" xr:uid="{00000000-0005-0000-0000-000099080000}"/>
    <cellStyle name="Millares 10 8 2 6" xfId="2069" xr:uid="{00000000-0005-0000-0000-00009A080000}"/>
    <cellStyle name="Millares 10 8 3" xfId="2070" xr:uid="{00000000-0005-0000-0000-00009B080000}"/>
    <cellStyle name="Millares 10 8 4" xfId="2071" xr:uid="{00000000-0005-0000-0000-00009C080000}"/>
    <cellStyle name="Millares 10 8 5" xfId="2072" xr:uid="{00000000-0005-0000-0000-00009D080000}"/>
    <cellStyle name="Millares 10 8 6" xfId="2073" xr:uid="{00000000-0005-0000-0000-00009E080000}"/>
    <cellStyle name="Millares 10 8 7" xfId="2074" xr:uid="{00000000-0005-0000-0000-00009F080000}"/>
    <cellStyle name="Millares 10 8 8" xfId="2075" xr:uid="{00000000-0005-0000-0000-0000A0080000}"/>
    <cellStyle name="Millares 10 8 9" xfId="2076" xr:uid="{00000000-0005-0000-0000-0000A1080000}"/>
    <cellStyle name="Millares 10 9" xfId="2077" xr:uid="{00000000-0005-0000-0000-0000A2080000}"/>
    <cellStyle name="Millares 11" xfId="2078" xr:uid="{00000000-0005-0000-0000-0000A3080000}"/>
    <cellStyle name="Millares 11 10" xfId="2079" xr:uid="{00000000-0005-0000-0000-0000A4080000}"/>
    <cellStyle name="Millares 11 2" xfId="2080" xr:uid="{00000000-0005-0000-0000-0000A5080000}"/>
    <cellStyle name="Millares 11 3" xfId="2081" xr:uid="{00000000-0005-0000-0000-0000A6080000}"/>
    <cellStyle name="Millares 11 4" xfId="2082" xr:uid="{00000000-0005-0000-0000-0000A7080000}"/>
    <cellStyle name="Millares 11 5" xfId="2083" xr:uid="{00000000-0005-0000-0000-0000A8080000}"/>
    <cellStyle name="Millares 11 6" xfId="2084" xr:uid="{00000000-0005-0000-0000-0000A9080000}"/>
    <cellStyle name="Millares 11 7" xfId="2085" xr:uid="{00000000-0005-0000-0000-0000AA080000}"/>
    <cellStyle name="Millares 11 8" xfId="2086" xr:uid="{00000000-0005-0000-0000-0000AB080000}"/>
    <cellStyle name="Millares 11 9" xfId="2087" xr:uid="{00000000-0005-0000-0000-0000AC080000}"/>
    <cellStyle name="Millares 12" xfId="2088" xr:uid="{00000000-0005-0000-0000-0000AD080000}"/>
    <cellStyle name="Millares 12 10" xfId="2089" xr:uid="{00000000-0005-0000-0000-0000AE080000}"/>
    <cellStyle name="Millares 12 10 2" xfId="2090" xr:uid="{00000000-0005-0000-0000-0000AF080000}"/>
    <cellStyle name="Millares 12 10 3" xfId="2091" xr:uid="{00000000-0005-0000-0000-0000B0080000}"/>
    <cellStyle name="Millares 12 10 4" xfId="2092" xr:uid="{00000000-0005-0000-0000-0000B1080000}"/>
    <cellStyle name="Millares 12 11" xfId="2093" xr:uid="{00000000-0005-0000-0000-0000B2080000}"/>
    <cellStyle name="Millares 12 11 2" xfId="2094" xr:uid="{00000000-0005-0000-0000-0000B3080000}"/>
    <cellStyle name="Millares 12 11 3" xfId="2095" xr:uid="{00000000-0005-0000-0000-0000B4080000}"/>
    <cellStyle name="Millares 12 11 4" xfId="2096" xr:uid="{00000000-0005-0000-0000-0000B5080000}"/>
    <cellStyle name="Millares 12 12" xfId="2097" xr:uid="{00000000-0005-0000-0000-0000B6080000}"/>
    <cellStyle name="Millares 12 12 2" xfId="2098" xr:uid="{00000000-0005-0000-0000-0000B7080000}"/>
    <cellStyle name="Millares 12 12 3" xfId="2099" xr:uid="{00000000-0005-0000-0000-0000B8080000}"/>
    <cellStyle name="Millares 12 12 4" xfId="2100" xr:uid="{00000000-0005-0000-0000-0000B9080000}"/>
    <cellStyle name="Millares 12 13" xfId="2101" xr:uid="{00000000-0005-0000-0000-0000BA080000}"/>
    <cellStyle name="Millares 12 13 2" xfId="2102" xr:uid="{00000000-0005-0000-0000-0000BB080000}"/>
    <cellStyle name="Millares 12 13 3" xfId="2103" xr:uid="{00000000-0005-0000-0000-0000BC080000}"/>
    <cellStyle name="Millares 12 13 4" xfId="2104" xr:uid="{00000000-0005-0000-0000-0000BD080000}"/>
    <cellStyle name="Millares 12 14" xfId="2105" xr:uid="{00000000-0005-0000-0000-0000BE080000}"/>
    <cellStyle name="Millares 12 14 2" xfId="2106" xr:uid="{00000000-0005-0000-0000-0000BF080000}"/>
    <cellStyle name="Millares 12 14 3" xfId="2107" xr:uid="{00000000-0005-0000-0000-0000C0080000}"/>
    <cellStyle name="Millares 12 14 4" xfId="2108" xr:uid="{00000000-0005-0000-0000-0000C1080000}"/>
    <cellStyle name="Millares 12 15" xfId="2109" xr:uid="{00000000-0005-0000-0000-0000C2080000}"/>
    <cellStyle name="Millares 12 15 2" xfId="2110" xr:uid="{00000000-0005-0000-0000-0000C3080000}"/>
    <cellStyle name="Millares 12 15 3" xfId="2111" xr:uid="{00000000-0005-0000-0000-0000C4080000}"/>
    <cellStyle name="Millares 12 15 4" xfId="2112" xr:uid="{00000000-0005-0000-0000-0000C5080000}"/>
    <cellStyle name="Millares 12 16" xfId="2113" xr:uid="{00000000-0005-0000-0000-0000C6080000}"/>
    <cellStyle name="Millares 12 16 2" xfId="2114" xr:uid="{00000000-0005-0000-0000-0000C7080000}"/>
    <cellStyle name="Millares 12 16 3" xfId="2115" xr:uid="{00000000-0005-0000-0000-0000C8080000}"/>
    <cellStyle name="Millares 12 16 4" xfId="2116" xr:uid="{00000000-0005-0000-0000-0000C9080000}"/>
    <cellStyle name="Millares 12 17" xfId="2117" xr:uid="{00000000-0005-0000-0000-0000CA080000}"/>
    <cellStyle name="Millares 12 18" xfId="2118" xr:uid="{00000000-0005-0000-0000-0000CB080000}"/>
    <cellStyle name="Millares 12 19" xfId="2119" xr:uid="{00000000-0005-0000-0000-0000CC080000}"/>
    <cellStyle name="Millares 12 2" xfId="2120" xr:uid="{00000000-0005-0000-0000-0000CD080000}"/>
    <cellStyle name="Millares 12 2 2" xfId="2121" xr:uid="{00000000-0005-0000-0000-0000CE080000}"/>
    <cellStyle name="Millares 12 2 3" xfId="2122" xr:uid="{00000000-0005-0000-0000-0000CF080000}"/>
    <cellStyle name="Millares 12 2 4" xfId="2123" xr:uid="{00000000-0005-0000-0000-0000D0080000}"/>
    <cellStyle name="Millares 12 20" xfId="2124" xr:uid="{00000000-0005-0000-0000-0000D1080000}"/>
    <cellStyle name="Millares 12 21" xfId="2125" xr:uid="{00000000-0005-0000-0000-0000D2080000}"/>
    <cellStyle name="Millares 12 22" xfId="2126" xr:uid="{00000000-0005-0000-0000-0000D3080000}"/>
    <cellStyle name="Millares 12 23" xfId="2127" xr:uid="{00000000-0005-0000-0000-0000D4080000}"/>
    <cellStyle name="Millares 12 24" xfId="2128" xr:uid="{00000000-0005-0000-0000-0000D5080000}"/>
    <cellStyle name="Millares 12 25" xfId="2129" xr:uid="{00000000-0005-0000-0000-0000D6080000}"/>
    <cellStyle name="Millares 12 26" xfId="2130" xr:uid="{00000000-0005-0000-0000-0000D7080000}"/>
    <cellStyle name="Millares 12 27" xfId="2131" xr:uid="{00000000-0005-0000-0000-0000D8080000}"/>
    <cellStyle name="Millares 12 28" xfId="2132" xr:uid="{00000000-0005-0000-0000-0000D9080000}"/>
    <cellStyle name="Millares 12 29" xfId="2133" xr:uid="{00000000-0005-0000-0000-0000DA080000}"/>
    <cellStyle name="Millares 12 3" xfId="2134" xr:uid="{00000000-0005-0000-0000-0000DB080000}"/>
    <cellStyle name="Millares 12 3 2" xfId="2135" xr:uid="{00000000-0005-0000-0000-0000DC080000}"/>
    <cellStyle name="Millares 12 3 3" xfId="2136" xr:uid="{00000000-0005-0000-0000-0000DD080000}"/>
    <cellStyle name="Millares 12 3 4" xfId="2137" xr:uid="{00000000-0005-0000-0000-0000DE080000}"/>
    <cellStyle name="Millares 12 30" xfId="2138" xr:uid="{00000000-0005-0000-0000-0000DF080000}"/>
    <cellStyle name="Millares 12 31" xfId="2139" xr:uid="{00000000-0005-0000-0000-0000E0080000}"/>
    <cellStyle name="Millares 12 32" xfId="2140" xr:uid="{00000000-0005-0000-0000-0000E1080000}"/>
    <cellStyle name="Millares 12 33" xfId="2141" xr:uid="{00000000-0005-0000-0000-0000E2080000}"/>
    <cellStyle name="Millares 12 34" xfId="2142" xr:uid="{00000000-0005-0000-0000-0000E3080000}"/>
    <cellStyle name="Millares 12 35" xfId="2143" xr:uid="{00000000-0005-0000-0000-0000E4080000}"/>
    <cellStyle name="Millares 12 36" xfId="2144" xr:uid="{00000000-0005-0000-0000-0000E5080000}"/>
    <cellStyle name="Millares 12 37" xfId="2145" xr:uid="{00000000-0005-0000-0000-0000E6080000}"/>
    <cellStyle name="Millares 12 38" xfId="2146" xr:uid="{00000000-0005-0000-0000-0000E7080000}"/>
    <cellStyle name="Millares 12 4" xfId="2147" xr:uid="{00000000-0005-0000-0000-0000E8080000}"/>
    <cellStyle name="Millares 12 4 2" xfId="2148" xr:uid="{00000000-0005-0000-0000-0000E9080000}"/>
    <cellStyle name="Millares 12 4 3" xfId="2149" xr:uid="{00000000-0005-0000-0000-0000EA080000}"/>
    <cellStyle name="Millares 12 4 4" xfId="2150" xr:uid="{00000000-0005-0000-0000-0000EB080000}"/>
    <cellStyle name="Millares 12 5" xfId="2151" xr:uid="{00000000-0005-0000-0000-0000EC080000}"/>
    <cellStyle name="Millares 12 5 2" xfId="2152" xr:uid="{00000000-0005-0000-0000-0000ED080000}"/>
    <cellStyle name="Millares 12 5 3" xfId="2153" xr:uid="{00000000-0005-0000-0000-0000EE080000}"/>
    <cellStyle name="Millares 12 5 4" xfId="2154" xr:uid="{00000000-0005-0000-0000-0000EF080000}"/>
    <cellStyle name="Millares 12 6" xfId="2155" xr:uid="{00000000-0005-0000-0000-0000F0080000}"/>
    <cellStyle name="Millares 12 6 2" xfId="2156" xr:uid="{00000000-0005-0000-0000-0000F1080000}"/>
    <cellStyle name="Millares 12 6 3" xfId="2157" xr:uid="{00000000-0005-0000-0000-0000F2080000}"/>
    <cellStyle name="Millares 12 6 4" xfId="2158" xr:uid="{00000000-0005-0000-0000-0000F3080000}"/>
    <cellStyle name="Millares 12 7" xfId="2159" xr:uid="{00000000-0005-0000-0000-0000F4080000}"/>
    <cellStyle name="Millares 12 7 2" xfId="2160" xr:uid="{00000000-0005-0000-0000-0000F5080000}"/>
    <cellStyle name="Millares 12 7 3" xfId="2161" xr:uid="{00000000-0005-0000-0000-0000F6080000}"/>
    <cellStyle name="Millares 12 7 4" xfId="2162" xr:uid="{00000000-0005-0000-0000-0000F7080000}"/>
    <cellStyle name="Millares 12 8" xfId="2163" xr:uid="{00000000-0005-0000-0000-0000F8080000}"/>
    <cellStyle name="Millares 12 8 2" xfId="2164" xr:uid="{00000000-0005-0000-0000-0000F9080000}"/>
    <cellStyle name="Millares 12 8 3" xfId="2165" xr:uid="{00000000-0005-0000-0000-0000FA080000}"/>
    <cellStyle name="Millares 12 8 4" xfId="2166" xr:uid="{00000000-0005-0000-0000-0000FB080000}"/>
    <cellStyle name="Millares 12 9" xfId="2167" xr:uid="{00000000-0005-0000-0000-0000FC080000}"/>
    <cellStyle name="Millares 12 9 2" xfId="2168" xr:uid="{00000000-0005-0000-0000-0000FD080000}"/>
    <cellStyle name="Millares 12 9 3" xfId="2169" xr:uid="{00000000-0005-0000-0000-0000FE080000}"/>
    <cellStyle name="Millares 12 9 4" xfId="2170" xr:uid="{00000000-0005-0000-0000-0000FF080000}"/>
    <cellStyle name="Millares 13" xfId="2171" xr:uid="{00000000-0005-0000-0000-000000090000}"/>
    <cellStyle name="Millares 13 2" xfId="2172" xr:uid="{00000000-0005-0000-0000-000001090000}"/>
    <cellStyle name="Millares 13 3" xfId="2173" xr:uid="{00000000-0005-0000-0000-000002090000}"/>
    <cellStyle name="Millares 13 4" xfId="2174" xr:uid="{00000000-0005-0000-0000-000003090000}"/>
    <cellStyle name="Millares 14" xfId="2175" xr:uid="{00000000-0005-0000-0000-000004090000}"/>
    <cellStyle name="Millares 14 10" xfId="2176" xr:uid="{00000000-0005-0000-0000-000005090000}"/>
    <cellStyle name="Millares 14 10 2" xfId="2177" xr:uid="{00000000-0005-0000-0000-000006090000}"/>
    <cellStyle name="Millares 14 10 3" xfId="2178" xr:uid="{00000000-0005-0000-0000-000007090000}"/>
    <cellStyle name="Millares 14 10 4" xfId="2179" xr:uid="{00000000-0005-0000-0000-000008090000}"/>
    <cellStyle name="Millares 14 11" xfId="2180" xr:uid="{00000000-0005-0000-0000-000009090000}"/>
    <cellStyle name="Millares 14 11 2" xfId="2181" xr:uid="{00000000-0005-0000-0000-00000A090000}"/>
    <cellStyle name="Millares 14 11 3" xfId="2182" xr:uid="{00000000-0005-0000-0000-00000B090000}"/>
    <cellStyle name="Millares 14 11 4" xfId="2183" xr:uid="{00000000-0005-0000-0000-00000C090000}"/>
    <cellStyle name="Millares 14 12" xfId="2184" xr:uid="{00000000-0005-0000-0000-00000D090000}"/>
    <cellStyle name="Millares 14 12 2" xfId="2185" xr:uid="{00000000-0005-0000-0000-00000E090000}"/>
    <cellStyle name="Millares 14 12 3" xfId="2186" xr:uid="{00000000-0005-0000-0000-00000F090000}"/>
    <cellStyle name="Millares 14 12 4" xfId="2187" xr:uid="{00000000-0005-0000-0000-000010090000}"/>
    <cellStyle name="Millares 14 13" xfId="2188" xr:uid="{00000000-0005-0000-0000-000011090000}"/>
    <cellStyle name="Millares 14 13 2" xfId="2189" xr:uid="{00000000-0005-0000-0000-000012090000}"/>
    <cellStyle name="Millares 14 13 3" xfId="2190" xr:uid="{00000000-0005-0000-0000-000013090000}"/>
    <cellStyle name="Millares 14 13 4" xfId="2191" xr:uid="{00000000-0005-0000-0000-000014090000}"/>
    <cellStyle name="Millares 14 14" xfId="2192" xr:uid="{00000000-0005-0000-0000-000015090000}"/>
    <cellStyle name="Millares 14 14 2" xfId="2193" xr:uid="{00000000-0005-0000-0000-000016090000}"/>
    <cellStyle name="Millares 14 14 3" xfId="2194" xr:uid="{00000000-0005-0000-0000-000017090000}"/>
    <cellStyle name="Millares 14 14 4" xfId="2195" xr:uid="{00000000-0005-0000-0000-000018090000}"/>
    <cellStyle name="Millares 14 15" xfId="2196" xr:uid="{00000000-0005-0000-0000-000019090000}"/>
    <cellStyle name="Millares 14 15 2" xfId="2197" xr:uid="{00000000-0005-0000-0000-00001A090000}"/>
    <cellStyle name="Millares 14 15 3" xfId="2198" xr:uid="{00000000-0005-0000-0000-00001B090000}"/>
    <cellStyle name="Millares 14 15 4" xfId="2199" xr:uid="{00000000-0005-0000-0000-00001C090000}"/>
    <cellStyle name="Millares 14 16" xfId="2200" xr:uid="{00000000-0005-0000-0000-00001D090000}"/>
    <cellStyle name="Millares 14 16 2" xfId="2201" xr:uid="{00000000-0005-0000-0000-00001E090000}"/>
    <cellStyle name="Millares 14 16 3" xfId="2202" xr:uid="{00000000-0005-0000-0000-00001F090000}"/>
    <cellStyle name="Millares 14 16 4" xfId="2203" xr:uid="{00000000-0005-0000-0000-000020090000}"/>
    <cellStyle name="Millares 14 17" xfId="2204" xr:uid="{00000000-0005-0000-0000-000021090000}"/>
    <cellStyle name="Millares 14 17 2" xfId="2205" xr:uid="{00000000-0005-0000-0000-000022090000}"/>
    <cellStyle name="Millares 14 17 3" xfId="2206" xr:uid="{00000000-0005-0000-0000-000023090000}"/>
    <cellStyle name="Millares 14 17 4" xfId="2207" xr:uid="{00000000-0005-0000-0000-000024090000}"/>
    <cellStyle name="Millares 14 18" xfId="2208" xr:uid="{00000000-0005-0000-0000-000025090000}"/>
    <cellStyle name="Millares 14 19" xfId="2209" xr:uid="{00000000-0005-0000-0000-000026090000}"/>
    <cellStyle name="Millares 14 2" xfId="2210" xr:uid="{00000000-0005-0000-0000-000027090000}"/>
    <cellStyle name="Millares 14 2 10" xfId="2211" xr:uid="{00000000-0005-0000-0000-000028090000}"/>
    <cellStyle name="Millares 14 2 11" xfId="2212" xr:uid="{00000000-0005-0000-0000-000029090000}"/>
    <cellStyle name="Millares 14 2 12" xfId="2213" xr:uid="{00000000-0005-0000-0000-00002A090000}"/>
    <cellStyle name="Millares 14 2 13" xfId="2214" xr:uid="{00000000-0005-0000-0000-00002B090000}"/>
    <cellStyle name="Millares 14 2 14" xfId="2215" xr:uid="{00000000-0005-0000-0000-00002C090000}"/>
    <cellStyle name="Millares 14 2 15" xfId="2216" xr:uid="{00000000-0005-0000-0000-00002D090000}"/>
    <cellStyle name="Millares 14 2 2" xfId="2217" xr:uid="{00000000-0005-0000-0000-00002E090000}"/>
    <cellStyle name="Millares 14 2 2 2" xfId="2218" xr:uid="{00000000-0005-0000-0000-00002F090000}"/>
    <cellStyle name="Millares 14 2 2 3" xfId="2219" xr:uid="{00000000-0005-0000-0000-000030090000}"/>
    <cellStyle name="Millares 14 2 2 4" xfId="2220" xr:uid="{00000000-0005-0000-0000-000031090000}"/>
    <cellStyle name="Millares 14 2 2 5" xfId="2221" xr:uid="{00000000-0005-0000-0000-000032090000}"/>
    <cellStyle name="Millares 14 2 2 6" xfId="2222" xr:uid="{00000000-0005-0000-0000-000033090000}"/>
    <cellStyle name="Millares 14 2 2 7" xfId="2223" xr:uid="{00000000-0005-0000-0000-000034090000}"/>
    <cellStyle name="Millares 14 2 3" xfId="2224" xr:uid="{00000000-0005-0000-0000-000035090000}"/>
    <cellStyle name="Millares 14 2 4" xfId="2225" xr:uid="{00000000-0005-0000-0000-000036090000}"/>
    <cellStyle name="Millares 14 2 5" xfId="2226" xr:uid="{00000000-0005-0000-0000-000037090000}"/>
    <cellStyle name="Millares 14 2 6" xfId="2227" xr:uid="{00000000-0005-0000-0000-000038090000}"/>
    <cellStyle name="Millares 14 2 7" xfId="2228" xr:uid="{00000000-0005-0000-0000-000039090000}"/>
    <cellStyle name="Millares 14 2 8" xfId="2229" xr:uid="{00000000-0005-0000-0000-00003A090000}"/>
    <cellStyle name="Millares 14 2 9" xfId="2230" xr:uid="{00000000-0005-0000-0000-00003B090000}"/>
    <cellStyle name="Millares 14 20" xfId="2231" xr:uid="{00000000-0005-0000-0000-00003C090000}"/>
    <cellStyle name="Millares 14 21" xfId="2232" xr:uid="{00000000-0005-0000-0000-00003D090000}"/>
    <cellStyle name="Millares 14 22" xfId="2233" xr:uid="{00000000-0005-0000-0000-00003E090000}"/>
    <cellStyle name="Millares 14 23" xfId="2234" xr:uid="{00000000-0005-0000-0000-00003F090000}"/>
    <cellStyle name="Millares 14 24" xfId="2235" xr:uid="{00000000-0005-0000-0000-000040090000}"/>
    <cellStyle name="Millares 14 25" xfId="2236" xr:uid="{00000000-0005-0000-0000-000041090000}"/>
    <cellStyle name="Millares 14 26" xfId="2237" xr:uid="{00000000-0005-0000-0000-000042090000}"/>
    <cellStyle name="Millares 14 27" xfId="2238" xr:uid="{00000000-0005-0000-0000-000043090000}"/>
    <cellStyle name="Millares 14 28" xfId="2239" xr:uid="{00000000-0005-0000-0000-000044090000}"/>
    <cellStyle name="Millares 14 29" xfId="2240" xr:uid="{00000000-0005-0000-0000-000045090000}"/>
    <cellStyle name="Millares 14 3" xfId="2241" xr:uid="{00000000-0005-0000-0000-000046090000}"/>
    <cellStyle name="Millares 14 3 2" xfId="2242" xr:uid="{00000000-0005-0000-0000-000047090000}"/>
    <cellStyle name="Millares 14 3 3" xfId="2243" xr:uid="{00000000-0005-0000-0000-000048090000}"/>
    <cellStyle name="Millares 14 3 4" xfId="2244" xr:uid="{00000000-0005-0000-0000-000049090000}"/>
    <cellStyle name="Millares 14 30" xfId="2245" xr:uid="{00000000-0005-0000-0000-00004A090000}"/>
    <cellStyle name="Millares 14 31" xfId="2246" xr:uid="{00000000-0005-0000-0000-00004B090000}"/>
    <cellStyle name="Millares 14 32" xfId="2247" xr:uid="{00000000-0005-0000-0000-00004C090000}"/>
    <cellStyle name="Millares 14 33" xfId="2248" xr:uid="{00000000-0005-0000-0000-00004D090000}"/>
    <cellStyle name="Millares 14 34" xfId="2249" xr:uid="{00000000-0005-0000-0000-00004E090000}"/>
    <cellStyle name="Millares 14 35" xfId="2250" xr:uid="{00000000-0005-0000-0000-00004F090000}"/>
    <cellStyle name="Millares 14 36" xfId="2251" xr:uid="{00000000-0005-0000-0000-000050090000}"/>
    <cellStyle name="Millares 14 37" xfId="2252" xr:uid="{00000000-0005-0000-0000-000051090000}"/>
    <cellStyle name="Millares 14 38" xfId="2253" xr:uid="{00000000-0005-0000-0000-000052090000}"/>
    <cellStyle name="Millares 14 39" xfId="2254" xr:uid="{00000000-0005-0000-0000-000053090000}"/>
    <cellStyle name="Millares 14 4" xfId="2255" xr:uid="{00000000-0005-0000-0000-000054090000}"/>
    <cellStyle name="Millares 14 4 2" xfId="2256" xr:uid="{00000000-0005-0000-0000-000055090000}"/>
    <cellStyle name="Millares 14 4 3" xfId="2257" xr:uid="{00000000-0005-0000-0000-000056090000}"/>
    <cellStyle name="Millares 14 4 4" xfId="2258" xr:uid="{00000000-0005-0000-0000-000057090000}"/>
    <cellStyle name="Millares 14 5" xfId="2259" xr:uid="{00000000-0005-0000-0000-000058090000}"/>
    <cellStyle name="Millares 14 5 2" xfId="2260" xr:uid="{00000000-0005-0000-0000-000059090000}"/>
    <cellStyle name="Millares 14 5 3" xfId="2261" xr:uid="{00000000-0005-0000-0000-00005A090000}"/>
    <cellStyle name="Millares 14 5 4" xfId="2262" xr:uid="{00000000-0005-0000-0000-00005B090000}"/>
    <cellStyle name="Millares 14 6" xfId="2263" xr:uid="{00000000-0005-0000-0000-00005C090000}"/>
    <cellStyle name="Millares 14 6 2" xfId="2264" xr:uid="{00000000-0005-0000-0000-00005D090000}"/>
    <cellStyle name="Millares 14 6 3" xfId="2265" xr:uid="{00000000-0005-0000-0000-00005E090000}"/>
    <cellStyle name="Millares 14 6 4" xfId="2266" xr:uid="{00000000-0005-0000-0000-00005F090000}"/>
    <cellStyle name="Millares 14 7" xfId="2267" xr:uid="{00000000-0005-0000-0000-000060090000}"/>
    <cellStyle name="Millares 14 7 2" xfId="2268" xr:uid="{00000000-0005-0000-0000-000061090000}"/>
    <cellStyle name="Millares 14 7 3" xfId="2269" xr:uid="{00000000-0005-0000-0000-000062090000}"/>
    <cellStyle name="Millares 14 7 4" xfId="2270" xr:uid="{00000000-0005-0000-0000-000063090000}"/>
    <cellStyle name="Millares 14 8" xfId="2271" xr:uid="{00000000-0005-0000-0000-000064090000}"/>
    <cellStyle name="Millares 14 8 2" xfId="2272" xr:uid="{00000000-0005-0000-0000-000065090000}"/>
    <cellStyle name="Millares 14 8 3" xfId="2273" xr:uid="{00000000-0005-0000-0000-000066090000}"/>
    <cellStyle name="Millares 14 8 4" xfId="2274" xr:uid="{00000000-0005-0000-0000-000067090000}"/>
    <cellStyle name="Millares 14 9" xfId="2275" xr:uid="{00000000-0005-0000-0000-000068090000}"/>
    <cellStyle name="Millares 14 9 2" xfId="2276" xr:uid="{00000000-0005-0000-0000-000069090000}"/>
    <cellStyle name="Millares 14 9 3" xfId="2277" xr:uid="{00000000-0005-0000-0000-00006A090000}"/>
    <cellStyle name="Millares 14 9 4" xfId="2278" xr:uid="{00000000-0005-0000-0000-00006B090000}"/>
    <cellStyle name="Millares 15" xfId="2279" xr:uid="{00000000-0005-0000-0000-00006C090000}"/>
    <cellStyle name="Millares 15 10" xfId="2280" xr:uid="{00000000-0005-0000-0000-00006D090000}"/>
    <cellStyle name="Millares 15 11" xfId="2281" xr:uid="{00000000-0005-0000-0000-00006E090000}"/>
    <cellStyle name="Millares 15 12" xfId="2282" xr:uid="{00000000-0005-0000-0000-00006F090000}"/>
    <cellStyle name="Millares 15 13" xfId="2283" xr:uid="{00000000-0005-0000-0000-000070090000}"/>
    <cellStyle name="Millares 15 14" xfId="2284" xr:uid="{00000000-0005-0000-0000-000071090000}"/>
    <cellStyle name="Millares 15 15" xfId="2285" xr:uid="{00000000-0005-0000-0000-000072090000}"/>
    <cellStyle name="Millares 15 16" xfId="2286" xr:uid="{00000000-0005-0000-0000-000073090000}"/>
    <cellStyle name="Millares 15 17" xfId="2287" xr:uid="{00000000-0005-0000-0000-000074090000}"/>
    <cellStyle name="Millares 15 18" xfId="2288" xr:uid="{00000000-0005-0000-0000-000075090000}"/>
    <cellStyle name="Millares 15 19" xfId="2289" xr:uid="{00000000-0005-0000-0000-000076090000}"/>
    <cellStyle name="Millares 15 2" xfId="2290" xr:uid="{00000000-0005-0000-0000-000077090000}"/>
    <cellStyle name="Millares 15 2 10" xfId="2291" xr:uid="{00000000-0005-0000-0000-000078090000}"/>
    <cellStyle name="Millares 15 2 11" xfId="2292" xr:uid="{00000000-0005-0000-0000-000079090000}"/>
    <cellStyle name="Millares 15 2 12" xfId="2293" xr:uid="{00000000-0005-0000-0000-00007A090000}"/>
    <cellStyle name="Millares 15 2 13" xfId="2294" xr:uid="{00000000-0005-0000-0000-00007B090000}"/>
    <cellStyle name="Millares 15 2 14" xfId="2295" xr:uid="{00000000-0005-0000-0000-00007C090000}"/>
    <cellStyle name="Millares 15 2 15" xfId="2296" xr:uid="{00000000-0005-0000-0000-00007D090000}"/>
    <cellStyle name="Millares 15 2 2" xfId="2297" xr:uid="{00000000-0005-0000-0000-00007E090000}"/>
    <cellStyle name="Millares 15 2 2 2" xfId="2298" xr:uid="{00000000-0005-0000-0000-00007F090000}"/>
    <cellStyle name="Millares 15 2 2 3" xfId="2299" xr:uid="{00000000-0005-0000-0000-000080090000}"/>
    <cellStyle name="Millares 15 2 2 4" xfId="2300" xr:uid="{00000000-0005-0000-0000-000081090000}"/>
    <cellStyle name="Millares 15 2 2 5" xfId="2301" xr:uid="{00000000-0005-0000-0000-000082090000}"/>
    <cellStyle name="Millares 15 2 2 6" xfId="2302" xr:uid="{00000000-0005-0000-0000-000083090000}"/>
    <cellStyle name="Millares 15 2 2 7" xfId="2303" xr:uid="{00000000-0005-0000-0000-000084090000}"/>
    <cellStyle name="Millares 15 2 3" xfId="2304" xr:uid="{00000000-0005-0000-0000-000085090000}"/>
    <cellStyle name="Millares 15 2 4" xfId="2305" xr:uid="{00000000-0005-0000-0000-000086090000}"/>
    <cellStyle name="Millares 15 2 5" xfId="2306" xr:uid="{00000000-0005-0000-0000-000087090000}"/>
    <cellStyle name="Millares 15 2 6" xfId="2307" xr:uid="{00000000-0005-0000-0000-000088090000}"/>
    <cellStyle name="Millares 15 2 7" xfId="2308" xr:uid="{00000000-0005-0000-0000-000089090000}"/>
    <cellStyle name="Millares 15 2 8" xfId="2309" xr:uid="{00000000-0005-0000-0000-00008A090000}"/>
    <cellStyle name="Millares 15 2 9" xfId="2310" xr:uid="{00000000-0005-0000-0000-00008B090000}"/>
    <cellStyle name="Millares 15 20" xfId="2311" xr:uid="{00000000-0005-0000-0000-00008C090000}"/>
    <cellStyle name="Millares 15 21" xfId="2312" xr:uid="{00000000-0005-0000-0000-00008D090000}"/>
    <cellStyle name="Millares 15 22" xfId="2313" xr:uid="{00000000-0005-0000-0000-00008E090000}"/>
    <cellStyle name="Millares 15 23" xfId="2314" xr:uid="{00000000-0005-0000-0000-00008F090000}"/>
    <cellStyle name="Millares 15 24" xfId="2315" xr:uid="{00000000-0005-0000-0000-000090090000}"/>
    <cellStyle name="Millares 15 25" xfId="2316" xr:uid="{00000000-0005-0000-0000-000091090000}"/>
    <cellStyle name="Millares 15 26" xfId="2317" xr:uid="{00000000-0005-0000-0000-000092090000}"/>
    <cellStyle name="Millares 15 27" xfId="2318" xr:uid="{00000000-0005-0000-0000-000093090000}"/>
    <cellStyle name="Millares 15 28" xfId="2319" xr:uid="{00000000-0005-0000-0000-000094090000}"/>
    <cellStyle name="Millares 15 29" xfId="2320" xr:uid="{00000000-0005-0000-0000-000095090000}"/>
    <cellStyle name="Millares 15 3" xfId="2321" xr:uid="{00000000-0005-0000-0000-000096090000}"/>
    <cellStyle name="Millares 15 30" xfId="2322" xr:uid="{00000000-0005-0000-0000-000097090000}"/>
    <cellStyle name="Millares 15 31" xfId="2323" xr:uid="{00000000-0005-0000-0000-000098090000}"/>
    <cellStyle name="Millares 15 32" xfId="2324" xr:uid="{00000000-0005-0000-0000-000099090000}"/>
    <cellStyle name="Millares 15 33" xfId="2325" xr:uid="{00000000-0005-0000-0000-00009A090000}"/>
    <cellStyle name="Millares 15 34" xfId="2326" xr:uid="{00000000-0005-0000-0000-00009B090000}"/>
    <cellStyle name="Millares 15 35" xfId="2327" xr:uid="{00000000-0005-0000-0000-00009C090000}"/>
    <cellStyle name="Millares 15 36" xfId="2328" xr:uid="{00000000-0005-0000-0000-00009D090000}"/>
    <cellStyle name="Millares 15 37" xfId="2329" xr:uid="{00000000-0005-0000-0000-00009E090000}"/>
    <cellStyle name="Millares 15 38" xfId="2330" xr:uid="{00000000-0005-0000-0000-00009F090000}"/>
    <cellStyle name="Millares 15 39" xfId="2331" xr:uid="{00000000-0005-0000-0000-0000A0090000}"/>
    <cellStyle name="Millares 15 4" xfId="2332" xr:uid="{00000000-0005-0000-0000-0000A1090000}"/>
    <cellStyle name="Millares 15 5" xfId="2333" xr:uid="{00000000-0005-0000-0000-0000A2090000}"/>
    <cellStyle name="Millares 15 6" xfId="2334" xr:uid="{00000000-0005-0000-0000-0000A3090000}"/>
    <cellStyle name="Millares 15 7" xfId="2335" xr:uid="{00000000-0005-0000-0000-0000A4090000}"/>
    <cellStyle name="Millares 15 8" xfId="2336" xr:uid="{00000000-0005-0000-0000-0000A5090000}"/>
    <cellStyle name="Millares 15 9" xfId="2337" xr:uid="{00000000-0005-0000-0000-0000A6090000}"/>
    <cellStyle name="Millares 16" xfId="2338" xr:uid="{00000000-0005-0000-0000-0000A7090000}"/>
    <cellStyle name="Millares 16 10" xfId="2339" xr:uid="{00000000-0005-0000-0000-0000A8090000}"/>
    <cellStyle name="Millares 16 11" xfId="2340" xr:uid="{00000000-0005-0000-0000-0000A9090000}"/>
    <cellStyle name="Millares 16 12" xfId="2341" xr:uid="{00000000-0005-0000-0000-0000AA090000}"/>
    <cellStyle name="Millares 16 13" xfId="2342" xr:uid="{00000000-0005-0000-0000-0000AB090000}"/>
    <cellStyle name="Millares 16 14" xfId="2343" xr:uid="{00000000-0005-0000-0000-0000AC090000}"/>
    <cellStyle name="Millares 16 15" xfId="2344" xr:uid="{00000000-0005-0000-0000-0000AD090000}"/>
    <cellStyle name="Millares 16 16" xfId="2345" xr:uid="{00000000-0005-0000-0000-0000AE090000}"/>
    <cellStyle name="Millares 16 17" xfId="2346" xr:uid="{00000000-0005-0000-0000-0000AF090000}"/>
    <cellStyle name="Millares 16 18" xfId="2347" xr:uid="{00000000-0005-0000-0000-0000B0090000}"/>
    <cellStyle name="Millares 16 19" xfId="2348" xr:uid="{00000000-0005-0000-0000-0000B1090000}"/>
    <cellStyle name="Millares 16 2" xfId="2349" xr:uid="{00000000-0005-0000-0000-0000B2090000}"/>
    <cellStyle name="Millares 16 2 2" xfId="2350" xr:uid="{00000000-0005-0000-0000-0000B3090000}"/>
    <cellStyle name="Millares 16 2 3" xfId="2351" xr:uid="{00000000-0005-0000-0000-0000B4090000}"/>
    <cellStyle name="Millares 16 20" xfId="2352" xr:uid="{00000000-0005-0000-0000-0000B5090000}"/>
    <cellStyle name="Millares 16 21" xfId="2353" xr:uid="{00000000-0005-0000-0000-0000B6090000}"/>
    <cellStyle name="Millares 16 22" xfId="2354" xr:uid="{00000000-0005-0000-0000-0000B7090000}"/>
    <cellStyle name="Millares 16 23" xfId="2355" xr:uid="{00000000-0005-0000-0000-0000B8090000}"/>
    <cellStyle name="Millares 16 24" xfId="2356" xr:uid="{00000000-0005-0000-0000-0000B9090000}"/>
    <cellStyle name="Millares 16 25" xfId="2357" xr:uid="{00000000-0005-0000-0000-0000BA090000}"/>
    <cellStyle name="Millares 16 26" xfId="2358" xr:uid="{00000000-0005-0000-0000-0000BB090000}"/>
    <cellStyle name="Millares 16 27" xfId="2359" xr:uid="{00000000-0005-0000-0000-0000BC090000}"/>
    <cellStyle name="Millares 16 28" xfId="2360" xr:uid="{00000000-0005-0000-0000-0000BD090000}"/>
    <cellStyle name="Millares 16 29" xfId="2361" xr:uid="{00000000-0005-0000-0000-0000BE090000}"/>
    <cellStyle name="Millares 16 3" xfId="2362" xr:uid="{00000000-0005-0000-0000-0000BF090000}"/>
    <cellStyle name="Millares 16 30" xfId="2363" xr:uid="{00000000-0005-0000-0000-0000C0090000}"/>
    <cellStyle name="Millares 16 31" xfId="2364" xr:uid="{00000000-0005-0000-0000-0000C1090000}"/>
    <cellStyle name="Millares 16 32" xfId="2365" xr:uid="{00000000-0005-0000-0000-0000C2090000}"/>
    <cellStyle name="Millares 16 33" xfId="2366" xr:uid="{00000000-0005-0000-0000-0000C3090000}"/>
    <cellStyle name="Millares 16 34" xfId="2367" xr:uid="{00000000-0005-0000-0000-0000C4090000}"/>
    <cellStyle name="Millares 16 35" xfId="2368" xr:uid="{00000000-0005-0000-0000-0000C5090000}"/>
    <cellStyle name="Millares 16 36" xfId="2369" xr:uid="{00000000-0005-0000-0000-0000C6090000}"/>
    <cellStyle name="Millares 16 37" xfId="2370" xr:uid="{00000000-0005-0000-0000-0000C7090000}"/>
    <cellStyle name="Millares 16 38" xfId="2371" xr:uid="{00000000-0005-0000-0000-0000C8090000}"/>
    <cellStyle name="Millares 16 39" xfId="2372" xr:uid="{00000000-0005-0000-0000-0000C9090000}"/>
    <cellStyle name="Millares 16 4" xfId="2373" xr:uid="{00000000-0005-0000-0000-0000CA090000}"/>
    <cellStyle name="Millares 16 5" xfId="2374" xr:uid="{00000000-0005-0000-0000-0000CB090000}"/>
    <cellStyle name="Millares 16 6" xfId="2375" xr:uid="{00000000-0005-0000-0000-0000CC090000}"/>
    <cellStyle name="Millares 16 7" xfId="2376" xr:uid="{00000000-0005-0000-0000-0000CD090000}"/>
    <cellStyle name="Millares 16 8" xfId="2377" xr:uid="{00000000-0005-0000-0000-0000CE090000}"/>
    <cellStyle name="Millares 16 9" xfId="2378" xr:uid="{00000000-0005-0000-0000-0000CF090000}"/>
    <cellStyle name="Millares 17" xfId="2379" xr:uid="{00000000-0005-0000-0000-0000D0090000}"/>
    <cellStyle name="Millares 17 10" xfId="2380" xr:uid="{00000000-0005-0000-0000-0000D1090000}"/>
    <cellStyle name="Millares 17 11" xfId="2381" xr:uid="{00000000-0005-0000-0000-0000D2090000}"/>
    <cellStyle name="Millares 17 12" xfId="2382" xr:uid="{00000000-0005-0000-0000-0000D3090000}"/>
    <cellStyle name="Millares 17 13" xfId="2383" xr:uid="{00000000-0005-0000-0000-0000D4090000}"/>
    <cellStyle name="Millares 17 14" xfId="2384" xr:uid="{00000000-0005-0000-0000-0000D5090000}"/>
    <cellStyle name="Millares 17 15" xfId="2385" xr:uid="{00000000-0005-0000-0000-0000D6090000}"/>
    <cellStyle name="Millares 17 16" xfId="2386" xr:uid="{00000000-0005-0000-0000-0000D7090000}"/>
    <cellStyle name="Millares 17 17" xfId="2387" xr:uid="{00000000-0005-0000-0000-0000D8090000}"/>
    <cellStyle name="Millares 17 18" xfId="2388" xr:uid="{00000000-0005-0000-0000-0000D9090000}"/>
    <cellStyle name="Millares 17 19" xfId="2389" xr:uid="{00000000-0005-0000-0000-0000DA090000}"/>
    <cellStyle name="Millares 17 2" xfId="2390" xr:uid="{00000000-0005-0000-0000-0000DB090000}"/>
    <cellStyle name="Millares 17 20" xfId="2391" xr:uid="{00000000-0005-0000-0000-0000DC090000}"/>
    <cellStyle name="Millares 17 21" xfId="2392" xr:uid="{00000000-0005-0000-0000-0000DD090000}"/>
    <cellStyle name="Millares 17 22" xfId="2393" xr:uid="{00000000-0005-0000-0000-0000DE090000}"/>
    <cellStyle name="Millares 17 23" xfId="2394" xr:uid="{00000000-0005-0000-0000-0000DF090000}"/>
    <cellStyle name="Millares 17 24" xfId="2395" xr:uid="{00000000-0005-0000-0000-0000E0090000}"/>
    <cellStyle name="Millares 17 25" xfId="2396" xr:uid="{00000000-0005-0000-0000-0000E1090000}"/>
    <cellStyle name="Millares 17 26" xfId="2397" xr:uid="{00000000-0005-0000-0000-0000E2090000}"/>
    <cellStyle name="Millares 17 27" xfId="2398" xr:uid="{00000000-0005-0000-0000-0000E3090000}"/>
    <cellStyle name="Millares 17 28" xfId="2399" xr:uid="{00000000-0005-0000-0000-0000E4090000}"/>
    <cellStyle name="Millares 17 29" xfId="2400" xr:uid="{00000000-0005-0000-0000-0000E5090000}"/>
    <cellStyle name="Millares 17 3" xfId="2401" xr:uid="{00000000-0005-0000-0000-0000E6090000}"/>
    <cellStyle name="Millares 17 30" xfId="2402" xr:uid="{00000000-0005-0000-0000-0000E7090000}"/>
    <cellStyle name="Millares 17 31" xfId="2403" xr:uid="{00000000-0005-0000-0000-0000E8090000}"/>
    <cellStyle name="Millares 17 32" xfId="2404" xr:uid="{00000000-0005-0000-0000-0000E9090000}"/>
    <cellStyle name="Millares 17 33" xfId="2405" xr:uid="{00000000-0005-0000-0000-0000EA090000}"/>
    <cellStyle name="Millares 17 34" xfId="2406" xr:uid="{00000000-0005-0000-0000-0000EB090000}"/>
    <cellStyle name="Millares 17 35" xfId="2407" xr:uid="{00000000-0005-0000-0000-0000EC090000}"/>
    <cellStyle name="Millares 17 36" xfId="2408" xr:uid="{00000000-0005-0000-0000-0000ED090000}"/>
    <cellStyle name="Millares 17 37" xfId="2409" xr:uid="{00000000-0005-0000-0000-0000EE090000}"/>
    <cellStyle name="Millares 17 38" xfId="2410" xr:uid="{00000000-0005-0000-0000-0000EF090000}"/>
    <cellStyle name="Millares 17 4" xfId="2411" xr:uid="{00000000-0005-0000-0000-0000F0090000}"/>
    <cellStyle name="Millares 17 5" xfId="2412" xr:uid="{00000000-0005-0000-0000-0000F1090000}"/>
    <cellStyle name="Millares 17 6" xfId="2413" xr:uid="{00000000-0005-0000-0000-0000F2090000}"/>
    <cellStyle name="Millares 17 7" xfId="2414" xr:uid="{00000000-0005-0000-0000-0000F3090000}"/>
    <cellStyle name="Millares 17 8" xfId="2415" xr:uid="{00000000-0005-0000-0000-0000F4090000}"/>
    <cellStyle name="Millares 17 9" xfId="2416" xr:uid="{00000000-0005-0000-0000-0000F5090000}"/>
    <cellStyle name="Millares 18" xfId="2417" xr:uid="{00000000-0005-0000-0000-0000F6090000}"/>
    <cellStyle name="Millares 18 10" xfId="2418" xr:uid="{00000000-0005-0000-0000-0000F7090000}"/>
    <cellStyle name="Millares 18 10 2" xfId="2419" xr:uid="{00000000-0005-0000-0000-0000F8090000}"/>
    <cellStyle name="Millares 18 11" xfId="2420" xr:uid="{00000000-0005-0000-0000-0000F9090000}"/>
    <cellStyle name="Millares 18 11 2" xfId="2421" xr:uid="{00000000-0005-0000-0000-0000FA090000}"/>
    <cellStyle name="Millares 18 12" xfId="2422" xr:uid="{00000000-0005-0000-0000-0000FB090000}"/>
    <cellStyle name="Millares 18 12 2" xfId="2423" xr:uid="{00000000-0005-0000-0000-0000FC090000}"/>
    <cellStyle name="Millares 18 13" xfId="2424" xr:uid="{00000000-0005-0000-0000-0000FD090000}"/>
    <cellStyle name="Millares 18 2" xfId="2425" xr:uid="{00000000-0005-0000-0000-0000FE090000}"/>
    <cellStyle name="Millares 18 2 10" xfId="2426" xr:uid="{00000000-0005-0000-0000-0000FF090000}"/>
    <cellStyle name="Millares 18 2 11" xfId="2427" xr:uid="{00000000-0005-0000-0000-0000000A0000}"/>
    <cellStyle name="Millares 18 2 12" xfId="2428" xr:uid="{00000000-0005-0000-0000-0000010A0000}"/>
    <cellStyle name="Millares 18 2 13" xfId="2429" xr:uid="{00000000-0005-0000-0000-0000020A0000}"/>
    <cellStyle name="Millares 18 2 14" xfId="2430" xr:uid="{00000000-0005-0000-0000-0000030A0000}"/>
    <cellStyle name="Millares 18 2 15" xfId="2431" xr:uid="{00000000-0005-0000-0000-0000040A0000}"/>
    <cellStyle name="Millares 18 2 2" xfId="2432" xr:uid="{00000000-0005-0000-0000-0000050A0000}"/>
    <cellStyle name="Millares 18 2 2 2" xfId="2433" xr:uid="{00000000-0005-0000-0000-0000060A0000}"/>
    <cellStyle name="Millares 18 2 2 3" xfId="2434" xr:uid="{00000000-0005-0000-0000-0000070A0000}"/>
    <cellStyle name="Millares 18 2 2 4" xfId="2435" xr:uid="{00000000-0005-0000-0000-0000080A0000}"/>
    <cellStyle name="Millares 18 2 2 5" xfId="2436" xr:uid="{00000000-0005-0000-0000-0000090A0000}"/>
    <cellStyle name="Millares 18 2 2 6" xfId="2437" xr:uid="{00000000-0005-0000-0000-00000A0A0000}"/>
    <cellStyle name="Millares 18 2 2 7" xfId="2438" xr:uid="{00000000-0005-0000-0000-00000B0A0000}"/>
    <cellStyle name="Millares 18 2 3" xfId="2439" xr:uid="{00000000-0005-0000-0000-00000C0A0000}"/>
    <cellStyle name="Millares 18 2 4" xfId="2440" xr:uid="{00000000-0005-0000-0000-00000D0A0000}"/>
    <cellStyle name="Millares 18 2 5" xfId="2441" xr:uid="{00000000-0005-0000-0000-00000E0A0000}"/>
    <cellStyle name="Millares 18 2 6" xfId="2442" xr:uid="{00000000-0005-0000-0000-00000F0A0000}"/>
    <cellStyle name="Millares 18 2 7" xfId="2443" xr:uid="{00000000-0005-0000-0000-0000100A0000}"/>
    <cellStyle name="Millares 18 2 8" xfId="2444" xr:uid="{00000000-0005-0000-0000-0000110A0000}"/>
    <cellStyle name="Millares 18 2 9" xfId="2445" xr:uid="{00000000-0005-0000-0000-0000120A0000}"/>
    <cellStyle name="Millares 18 3" xfId="2446" xr:uid="{00000000-0005-0000-0000-0000130A0000}"/>
    <cellStyle name="Millares 18 3 2" xfId="2447" xr:uid="{00000000-0005-0000-0000-0000140A0000}"/>
    <cellStyle name="Millares 18 4" xfId="2448" xr:uid="{00000000-0005-0000-0000-0000150A0000}"/>
    <cellStyle name="Millares 18 4 2" xfId="2449" xr:uid="{00000000-0005-0000-0000-0000160A0000}"/>
    <cellStyle name="Millares 18 5" xfId="2450" xr:uid="{00000000-0005-0000-0000-0000170A0000}"/>
    <cellStyle name="Millares 18 5 2" xfId="2451" xr:uid="{00000000-0005-0000-0000-0000180A0000}"/>
    <cellStyle name="Millares 18 6" xfId="2452" xr:uid="{00000000-0005-0000-0000-0000190A0000}"/>
    <cellStyle name="Millares 18 6 2" xfId="2453" xr:uid="{00000000-0005-0000-0000-00001A0A0000}"/>
    <cellStyle name="Millares 18 7" xfId="2454" xr:uid="{00000000-0005-0000-0000-00001B0A0000}"/>
    <cellStyle name="Millares 18 7 2" xfId="2455" xr:uid="{00000000-0005-0000-0000-00001C0A0000}"/>
    <cellStyle name="Millares 18 8" xfId="2456" xr:uid="{00000000-0005-0000-0000-00001D0A0000}"/>
    <cellStyle name="Millares 18 8 2" xfId="2457" xr:uid="{00000000-0005-0000-0000-00001E0A0000}"/>
    <cellStyle name="Millares 18 9" xfId="2458" xr:uid="{00000000-0005-0000-0000-00001F0A0000}"/>
    <cellStyle name="Millares 18 9 2" xfId="2459" xr:uid="{00000000-0005-0000-0000-0000200A0000}"/>
    <cellStyle name="Millares 19" xfId="2460" xr:uid="{00000000-0005-0000-0000-0000210A0000}"/>
    <cellStyle name="Millares 19 10" xfId="2461" xr:uid="{00000000-0005-0000-0000-0000220A0000}"/>
    <cellStyle name="Millares 19 10 2" xfId="2462" xr:uid="{00000000-0005-0000-0000-0000230A0000}"/>
    <cellStyle name="Millares 19 10 3" xfId="2463" xr:uid="{00000000-0005-0000-0000-0000240A0000}"/>
    <cellStyle name="Millares 19 10 4" xfId="2464" xr:uid="{00000000-0005-0000-0000-0000250A0000}"/>
    <cellStyle name="Millares 19 11" xfId="2465" xr:uid="{00000000-0005-0000-0000-0000260A0000}"/>
    <cellStyle name="Millares 19 11 2" xfId="2466" xr:uid="{00000000-0005-0000-0000-0000270A0000}"/>
    <cellStyle name="Millares 19 11 3" xfId="2467" xr:uid="{00000000-0005-0000-0000-0000280A0000}"/>
    <cellStyle name="Millares 19 11 4" xfId="2468" xr:uid="{00000000-0005-0000-0000-0000290A0000}"/>
    <cellStyle name="Millares 19 12" xfId="2469" xr:uid="{00000000-0005-0000-0000-00002A0A0000}"/>
    <cellStyle name="Millares 19 12 2" xfId="2470" xr:uid="{00000000-0005-0000-0000-00002B0A0000}"/>
    <cellStyle name="Millares 19 12 3" xfId="2471" xr:uid="{00000000-0005-0000-0000-00002C0A0000}"/>
    <cellStyle name="Millares 19 12 4" xfId="2472" xr:uid="{00000000-0005-0000-0000-00002D0A0000}"/>
    <cellStyle name="Millares 19 13" xfId="2473" xr:uid="{00000000-0005-0000-0000-00002E0A0000}"/>
    <cellStyle name="Millares 19 14" xfId="2474" xr:uid="{00000000-0005-0000-0000-00002F0A0000}"/>
    <cellStyle name="Millares 19 15" xfId="2475" xr:uid="{00000000-0005-0000-0000-0000300A0000}"/>
    <cellStyle name="Millares 19 16" xfId="2476" xr:uid="{00000000-0005-0000-0000-0000310A0000}"/>
    <cellStyle name="Millares 19 17" xfId="2477" xr:uid="{00000000-0005-0000-0000-0000320A0000}"/>
    <cellStyle name="Millares 19 18" xfId="2478" xr:uid="{00000000-0005-0000-0000-0000330A0000}"/>
    <cellStyle name="Millares 19 19" xfId="2479" xr:uid="{00000000-0005-0000-0000-0000340A0000}"/>
    <cellStyle name="Millares 19 2" xfId="2480" xr:uid="{00000000-0005-0000-0000-0000350A0000}"/>
    <cellStyle name="Millares 19 2 10" xfId="2481" xr:uid="{00000000-0005-0000-0000-0000360A0000}"/>
    <cellStyle name="Millares 19 2 11" xfId="2482" xr:uid="{00000000-0005-0000-0000-0000370A0000}"/>
    <cellStyle name="Millares 19 2 12" xfId="2483" xr:uid="{00000000-0005-0000-0000-0000380A0000}"/>
    <cellStyle name="Millares 19 2 13" xfId="2484" xr:uid="{00000000-0005-0000-0000-0000390A0000}"/>
    <cellStyle name="Millares 19 2 14" xfId="2485" xr:uid="{00000000-0005-0000-0000-00003A0A0000}"/>
    <cellStyle name="Millares 19 2 15" xfId="2486" xr:uid="{00000000-0005-0000-0000-00003B0A0000}"/>
    <cellStyle name="Millares 19 2 2" xfId="2487" xr:uid="{00000000-0005-0000-0000-00003C0A0000}"/>
    <cellStyle name="Millares 19 2 2 2" xfId="2488" xr:uid="{00000000-0005-0000-0000-00003D0A0000}"/>
    <cellStyle name="Millares 19 2 2 3" xfId="2489" xr:uid="{00000000-0005-0000-0000-00003E0A0000}"/>
    <cellStyle name="Millares 19 2 2 4" xfId="2490" xr:uid="{00000000-0005-0000-0000-00003F0A0000}"/>
    <cellStyle name="Millares 19 2 2 5" xfId="2491" xr:uid="{00000000-0005-0000-0000-0000400A0000}"/>
    <cellStyle name="Millares 19 2 2 6" xfId="2492" xr:uid="{00000000-0005-0000-0000-0000410A0000}"/>
    <cellStyle name="Millares 19 2 2 7" xfId="2493" xr:uid="{00000000-0005-0000-0000-0000420A0000}"/>
    <cellStyle name="Millares 19 2 3" xfId="2494" xr:uid="{00000000-0005-0000-0000-0000430A0000}"/>
    <cellStyle name="Millares 19 2 4" xfId="2495" xr:uid="{00000000-0005-0000-0000-0000440A0000}"/>
    <cellStyle name="Millares 19 2 5" xfId="2496" xr:uid="{00000000-0005-0000-0000-0000450A0000}"/>
    <cellStyle name="Millares 19 2 6" xfId="2497" xr:uid="{00000000-0005-0000-0000-0000460A0000}"/>
    <cellStyle name="Millares 19 2 7" xfId="2498" xr:uid="{00000000-0005-0000-0000-0000470A0000}"/>
    <cellStyle name="Millares 19 2 8" xfId="2499" xr:uid="{00000000-0005-0000-0000-0000480A0000}"/>
    <cellStyle name="Millares 19 2 9" xfId="2500" xr:uid="{00000000-0005-0000-0000-0000490A0000}"/>
    <cellStyle name="Millares 19 20" xfId="2501" xr:uid="{00000000-0005-0000-0000-00004A0A0000}"/>
    <cellStyle name="Millares 19 21" xfId="2502" xr:uid="{00000000-0005-0000-0000-00004B0A0000}"/>
    <cellStyle name="Millares 19 22" xfId="2503" xr:uid="{00000000-0005-0000-0000-00004C0A0000}"/>
    <cellStyle name="Millares 19 23" xfId="2504" xr:uid="{00000000-0005-0000-0000-00004D0A0000}"/>
    <cellStyle name="Millares 19 24" xfId="2505" xr:uid="{00000000-0005-0000-0000-00004E0A0000}"/>
    <cellStyle name="Millares 19 25" xfId="2506" xr:uid="{00000000-0005-0000-0000-00004F0A0000}"/>
    <cellStyle name="Millares 19 26" xfId="2507" xr:uid="{00000000-0005-0000-0000-0000500A0000}"/>
    <cellStyle name="Millares 19 27" xfId="2508" xr:uid="{00000000-0005-0000-0000-0000510A0000}"/>
    <cellStyle name="Millares 19 28" xfId="2509" xr:uid="{00000000-0005-0000-0000-0000520A0000}"/>
    <cellStyle name="Millares 19 29" xfId="2510" xr:uid="{00000000-0005-0000-0000-0000530A0000}"/>
    <cellStyle name="Millares 19 3" xfId="2511" xr:uid="{00000000-0005-0000-0000-0000540A0000}"/>
    <cellStyle name="Millares 19 3 2" xfId="2512" xr:uid="{00000000-0005-0000-0000-0000550A0000}"/>
    <cellStyle name="Millares 19 3 3" xfId="2513" xr:uid="{00000000-0005-0000-0000-0000560A0000}"/>
    <cellStyle name="Millares 19 3 4" xfId="2514" xr:uid="{00000000-0005-0000-0000-0000570A0000}"/>
    <cellStyle name="Millares 19 30" xfId="2515" xr:uid="{00000000-0005-0000-0000-0000580A0000}"/>
    <cellStyle name="Millares 19 31" xfId="2516" xr:uid="{00000000-0005-0000-0000-0000590A0000}"/>
    <cellStyle name="Millares 19 32" xfId="2517" xr:uid="{00000000-0005-0000-0000-00005A0A0000}"/>
    <cellStyle name="Millares 19 33" xfId="2518" xr:uid="{00000000-0005-0000-0000-00005B0A0000}"/>
    <cellStyle name="Millares 19 34" xfId="2519" xr:uid="{00000000-0005-0000-0000-00005C0A0000}"/>
    <cellStyle name="Millares 19 35" xfId="2520" xr:uid="{00000000-0005-0000-0000-00005D0A0000}"/>
    <cellStyle name="Millares 19 36" xfId="2521" xr:uid="{00000000-0005-0000-0000-00005E0A0000}"/>
    <cellStyle name="Millares 19 37" xfId="2522" xr:uid="{00000000-0005-0000-0000-00005F0A0000}"/>
    <cellStyle name="Millares 19 38" xfId="2523" xr:uid="{00000000-0005-0000-0000-0000600A0000}"/>
    <cellStyle name="Millares 19 39" xfId="2524" xr:uid="{00000000-0005-0000-0000-0000610A0000}"/>
    <cellStyle name="Millares 19 4" xfId="2525" xr:uid="{00000000-0005-0000-0000-0000620A0000}"/>
    <cellStyle name="Millares 19 4 2" xfId="2526" xr:uid="{00000000-0005-0000-0000-0000630A0000}"/>
    <cellStyle name="Millares 19 4 3" xfId="2527" xr:uid="{00000000-0005-0000-0000-0000640A0000}"/>
    <cellStyle name="Millares 19 4 4" xfId="2528" xr:uid="{00000000-0005-0000-0000-0000650A0000}"/>
    <cellStyle name="Millares 19 5" xfId="2529" xr:uid="{00000000-0005-0000-0000-0000660A0000}"/>
    <cellStyle name="Millares 19 5 2" xfId="2530" xr:uid="{00000000-0005-0000-0000-0000670A0000}"/>
    <cellStyle name="Millares 19 5 3" xfId="2531" xr:uid="{00000000-0005-0000-0000-0000680A0000}"/>
    <cellStyle name="Millares 19 5 4" xfId="2532" xr:uid="{00000000-0005-0000-0000-0000690A0000}"/>
    <cellStyle name="Millares 19 6" xfId="2533" xr:uid="{00000000-0005-0000-0000-00006A0A0000}"/>
    <cellStyle name="Millares 19 6 2" xfId="2534" xr:uid="{00000000-0005-0000-0000-00006B0A0000}"/>
    <cellStyle name="Millares 19 6 3" xfId="2535" xr:uid="{00000000-0005-0000-0000-00006C0A0000}"/>
    <cellStyle name="Millares 19 6 4" xfId="2536" xr:uid="{00000000-0005-0000-0000-00006D0A0000}"/>
    <cellStyle name="Millares 19 7" xfId="2537" xr:uid="{00000000-0005-0000-0000-00006E0A0000}"/>
    <cellStyle name="Millares 19 7 2" xfId="2538" xr:uid="{00000000-0005-0000-0000-00006F0A0000}"/>
    <cellStyle name="Millares 19 7 3" xfId="2539" xr:uid="{00000000-0005-0000-0000-0000700A0000}"/>
    <cellStyle name="Millares 19 7 4" xfId="2540" xr:uid="{00000000-0005-0000-0000-0000710A0000}"/>
    <cellStyle name="Millares 19 8" xfId="2541" xr:uid="{00000000-0005-0000-0000-0000720A0000}"/>
    <cellStyle name="Millares 19 8 2" xfId="2542" xr:uid="{00000000-0005-0000-0000-0000730A0000}"/>
    <cellStyle name="Millares 19 8 3" xfId="2543" xr:uid="{00000000-0005-0000-0000-0000740A0000}"/>
    <cellStyle name="Millares 19 8 4" xfId="2544" xr:uid="{00000000-0005-0000-0000-0000750A0000}"/>
    <cellStyle name="Millares 19 9" xfId="2545" xr:uid="{00000000-0005-0000-0000-0000760A0000}"/>
    <cellStyle name="Millares 19 9 2" xfId="2546" xr:uid="{00000000-0005-0000-0000-0000770A0000}"/>
    <cellStyle name="Millares 19 9 3" xfId="2547" xr:uid="{00000000-0005-0000-0000-0000780A0000}"/>
    <cellStyle name="Millares 19 9 4" xfId="2548" xr:uid="{00000000-0005-0000-0000-0000790A0000}"/>
    <cellStyle name="Millares 2" xfId="6" xr:uid="{00000000-0005-0000-0000-00007A0A0000}"/>
    <cellStyle name="Millares 2 10" xfId="2550" xr:uid="{00000000-0005-0000-0000-00007B0A0000}"/>
    <cellStyle name="Millares 2 10 2" xfId="2551" xr:uid="{00000000-0005-0000-0000-00007C0A0000}"/>
    <cellStyle name="Millares 2 10 2 2" xfId="2552" xr:uid="{00000000-0005-0000-0000-00007D0A0000}"/>
    <cellStyle name="Millares 2 10 2 3" xfId="2553" xr:uid="{00000000-0005-0000-0000-00007E0A0000}"/>
    <cellStyle name="Millares 2 10 2 4" xfId="2554" xr:uid="{00000000-0005-0000-0000-00007F0A0000}"/>
    <cellStyle name="Millares 2 10 3" xfId="2555" xr:uid="{00000000-0005-0000-0000-0000800A0000}"/>
    <cellStyle name="Millares 2 10 4" xfId="2556" xr:uid="{00000000-0005-0000-0000-0000810A0000}"/>
    <cellStyle name="Millares 2 10 5" xfId="2557" xr:uid="{00000000-0005-0000-0000-0000820A0000}"/>
    <cellStyle name="Millares 2 11" xfId="2558" xr:uid="{00000000-0005-0000-0000-0000830A0000}"/>
    <cellStyle name="Millares 2 11 2" xfId="2559" xr:uid="{00000000-0005-0000-0000-0000840A0000}"/>
    <cellStyle name="Millares 2 11 2 2" xfId="2560" xr:uid="{00000000-0005-0000-0000-0000850A0000}"/>
    <cellStyle name="Millares 2 11 2 3" xfId="2561" xr:uid="{00000000-0005-0000-0000-0000860A0000}"/>
    <cellStyle name="Millares 2 11 2 4" xfId="2562" xr:uid="{00000000-0005-0000-0000-0000870A0000}"/>
    <cellStyle name="Millares 2 11 3" xfId="2563" xr:uid="{00000000-0005-0000-0000-0000880A0000}"/>
    <cellStyle name="Millares 2 11 4" xfId="2564" xr:uid="{00000000-0005-0000-0000-0000890A0000}"/>
    <cellStyle name="Millares 2 11 5" xfId="2565" xr:uid="{00000000-0005-0000-0000-00008A0A0000}"/>
    <cellStyle name="Millares 2 12" xfId="2566" xr:uid="{00000000-0005-0000-0000-00008B0A0000}"/>
    <cellStyle name="Millares 2 12 2" xfId="2567" xr:uid="{00000000-0005-0000-0000-00008C0A0000}"/>
    <cellStyle name="Millares 2 12 2 2" xfId="2568" xr:uid="{00000000-0005-0000-0000-00008D0A0000}"/>
    <cellStyle name="Millares 2 12 2 3" xfId="2569" xr:uid="{00000000-0005-0000-0000-00008E0A0000}"/>
    <cellStyle name="Millares 2 12 2 4" xfId="2570" xr:uid="{00000000-0005-0000-0000-00008F0A0000}"/>
    <cellStyle name="Millares 2 12 3" xfId="2571" xr:uid="{00000000-0005-0000-0000-0000900A0000}"/>
    <cellStyle name="Millares 2 12 4" xfId="2572" xr:uid="{00000000-0005-0000-0000-0000910A0000}"/>
    <cellStyle name="Millares 2 12 5" xfId="2573" xr:uid="{00000000-0005-0000-0000-0000920A0000}"/>
    <cellStyle name="Millares 2 13" xfId="2574" xr:uid="{00000000-0005-0000-0000-0000930A0000}"/>
    <cellStyle name="Millares 2 13 2" xfId="2575" xr:uid="{00000000-0005-0000-0000-0000940A0000}"/>
    <cellStyle name="Millares 2 13 2 2" xfId="2576" xr:uid="{00000000-0005-0000-0000-0000950A0000}"/>
    <cellStyle name="Millares 2 13 2 3" xfId="2577" xr:uid="{00000000-0005-0000-0000-0000960A0000}"/>
    <cellStyle name="Millares 2 13 2 4" xfId="2578" xr:uid="{00000000-0005-0000-0000-0000970A0000}"/>
    <cellStyle name="Millares 2 13 3" xfId="2579" xr:uid="{00000000-0005-0000-0000-0000980A0000}"/>
    <cellStyle name="Millares 2 13 4" xfId="2580" xr:uid="{00000000-0005-0000-0000-0000990A0000}"/>
    <cellStyle name="Millares 2 13 5" xfId="2581" xr:uid="{00000000-0005-0000-0000-00009A0A0000}"/>
    <cellStyle name="Millares 2 14" xfId="2582" xr:uid="{00000000-0005-0000-0000-00009B0A0000}"/>
    <cellStyle name="Millares 2 14 2" xfId="2583" xr:uid="{00000000-0005-0000-0000-00009C0A0000}"/>
    <cellStyle name="Millares 2 14 2 2" xfId="2584" xr:uid="{00000000-0005-0000-0000-00009D0A0000}"/>
    <cellStyle name="Millares 2 14 2 3" xfId="2585" xr:uid="{00000000-0005-0000-0000-00009E0A0000}"/>
    <cellStyle name="Millares 2 14 2 4" xfId="2586" xr:uid="{00000000-0005-0000-0000-00009F0A0000}"/>
    <cellStyle name="Millares 2 14 3" xfId="2587" xr:uid="{00000000-0005-0000-0000-0000A00A0000}"/>
    <cellStyle name="Millares 2 14 4" xfId="2588" xr:uid="{00000000-0005-0000-0000-0000A10A0000}"/>
    <cellStyle name="Millares 2 14 5" xfId="2589" xr:uid="{00000000-0005-0000-0000-0000A20A0000}"/>
    <cellStyle name="Millares 2 15" xfId="2590" xr:uid="{00000000-0005-0000-0000-0000A30A0000}"/>
    <cellStyle name="Millares 2 15 2" xfId="2591" xr:uid="{00000000-0005-0000-0000-0000A40A0000}"/>
    <cellStyle name="Millares 2 15 2 2" xfId="2592" xr:uid="{00000000-0005-0000-0000-0000A50A0000}"/>
    <cellStyle name="Millares 2 15 2 3" xfId="2593" xr:uid="{00000000-0005-0000-0000-0000A60A0000}"/>
    <cellStyle name="Millares 2 15 2 4" xfId="2594" xr:uid="{00000000-0005-0000-0000-0000A70A0000}"/>
    <cellStyle name="Millares 2 15 3" xfId="2595" xr:uid="{00000000-0005-0000-0000-0000A80A0000}"/>
    <cellStyle name="Millares 2 15 4" xfId="2596" xr:uid="{00000000-0005-0000-0000-0000A90A0000}"/>
    <cellStyle name="Millares 2 15 5" xfId="2597" xr:uid="{00000000-0005-0000-0000-0000AA0A0000}"/>
    <cellStyle name="Millares 2 16" xfId="2598" xr:uid="{00000000-0005-0000-0000-0000AB0A0000}"/>
    <cellStyle name="Millares 2 16 2" xfId="2599" xr:uid="{00000000-0005-0000-0000-0000AC0A0000}"/>
    <cellStyle name="Millares 2 16 2 2" xfId="2600" xr:uid="{00000000-0005-0000-0000-0000AD0A0000}"/>
    <cellStyle name="Millares 2 16 2 3" xfId="2601" xr:uid="{00000000-0005-0000-0000-0000AE0A0000}"/>
    <cellStyle name="Millares 2 16 2 4" xfId="2602" xr:uid="{00000000-0005-0000-0000-0000AF0A0000}"/>
    <cellStyle name="Millares 2 16 3" xfId="2603" xr:uid="{00000000-0005-0000-0000-0000B00A0000}"/>
    <cellStyle name="Millares 2 16 4" xfId="2604" xr:uid="{00000000-0005-0000-0000-0000B10A0000}"/>
    <cellStyle name="Millares 2 16 5" xfId="2605" xr:uid="{00000000-0005-0000-0000-0000B20A0000}"/>
    <cellStyle name="Millares 2 17" xfId="2606" xr:uid="{00000000-0005-0000-0000-0000B30A0000}"/>
    <cellStyle name="Millares 2 17 2" xfId="2607" xr:uid="{00000000-0005-0000-0000-0000B40A0000}"/>
    <cellStyle name="Millares 2 17 2 2" xfId="2608" xr:uid="{00000000-0005-0000-0000-0000B50A0000}"/>
    <cellStyle name="Millares 2 17 2 3" xfId="2609" xr:uid="{00000000-0005-0000-0000-0000B60A0000}"/>
    <cellStyle name="Millares 2 17 2 4" xfId="2610" xr:uid="{00000000-0005-0000-0000-0000B70A0000}"/>
    <cellStyle name="Millares 2 17 3" xfId="2611" xr:uid="{00000000-0005-0000-0000-0000B80A0000}"/>
    <cellStyle name="Millares 2 17 4" xfId="2612" xr:uid="{00000000-0005-0000-0000-0000B90A0000}"/>
    <cellStyle name="Millares 2 17 5" xfId="2613" xr:uid="{00000000-0005-0000-0000-0000BA0A0000}"/>
    <cellStyle name="Millares 2 18" xfId="2614" xr:uid="{00000000-0005-0000-0000-0000BB0A0000}"/>
    <cellStyle name="Millares 2 18 10" xfId="2615" xr:uid="{00000000-0005-0000-0000-0000BC0A0000}"/>
    <cellStyle name="Millares 2 18 11" xfId="2616" xr:uid="{00000000-0005-0000-0000-0000BD0A0000}"/>
    <cellStyle name="Millares 2 18 11 2" xfId="2617" xr:uid="{00000000-0005-0000-0000-0000BE0A0000}"/>
    <cellStyle name="Millares 2 18 11 3" xfId="2618" xr:uid="{00000000-0005-0000-0000-0000BF0A0000}"/>
    <cellStyle name="Millares 2 18 11 4" xfId="2619" xr:uid="{00000000-0005-0000-0000-0000C00A0000}"/>
    <cellStyle name="Millares 2 18 11 5" xfId="2620" xr:uid="{00000000-0005-0000-0000-0000C10A0000}"/>
    <cellStyle name="Millares 2 18 11 6" xfId="2621" xr:uid="{00000000-0005-0000-0000-0000C20A0000}"/>
    <cellStyle name="Millares 2 18 12" xfId="2622" xr:uid="{00000000-0005-0000-0000-0000C30A0000}"/>
    <cellStyle name="Millares 2 18 13" xfId="2623" xr:uid="{00000000-0005-0000-0000-0000C40A0000}"/>
    <cellStyle name="Millares 2 18 14" xfId="2624" xr:uid="{00000000-0005-0000-0000-0000C50A0000}"/>
    <cellStyle name="Millares 2 18 15" xfId="2625" xr:uid="{00000000-0005-0000-0000-0000C60A0000}"/>
    <cellStyle name="Millares 2 18 16" xfId="2626" xr:uid="{00000000-0005-0000-0000-0000C70A0000}"/>
    <cellStyle name="Millares 2 18 17" xfId="2627" xr:uid="{00000000-0005-0000-0000-0000C80A0000}"/>
    <cellStyle name="Millares 2 18 17 2" xfId="2628" xr:uid="{00000000-0005-0000-0000-0000C90A0000}"/>
    <cellStyle name="Millares 2 18 17 3" xfId="2629" xr:uid="{00000000-0005-0000-0000-0000CA0A0000}"/>
    <cellStyle name="Millares 2 18 17 4" xfId="2630" xr:uid="{00000000-0005-0000-0000-0000CB0A0000}"/>
    <cellStyle name="Millares 2 18 18" xfId="2631" xr:uid="{00000000-0005-0000-0000-0000CC0A0000}"/>
    <cellStyle name="Millares 2 18 19" xfId="2632" xr:uid="{00000000-0005-0000-0000-0000CD0A0000}"/>
    <cellStyle name="Millares 2 18 2" xfId="2633" xr:uid="{00000000-0005-0000-0000-0000CE0A0000}"/>
    <cellStyle name="Millares 2 18 2 10" xfId="2634" xr:uid="{00000000-0005-0000-0000-0000CF0A0000}"/>
    <cellStyle name="Millares 2 18 2 11" xfId="2635" xr:uid="{00000000-0005-0000-0000-0000D00A0000}"/>
    <cellStyle name="Millares 2 18 2 2" xfId="2636" xr:uid="{00000000-0005-0000-0000-0000D10A0000}"/>
    <cellStyle name="Millares 2 18 2 2 2" xfId="2637" xr:uid="{00000000-0005-0000-0000-0000D20A0000}"/>
    <cellStyle name="Millares 2 18 2 2 3" xfId="2638" xr:uid="{00000000-0005-0000-0000-0000D30A0000}"/>
    <cellStyle name="Millares 2 18 2 2 4" xfId="2639" xr:uid="{00000000-0005-0000-0000-0000D40A0000}"/>
    <cellStyle name="Millares 2 18 2 2 5" xfId="2640" xr:uid="{00000000-0005-0000-0000-0000D50A0000}"/>
    <cellStyle name="Millares 2 18 2 2 6" xfId="2641" xr:uid="{00000000-0005-0000-0000-0000D60A0000}"/>
    <cellStyle name="Millares 2 18 2 3" xfId="2642" xr:uid="{00000000-0005-0000-0000-0000D70A0000}"/>
    <cellStyle name="Millares 2 18 2 4" xfId="2643" xr:uid="{00000000-0005-0000-0000-0000D80A0000}"/>
    <cellStyle name="Millares 2 18 2 5" xfId="2644" xr:uid="{00000000-0005-0000-0000-0000D90A0000}"/>
    <cellStyle name="Millares 2 18 2 6" xfId="2645" xr:uid="{00000000-0005-0000-0000-0000DA0A0000}"/>
    <cellStyle name="Millares 2 18 2 7" xfId="2646" xr:uid="{00000000-0005-0000-0000-0000DB0A0000}"/>
    <cellStyle name="Millares 2 18 2 8" xfId="2647" xr:uid="{00000000-0005-0000-0000-0000DC0A0000}"/>
    <cellStyle name="Millares 2 18 2 9" xfId="2648" xr:uid="{00000000-0005-0000-0000-0000DD0A0000}"/>
    <cellStyle name="Millares 2 18 20" xfId="2649" xr:uid="{00000000-0005-0000-0000-0000DE0A0000}"/>
    <cellStyle name="Millares 2 18 3" xfId="2650" xr:uid="{00000000-0005-0000-0000-0000DF0A0000}"/>
    <cellStyle name="Millares 2 18 4" xfId="2651" xr:uid="{00000000-0005-0000-0000-0000E00A0000}"/>
    <cellStyle name="Millares 2 18 5" xfId="2652" xr:uid="{00000000-0005-0000-0000-0000E10A0000}"/>
    <cellStyle name="Millares 2 18 6" xfId="2653" xr:uid="{00000000-0005-0000-0000-0000E20A0000}"/>
    <cellStyle name="Millares 2 18 7" xfId="2654" xr:uid="{00000000-0005-0000-0000-0000E30A0000}"/>
    <cellStyle name="Millares 2 18 8" xfId="2655" xr:uid="{00000000-0005-0000-0000-0000E40A0000}"/>
    <cellStyle name="Millares 2 18 9" xfId="2656" xr:uid="{00000000-0005-0000-0000-0000E50A0000}"/>
    <cellStyle name="Millares 2 19" xfId="2657" xr:uid="{00000000-0005-0000-0000-0000E60A0000}"/>
    <cellStyle name="Millares 2 19 2" xfId="2658" xr:uid="{00000000-0005-0000-0000-0000E70A0000}"/>
    <cellStyle name="Millares 2 19 2 2" xfId="2659" xr:uid="{00000000-0005-0000-0000-0000E80A0000}"/>
    <cellStyle name="Millares 2 19 2 3" xfId="2660" xr:uid="{00000000-0005-0000-0000-0000E90A0000}"/>
    <cellStyle name="Millares 2 19 2 4" xfId="2661" xr:uid="{00000000-0005-0000-0000-0000EA0A0000}"/>
    <cellStyle name="Millares 2 19 3" xfId="2662" xr:uid="{00000000-0005-0000-0000-0000EB0A0000}"/>
    <cellStyle name="Millares 2 19 4" xfId="2663" xr:uid="{00000000-0005-0000-0000-0000EC0A0000}"/>
    <cellStyle name="Millares 2 19 5" xfId="2664" xr:uid="{00000000-0005-0000-0000-0000ED0A0000}"/>
    <cellStyle name="Millares 2 2" xfId="24" xr:uid="{00000000-0005-0000-0000-0000EE0A0000}"/>
    <cellStyle name="Millares 2 2 10" xfId="2666" xr:uid="{00000000-0005-0000-0000-0000EF0A0000}"/>
    <cellStyle name="Millares 2 2 10 2" xfId="2667" xr:uid="{00000000-0005-0000-0000-0000F00A0000}"/>
    <cellStyle name="Millares 2 2 10 2 2" xfId="2668" xr:uid="{00000000-0005-0000-0000-0000F10A0000}"/>
    <cellStyle name="Millares 2 2 10 2 3" xfId="2669" xr:uid="{00000000-0005-0000-0000-0000F20A0000}"/>
    <cellStyle name="Millares 2 2 10 2 4" xfId="2670" xr:uid="{00000000-0005-0000-0000-0000F30A0000}"/>
    <cellStyle name="Millares 2 2 10 3" xfId="2671" xr:uid="{00000000-0005-0000-0000-0000F40A0000}"/>
    <cellStyle name="Millares 2 2 10 4" xfId="2672" xr:uid="{00000000-0005-0000-0000-0000F50A0000}"/>
    <cellStyle name="Millares 2 2 10 5" xfId="2673" xr:uid="{00000000-0005-0000-0000-0000F60A0000}"/>
    <cellStyle name="Millares 2 2 11" xfId="2674" xr:uid="{00000000-0005-0000-0000-0000F70A0000}"/>
    <cellStyle name="Millares 2 2 11 2" xfId="2675" xr:uid="{00000000-0005-0000-0000-0000F80A0000}"/>
    <cellStyle name="Millares 2 2 11 2 2" xfId="2676" xr:uid="{00000000-0005-0000-0000-0000F90A0000}"/>
    <cellStyle name="Millares 2 2 11 2 3" xfId="2677" xr:uid="{00000000-0005-0000-0000-0000FA0A0000}"/>
    <cellStyle name="Millares 2 2 11 2 4" xfId="2678" xr:uid="{00000000-0005-0000-0000-0000FB0A0000}"/>
    <cellStyle name="Millares 2 2 11 3" xfId="2679" xr:uid="{00000000-0005-0000-0000-0000FC0A0000}"/>
    <cellStyle name="Millares 2 2 11 4" xfId="2680" xr:uid="{00000000-0005-0000-0000-0000FD0A0000}"/>
    <cellStyle name="Millares 2 2 11 5" xfId="2681" xr:uid="{00000000-0005-0000-0000-0000FE0A0000}"/>
    <cellStyle name="Millares 2 2 12" xfId="2682" xr:uid="{00000000-0005-0000-0000-0000FF0A0000}"/>
    <cellStyle name="Millares 2 2 12 2" xfId="2683" xr:uid="{00000000-0005-0000-0000-0000000B0000}"/>
    <cellStyle name="Millares 2 2 12 2 2" xfId="2684" xr:uid="{00000000-0005-0000-0000-0000010B0000}"/>
    <cellStyle name="Millares 2 2 12 2 3" xfId="2685" xr:uid="{00000000-0005-0000-0000-0000020B0000}"/>
    <cellStyle name="Millares 2 2 12 2 4" xfId="2686" xr:uid="{00000000-0005-0000-0000-0000030B0000}"/>
    <cellStyle name="Millares 2 2 12 3" xfId="2687" xr:uid="{00000000-0005-0000-0000-0000040B0000}"/>
    <cellStyle name="Millares 2 2 12 4" xfId="2688" xr:uid="{00000000-0005-0000-0000-0000050B0000}"/>
    <cellStyle name="Millares 2 2 12 5" xfId="2689" xr:uid="{00000000-0005-0000-0000-0000060B0000}"/>
    <cellStyle name="Millares 2 2 13" xfId="2690" xr:uid="{00000000-0005-0000-0000-0000070B0000}"/>
    <cellStyle name="Millares 2 2 13 2" xfId="2691" xr:uid="{00000000-0005-0000-0000-0000080B0000}"/>
    <cellStyle name="Millares 2 2 13 2 2" xfId="2692" xr:uid="{00000000-0005-0000-0000-0000090B0000}"/>
    <cellStyle name="Millares 2 2 13 2 3" xfId="2693" xr:uid="{00000000-0005-0000-0000-00000A0B0000}"/>
    <cellStyle name="Millares 2 2 13 2 4" xfId="2694" xr:uid="{00000000-0005-0000-0000-00000B0B0000}"/>
    <cellStyle name="Millares 2 2 13 3" xfId="2695" xr:uid="{00000000-0005-0000-0000-00000C0B0000}"/>
    <cellStyle name="Millares 2 2 13 4" xfId="2696" xr:uid="{00000000-0005-0000-0000-00000D0B0000}"/>
    <cellStyle name="Millares 2 2 13 5" xfId="2697" xr:uid="{00000000-0005-0000-0000-00000E0B0000}"/>
    <cellStyle name="Millares 2 2 14" xfId="2698" xr:uid="{00000000-0005-0000-0000-00000F0B0000}"/>
    <cellStyle name="Millares 2 2 14 2" xfId="2699" xr:uid="{00000000-0005-0000-0000-0000100B0000}"/>
    <cellStyle name="Millares 2 2 14 2 2" xfId="2700" xr:uid="{00000000-0005-0000-0000-0000110B0000}"/>
    <cellStyle name="Millares 2 2 14 2 3" xfId="2701" xr:uid="{00000000-0005-0000-0000-0000120B0000}"/>
    <cellStyle name="Millares 2 2 14 2 4" xfId="2702" xr:uid="{00000000-0005-0000-0000-0000130B0000}"/>
    <cellStyle name="Millares 2 2 14 3" xfId="2703" xr:uid="{00000000-0005-0000-0000-0000140B0000}"/>
    <cellStyle name="Millares 2 2 14 4" xfId="2704" xr:uid="{00000000-0005-0000-0000-0000150B0000}"/>
    <cellStyle name="Millares 2 2 14 5" xfId="2705" xr:uid="{00000000-0005-0000-0000-0000160B0000}"/>
    <cellStyle name="Millares 2 2 15" xfId="2706" xr:uid="{00000000-0005-0000-0000-0000170B0000}"/>
    <cellStyle name="Millares 2 2 15 2" xfId="2707" xr:uid="{00000000-0005-0000-0000-0000180B0000}"/>
    <cellStyle name="Millares 2 2 15 2 2" xfId="2708" xr:uid="{00000000-0005-0000-0000-0000190B0000}"/>
    <cellStyle name="Millares 2 2 15 2 3" xfId="2709" xr:uid="{00000000-0005-0000-0000-00001A0B0000}"/>
    <cellStyle name="Millares 2 2 15 2 4" xfId="2710" xr:uid="{00000000-0005-0000-0000-00001B0B0000}"/>
    <cellStyle name="Millares 2 2 15 3" xfId="2711" xr:uid="{00000000-0005-0000-0000-00001C0B0000}"/>
    <cellStyle name="Millares 2 2 15 4" xfId="2712" xr:uid="{00000000-0005-0000-0000-00001D0B0000}"/>
    <cellStyle name="Millares 2 2 15 5" xfId="2713" xr:uid="{00000000-0005-0000-0000-00001E0B0000}"/>
    <cellStyle name="Millares 2 2 16" xfId="2714" xr:uid="{00000000-0005-0000-0000-00001F0B0000}"/>
    <cellStyle name="Millares 2 2 16 2" xfId="2715" xr:uid="{00000000-0005-0000-0000-0000200B0000}"/>
    <cellStyle name="Millares 2 2 16 3" xfId="2716" xr:uid="{00000000-0005-0000-0000-0000210B0000}"/>
    <cellStyle name="Millares 2 2 16 4" xfId="2717" xr:uid="{00000000-0005-0000-0000-0000220B0000}"/>
    <cellStyle name="Millares 2 2 16 5" xfId="2718" xr:uid="{00000000-0005-0000-0000-0000230B0000}"/>
    <cellStyle name="Millares 2 2 16 6" xfId="2719" xr:uid="{00000000-0005-0000-0000-0000240B0000}"/>
    <cellStyle name="Millares 2 2 17" xfId="2720" xr:uid="{00000000-0005-0000-0000-0000250B0000}"/>
    <cellStyle name="Millares 2 2 17 2" xfId="2721" xr:uid="{00000000-0005-0000-0000-0000260B0000}"/>
    <cellStyle name="Millares 2 2 17 3" xfId="2722" xr:uid="{00000000-0005-0000-0000-0000270B0000}"/>
    <cellStyle name="Millares 2 2 17 4" xfId="2723" xr:uid="{00000000-0005-0000-0000-0000280B0000}"/>
    <cellStyle name="Millares 2 2 17 5" xfId="2724" xr:uid="{00000000-0005-0000-0000-0000290B0000}"/>
    <cellStyle name="Millares 2 2 17 6" xfId="2725" xr:uid="{00000000-0005-0000-0000-00002A0B0000}"/>
    <cellStyle name="Millares 2 2 18" xfId="2726" xr:uid="{00000000-0005-0000-0000-00002B0B0000}"/>
    <cellStyle name="Millares 2 2 18 2" xfId="2727" xr:uid="{00000000-0005-0000-0000-00002C0B0000}"/>
    <cellStyle name="Millares 2 2 18 3" xfId="2728" xr:uid="{00000000-0005-0000-0000-00002D0B0000}"/>
    <cellStyle name="Millares 2 2 18 4" xfId="2729" xr:uid="{00000000-0005-0000-0000-00002E0B0000}"/>
    <cellStyle name="Millares 2 2 18 5" xfId="2730" xr:uid="{00000000-0005-0000-0000-00002F0B0000}"/>
    <cellStyle name="Millares 2 2 18 6" xfId="2731" xr:uid="{00000000-0005-0000-0000-0000300B0000}"/>
    <cellStyle name="Millares 2 2 19" xfId="2732" xr:uid="{00000000-0005-0000-0000-0000310B0000}"/>
    <cellStyle name="Millares 2 2 19 2" xfId="2733" xr:uid="{00000000-0005-0000-0000-0000320B0000}"/>
    <cellStyle name="Millares 2 2 19 3" xfId="2734" xr:uid="{00000000-0005-0000-0000-0000330B0000}"/>
    <cellStyle name="Millares 2 2 19 4" xfId="2735" xr:uid="{00000000-0005-0000-0000-0000340B0000}"/>
    <cellStyle name="Millares 2 2 19 5" xfId="2736" xr:uid="{00000000-0005-0000-0000-0000350B0000}"/>
    <cellStyle name="Millares 2 2 19 6" xfId="2737" xr:uid="{00000000-0005-0000-0000-0000360B0000}"/>
    <cellStyle name="Millares 2 2 2" xfId="2738" xr:uid="{00000000-0005-0000-0000-0000370B0000}"/>
    <cellStyle name="Millares 2 2 2 10" xfId="2739" xr:uid="{00000000-0005-0000-0000-0000380B0000}"/>
    <cellStyle name="Millares 2 2 2 11" xfId="2740" xr:uid="{00000000-0005-0000-0000-0000390B0000}"/>
    <cellStyle name="Millares 2 2 2 12" xfId="2741" xr:uid="{00000000-0005-0000-0000-00003A0B0000}"/>
    <cellStyle name="Millares 2 2 2 13" xfId="2742" xr:uid="{00000000-0005-0000-0000-00003B0B0000}"/>
    <cellStyle name="Millares 2 2 2 14" xfId="2743" xr:uid="{00000000-0005-0000-0000-00003C0B0000}"/>
    <cellStyle name="Millares 2 2 2 15" xfId="2744" xr:uid="{00000000-0005-0000-0000-00003D0B0000}"/>
    <cellStyle name="Millares 2 2 2 15 2" xfId="2745" xr:uid="{00000000-0005-0000-0000-00003E0B0000}"/>
    <cellStyle name="Millares 2 2 2 15 3" xfId="2746" xr:uid="{00000000-0005-0000-0000-00003F0B0000}"/>
    <cellStyle name="Millares 2 2 2 15 4" xfId="2747" xr:uid="{00000000-0005-0000-0000-0000400B0000}"/>
    <cellStyle name="Millares 2 2 2 15 5" xfId="2748" xr:uid="{00000000-0005-0000-0000-0000410B0000}"/>
    <cellStyle name="Millares 2 2 2 15 6" xfId="2749" xr:uid="{00000000-0005-0000-0000-0000420B0000}"/>
    <cellStyle name="Millares 2 2 2 16" xfId="2750" xr:uid="{00000000-0005-0000-0000-0000430B0000}"/>
    <cellStyle name="Millares 2 2 2 17" xfId="2751" xr:uid="{00000000-0005-0000-0000-0000440B0000}"/>
    <cellStyle name="Millares 2 2 2 18" xfId="2752" xr:uid="{00000000-0005-0000-0000-0000450B0000}"/>
    <cellStyle name="Millares 2 2 2 19" xfId="2753" xr:uid="{00000000-0005-0000-0000-0000460B0000}"/>
    <cellStyle name="Millares 2 2 2 2" xfId="2754" xr:uid="{00000000-0005-0000-0000-0000470B0000}"/>
    <cellStyle name="Millares 2 2 2 2 10" xfId="2755" xr:uid="{00000000-0005-0000-0000-0000480B0000}"/>
    <cellStyle name="Millares 2 2 2 2 2" xfId="2756" xr:uid="{00000000-0005-0000-0000-0000490B0000}"/>
    <cellStyle name="Millares 2 2 2 2 2 2" xfId="2757" xr:uid="{00000000-0005-0000-0000-00004A0B0000}"/>
    <cellStyle name="Millares 2 2 2 2 2 2 2" xfId="2758" xr:uid="{00000000-0005-0000-0000-00004B0B0000}"/>
    <cellStyle name="Millares 2 2 2 2 2 2 2 2" xfId="2759" xr:uid="{00000000-0005-0000-0000-00004C0B0000}"/>
    <cellStyle name="Millares 2 2 2 2 2 2 2 2 2" xfId="2760" xr:uid="{00000000-0005-0000-0000-00004D0B0000}"/>
    <cellStyle name="Millares 2 2 2 2 2 2 2 2 2 2" xfId="2761" xr:uid="{00000000-0005-0000-0000-00004E0B0000}"/>
    <cellStyle name="Millares 2 2 2 2 2 2 2 2 2 2 2" xfId="2762" xr:uid="{00000000-0005-0000-0000-00004F0B0000}"/>
    <cellStyle name="Millares 2 2 2 2 2 2 2 2 2 2 3" xfId="2763" xr:uid="{00000000-0005-0000-0000-0000500B0000}"/>
    <cellStyle name="Millares 2 2 2 2 2 2 2 2 2 2 4" xfId="2764" xr:uid="{00000000-0005-0000-0000-0000510B0000}"/>
    <cellStyle name="Millares 2 2 2 2 2 2 2 2 2 2 5" xfId="2765" xr:uid="{00000000-0005-0000-0000-0000520B0000}"/>
    <cellStyle name="Millares 2 2 2 2 2 2 2 2 2 3" xfId="2766" xr:uid="{00000000-0005-0000-0000-0000530B0000}"/>
    <cellStyle name="Millares 2 2 2 2 2 2 2 2 2 4" xfId="2767" xr:uid="{00000000-0005-0000-0000-0000540B0000}"/>
    <cellStyle name="Millares 2 2 2 2 2 2 2 2 2 5" xfId="2768" xr:uid="{00000000-0005-0000-0000-0000550B0000}"/>
    <cellStyle name="Millares 2 2 2 2 2 2 2 2 3" xfId="2769" xr:uid="{00000000-0005-0000-0000-0000560B0000}"/>
    <cellStyle name="Millares 2 2 2 2 2 2 2 2 4" xfId="2770" xr:uid="{00000000-0005-0000-0000-0000570B0000}"/>
    <cellStyle name="Millares 2 2 2 2 2 2 2 2 5" xfId="2771" xr:uid="{00000000-0005-0000-0000-0000580B0000}"/>
    <cellStyle name="Millares 2 2 2 2 2 2 2 3" xfId="2772" xr:uid="{00000000-0005-0000-0000-0000590B0000}"/>
    <cellStyle name="Millares 2 2 2 2 2 2 2 4" xfId="2773" xr:uid="{00000000-0005-0000-0000-00005A0B0000}"/>
    <cellStyle name="Millares 2 2 2 2 2 2 2 5" xfId="2774" xr:uid="{00000000-0005-0000-0000-00005B0B0000}"/>
    <cellStyle name="Millares 2 2 2 2 2 2 2 6" xfId="2775" xr:uid="{00000000-0005-0000-0000-00005C0B0000}"/>
    <cellStyle name="Millares 2 2 2 2 2 2 2 7" xfId="2776" xr:uid="{00000000-0005-0000-0000-00005D0B0000}"/>
    <cellStyle name="Millares 2 2 2 2 2 2 2 8" xfId="2777" xr:uid="{00000000-0005-0000-0000-00005E0B0000}"/>
    <cellStyle name="Millares 2 2 2 2 2 2 3" xfId="2778" xr:uid="{00000000-0005-0000-0000-00005F0B0000}"/>
    <cellStyle name="Millares 2 2 2 2 2 2 4" xfId="2779" xr:uid="{00000000-0005-0000-0000-0000600B0000}"/>
    <cellStyle name="Millares 2 2 2 2 2 2 5" xfId="2780" xr:uid="{00000000-0005-0000-0000-0000610B0000}"/>
    <cellStyle name="Millares 2 2 2 2 2 2 6" xfId="2781" xr:uid="{00000000-0005-0000-0000-0000620B0000}"/>
    <cellStyle name="Millares 2 2 2 2 2 2 7" xfId="2782" xr:uid="{00000000-0005-0000-0000-0000630B0000}"/>
    <cellStyle name="Millares 2 2 2 2 2 2 8" xfId="2783" xr:uid="{00000000-0005-0000-0000-0000640B0000}"/>
    <cellStyle name="Millares 2 2 2 2 2 3" xfId="2784" xr:uid="{00000000-0005-0000-0000-0000650B0000}"/>
    <cellStyle name="Millares 2 2 2 2 2 4" xfId="2785" xr:uid="{00000000-0005-0000-0000-0000660B0000}"/>
    <cellStyle name="Millares 2 2 2 2 2 5" xfId="2786" xr:uid="{00000000-0005-0000-0000-0000670B0000}"/>
    <cellStyle name="Millares 2 2 2 2 2 6" xfId="2787" xr:uid="{00000000-0005-0000-0000-0000680B0000}"/>
    <cellStyle name="Millares 2 2 2 2 2 6 2" xfId="2788" xr:uid="{00000000-0005-0000-0000-0000690B0000}"/>
    <cellStyle name="Millares 2 2 2 2 2 6 3" xfId="2789" xr:uid="{00000000-0005-0000-0000-00006A0B0000}"/>
    <cellStyle name="Millares 2 2 2 2 2 7" xfId="2790" xr:uid="{00000000-0005-0000-0000-00006B0B0000}"/>
    <cellStyle name="Millares 2 2 2 2 2 8" xfId="2791" xr:uid="{00000000-0005-0000-0000-00006C0B0000}"/>
    <cellStyle name="Millares 2 2 2 2 2 9" xfId="2792" xr:uid="{00000000-0005-0000-0000-00006D0B0000}"/>
    <cellStyle name="Millares 2 2 2 2 3" xfId="2793" xr:uid="{00000000-0005-0000-0000-00006E0B0000}"/>
    <cellStyle name="Millares 2 2 2 2 4" xfId="2794" xr:uid="{00000000-0005-0000-0000-00006F0B0000}"/>
    <cellStyle name="Millares 2 2 2 2 5" xfId="2795" xr:uid="{00000000-0005-0000-0000-0000700B0000}"/>
    <cellStyle name="Millares 2 2 2 2 6" xfId="2796" xr:uid="{00000000-0005-0000-0000-0000710B0000}"/>
    <cellStyle name="Millares 2 2 2 2 7" xfId="2797" xr:uid="{00000000-0005-0000-0000-0000720B0000}"/>
    <cellStyle name="Millares 2 2 2 2 7 2" xfId="2798" xr:uid="{00000000-0005-0000-0000-0000730B0000}"/>
    <cellStyle name="Millares 2 2 2 2 7 3" xfId="2799" xr:uid="{00000000-0005-0000-0000-0000740B0000}"/>
    <cellStyle name="Millares 2 2 2 2 8" xfId="2800" xr:uid="{00000000-0005-0000-0000-0000750B0000}"/>
    <cellStyle name="Millares 2 2 2 2 9" xfId="2801" xr:uid="{00000000-0005-0000-0000-0000760B0000}"/>
    <cellStyle name="Millares 2 2 2 20" xfId="2802" xr:uid="{00000000-0005-0000-0000-0000770B0000}"/>
    <cellStyle name="Millares 2 2 2 21" xfId="2803" xr:uid="{00000000-0005-0000-0000-0000780B0000}"/>
    <cellStyle name="Millares 2 2 2 21 2" xfId="2804" xr:uid="{00000000-0005-0000-0000-0000790B0000}"/>
    <cellStyle name="Millares 2 2 2 21 3" xfId="2805" xr:uid="{00000000-0005-0000-0000-00007A0B0000}"/>
    <cellStyle name="Millares 2 2 2 21 4" xfId="2806" xr:uid="{00000000-0005-0000-0000-00007B0B0000}"/>
    <cellStyle name="Millares 2 2 2 22" xfId="2807" xr:uid="{00000000-0005-0000-0000-00007C0B0000}"/>
    <cellStyle name="Millares 2 2 2 22 2" xfId="2808" xr:uid="{00000000-0005-0000-0000-00007D0B0000}"/>
    <cellStyle name="Millares 2 2 2 22 3" xfId="2809" xr:uid="{00000000-0005-0000-0000-00007E0B0000}"/>
    <cellStyle name="Millares 2 2 2 22 4" xfId="2810" xr:uid="{00000000-0005-0000-0000-00007F0B0000}"/>
    <cellStyle name="Millares 2 2 2 23" xfId="2811" xr:uid="{00000000-0005-0000-0000-0000800B0000}"/>
    <cellStyle name="Millares 2 2 2 23 2" xfId="2812" xr:uid="{00000000-0005-0000-0000-0000810B0000}"/>
    <cellStyle name="Millares 2 2 2 23 3" xfId="2813" xr:uid="{00000000-0005-0000-0000-0000820B0000}"/>
    <cellStyle name="Millares 2 2 2 24" xfId="2814" xr:uid="{00000000-0005-0000-0000-0000830B0000}"/>
    <cellStyle name="Millares 2 2 2 25" xfId="2815" xr:uid="{00000000-0005-0000-0000-0000840B0000}"/>
    <cellStyle name="Millares 2 2 2 26" xfId="2816" xr:uid="{00000000-0005-0000-0000-0000850B0000}"/>
    <cellStyle name="Millares 2 2 2 3" xfId="2817" xr:uid="{00000000-0005-0000-0000-0000860B0000}"/>
    <cellStyle name="Millares 2 2 2 3 10" xfId="2818" xr:uid="{00000000-0005-0000-0000-0000870B0000}"/>
    <cellStyle name="Millares 2 2 2 3 11" xfId="2819" xr:uid="{00000000-0005-0000-0000-0000880B0000}"/>
    <cellStyle name="Millares 2 2 2 3 11 2" xfId="2820" xr:uid="{00000000-0005-0000-0000-0000890B0000}"/>
    <cellStyle name="Millares 2 2 2 3 11 3" xfId="2821" xr:uid="{00000000-0005-0000-0000-00008A0B0000}"/>
    <cellStyle name="Millares 2 2 2 3 11 4" xfId="2822" xr:uid="{00000000-0005-0000-0000-00008B0B0000}"/>
    <cellStyle name="Millares 2 2 2 3 11 5" xfId="2823" xr:uid="{00000000-0005-0000-0000-00008C0B0000}"/>
    <cellStyle name="Millares 2 2 2 3 11 6" xfId="2824" xr:uid="{00000000-0005-0000-0000-00008D0B0000}"/>
    <cellStyle name="Millares 2 2 2 3 12" xfId="2825" xr:uid="{00000000-0005-0000-0000-00008E0B0000}"/>
    <cellStyle name="Millares 2 2 2 3 13" xfId="2826" xr:uid="{00000000-0005-0000-0000-00008F0B0000}"/>
    <cellStyle name="Millares 2 2 2 3 14" xfId="2827" xr:uid="{00000000-0005-0000-0000-0000900B0000}"/>
    <cellStyle name="Millares 2 2 2 3 15" xfId="2828" xr:uid="{00000000-0005-0000-0000-0000910B0000}"/>
    <cellStyle name="Millares 2 2 2 3 16" xfId="2829" xr:uid="{00000000-0005-0000-0000-0000920B0000}"/>
    <cellStyle name="Millares 2 2 2 3 17" xfId="2830" xr:uid="{00000000-0005-0000-0000-0000930B0000}"/>
    <cellStyle name="Millares 2 2 2 3 18" xfId="2831" xr:uid="{00000000-0005-0000-0000-0000940B0000}"/>
    <cellStyle name="Millares 2 2 2 3 19" xfId="2832" xr:uid="{00000000-0005-0000-0000-0000950B0000}"/>
    <cellStyle name="Millares 2 2 2 3 2" xfId="2833" xr:uid="{00000000-0005-0000-0000-0000960B0000}"/>
    <cellStyle name="Millares 2 2 2 3 2 10" xfId="2834" xr:uid="{00000000-0005-0000-0000-0000970B0000}"/>
    <cellStyle name="Millares 2 2 2 3 2 11" xfId="2835" xr:uid="{00000000-0005-0000-0000-0000980B0000}"/>
    <cellStyle name="Millares 2 2 2 3 2 2" xfId="2836" xr:uid="{00000000-0005-0000-0000-0000990B0000}"/>
    <cellStyle name="Millares 2 2 2 3 2 2 2" xfId="2837" xr:uid="{00000000-0005-0000-0000-00009A0B0000}"/>
    <cellStyle name="Millares 2 2 2 3 2 2 3" xfId="2838" xr:uid="{00000000-0005-0000-0000-00009B0B0000}"/>
    <cellStyle name="Millares 2 2 2 3 2 2 4" xfId="2839" xr:uid="{00000000-0005-0000-0000-00009C0B0000}"/>
    <cellStyle name="Millares 2 2 2 3 2 2 5" xfId="2840" xr:uid="{00000000-0005-0000-0000-00009D0B0000}"/>
    <cellStyle name="Millares 2 2 2 3 2 2 6" xfId="2841" xr:uid="{00000000-0005-0000-0000-00009E0B0000}"/>
    <cellStyle name="Millares 2 2 2 3 2 3" xfId="2842" xr:uid="{00000000-0005-0000-0000-00009F0B0000}"/>
    <cellStyle name="Millares 2 2 2 3 2 4" xfId="2843" xr:uid="{00000000-0005-0000-0000-0000A00B0000}"/>
    <cellStyle name="Millares 2 2 2 3 2 5" xfId="2844" xr:uid="{00000000-0005-0000-0000-0000A10B0000}"/>
    <cellStyle name="Millares 2 2 2 3 2 6" xfId="2845" xr:uid="{00000000-0005-0000-0000-0000A20B0000}"/>
    <cellStyle name="Millares 2 2 2 3 2 7" xfId="2846" xr:uid="{00000000-0005-0000-0000-0000A30B0000}"/>
    <cellStyle name="Millares 2 2 2 3 2 8" xfId="2847" xr:uid="{00000000-0005-0000-0000-0000A40B0000}"/>
    <cellStyle name="Millares 2 2 2 3 2 9" xfId="2848" xr:uid="{00000000-0005-0000-0000-0000A50B0000}"/>
    <cellStyle name="Millares 2 2 2 3 3" xfId="2849" xr:uid="{00000000-0005-0000-0000-0000A60B0000}"/>
    <cellStyle name="Millares 2 2 2 3 4" xfId="2850" xr:uid="{00000000-0005-0000-0000-0000A70B0000}"/>
    <cellStyle name="Millares 2 2 2 3 5" xfId="2851" xr:uid="{00000000-0005-0000-0000-0000A80B0000}"/>
    <cellStyle name="Millares 2 2 2 3 6" xfId="2852" xr:uid="{00000000-0005-0000-0000-0000A90B0000}"/>
    <cellStyle name="Millares 2 2 2 3 7" xfId="2853" xr:uid="{00000000-0005-0000-0000-0000AA0B0000}"/>
    <cellStyle name="Millares 2 2 2 3 8" xfId="2854" xr:uid="{00000000-0005-0000-0000-0000AB0B0000}"/>
    <cellStyle name="Millares 2 2 2 3 9" xfId="2855" xr:uid="{00000000-0005-0000-0000-0000AC0B0000}"/>
    <cellStyle name="Millares 2 2 2 4" xfId="2856" xr:uid="{00000000-0005-0000-0000-0000AD0B0000}"/>
    <cellStyle name="Millares 2 2 2 5" xfId="2857" xr:uid="{00000000-0005-0000-0000-0000AE0B0000}"/>
    <cellStyle name="Millares 2 2 2 6" xfId="2858" xr:uid="{00000000-0005-0000-0000-0000AF0B0000}"/>
    <cellStyle name="Millares 2 2 2 7" xfId="2859" xr:uid="{00000000-0005-0000-0000-0000B00B0000}"/>
    <cellStyle name="Millares 2 2 2 7 10" xfId="2860" xr:uid="{00000000-0005-0000-0000-0000B10B0000}"/>
    <cellStyle name="Millares 2 2 2 7 11" xfId="2861" xr:uid="{00000000-0005-0000-0000-0000B20B0000}"/>
    <cellStyle name="Millares 2 2 2 7 2" xfId="2862" xr:uid="{00000000-0005-0000-0000-0000B30B0000}"/>
    <cellStyle name="Millares 2 2 2 7 2 2" xfId="2863" xr:uid="{00000000-0005-0000-0000-0000B40B0000}"/>
    <cellStyle name="Millares 2 2 2 7 2 3" xfId="2864" xr:uid="{00000000-0005-0000-0000-0000B50B0000}"/>
    <cellStyle name="Millares 2 2 2 7 2 4" xfId="2865" xr:uid="{00000000-0005-0000-0000-0000B60B0000}"/>
    <cellStyle name="Millares 2 2 2 7 2 5" xfId="2866" xr:uid="{00000000-0005-0000-0000-0000B70B0000}"/>
    <cellStyle name="Millares 2 2 2 7 2 6" xfId="2867" xr:uid="{00000000-0005-0000-0000-0000B80B0000}"/>
    <cellStyle name="Millares 2 2 2 7 3" xfId="2868" xr:uid="{00000000-0005-0000-0000-0000B90B0000}"/>
    <cellStyle name="Millares 2 2 2 7 4" xfId="2869" xr:uid="{00000000-0005-0000-0000-0000BA0B0000}"/>
    <cellStyle name="Millares 2 2 2 7 5" xfId="2870" xr:uid="{00000000-0005-0000-0000-0000BB0B0000}"/>
    <cellStyle name="Millares 2 2 2 7 6" xfId="2871" xr:uid="{00000000-0005-0000-0000-0000BC0B0000}"/>
    <cellStyle name="Millares 2 2 2 7 7" xfId="2872" xr:uid="{00000000-0005-0000-0000-0000BD0B0000}"/>
    <cellStyle name="Millares 2 2 2 7 8" xfId="2873" xr:uid="{00000000-0005-0000-0000-0000BE0B0000}"/>
    <cellStyle name="Millares 2 2 2 7 9" xfId="2874" xr:uid="{00000000-0005-0000-0000-0000BF0B0000}"/>
    <cellStyle name="Millares 2 2 2 8" xfId="2875" xr:uid="{00000000-0005-0000-0000-0000C00B0000}"/>
    <cellStyle name="Millares 2 2 2 9" xfId="2876" xr:uid="{00000000-0005-0000-0000-0000C10B0000}"/>
    <cellStyle name="Millares 2 2 20" xfId="2877" xr:uid="{00000000-0005-0000-0000-0000C20B0000}"/>
    <cellStyle name="Millares 2 2 20 2" xfId="2878" xr:uid="{00000000-0005-0000-0000-0000C30B0000}"/>
    <cellStyle name="Millares 2 2 20 3" xfId="2879" xr:uid="{00000000-0005-0000-0000-0000C40B0000}"/>
    <cellStyle name="Millares 2 2 20 4" xfId="2880" xr:uid="{00000000-0005-0000-0000-0000C50B0000}"/>
    <cellStyle name="Millares 2 2 20 5" xfId="2881" xr:uid="{00000000-0005-0000-0000-0000C60B0000}"/>
    <cellStyle name="Millares 2 2 20 6" xfId="2882" xr:uid="{00000000-0005-0000-0000-0000C70B0000}"/>
    <cellStyle name="Millares 2 2 21" xfId="2883" xr:uid="{00000000-0005-0000-0000-0000C80B0000}"/>
    <cellStyle name="Millares 2 2 21 2" xfId="2884" xr:uid="{00000000-0005-0000-0000-0000C90B0000}"/>
    <cellStyle name="Millares 2 2 21 3" xfId="2885" xr:uid="{00000000-0005-0000-0000-0000CA0B0000}"/>
    <cellStyle name="Millares 2 2 21 4" xfId="2886" xr:uid="{00000000-0005-0000-0000-0000CB0B0000}"/>
    <cellStyle name="Millares 2 2 22" xfId="2887" xr:uid="{00000000-0005-0000-0000-0000CC0B0000}"/>
    <cellStyle name="Millares 2 2 22 2" xfId="2888" xr:uid="{00000000-0005-0000-0000-0000CD0B0000}"/>
    <cellStyle name="Millares 2 2 22 3" xfId="2889" xr:uid="{00000000-0005-0000-0000-0000CE0B0000}"/>
    <cellStyle name="Millares 2 2 22 4" xfId="2890" xr:uid="{00000000-0005-0000-0000-0000CF0B0000}"/>
    <cellStyle name="Millares 2 2 23" xfId="2891" xr:uid="{00000000-0005-0000-0000-0000D00B0000}"/>
    <cellStyle name="Millares 2 2 24" xfId="2892" xr:uid="{00000000-0005-0000-0000-0000D10B0000}"/>
    <cellStyle name="Millares 2 2 24 2" xfId="2893" xr:uid="{00000000-0005-0000-0000-0000D20B0000}"/>
    <cellStyle name="Millares 2 2 24 2 2" xfId="2894" xr:uid="{00000000-0005-0000-0000-0000D30B0000}"/>
    <cellStyle name="Millares 2 2 24 2 3" xfId="2895" xr:uid="{00000000-0005-0000-0000-0000D40B0000}"/>
    <cellStyle name="Millares 2 2 24 2 4" xfId="2896" xr:uid="{00000000-0005-0000-0000-0000D50B0000}"/>
    <cellStyle name="Millares 2 2 24 3" xfId="2897" xr:uid="{00000000-0005-0000-0000-0000D60B0000}"/>
    <cellStyle name="Millares 2 2 24 4" xfId="2898" xr:uid="{00000000-0005-0000-0000-0000D70B0000}"/>
    <cellStyle name="Millares 2 2 24 5" xfId="2899" xr:uid="{00000000-0005-0000-0000-0000D80B0000}"/>
    <cellStyle name="Millares 2 2 25" xfId="2900" xr:uid="{00000000-0005-0000-0000-0000D90B0000}"/>
    <cellStyle name="Millares 2 2 25 2" xfId="2901" xr:uid="{00000000-0005-0000-0000-0000DA0B0000}"/>
    <cellStyle name="Millares 2 2 25 2 2" xfId="2902" xr:uid="{00000000-0005-0000-0000-0000DB0B0000}"/>
    <cellStyle name="Millares 2 2 25 2 3" xfId="2903" xr:uid="{00000000-0005-0000-0000-0000DC0B0000}"/>
    <cellStyle name="Millares 2 2 25 2 4" xfId="2904" xr:uid="{00000000-0005-0000-0000-0000DD0B0000}"/>
    <cellStyle name="Millares 2 2 25 3" xfId="2905" xr:uid="{00000000-0005-0000-0000-0000DE0B0000}"/>
    <cellStyle name="Millares 2 2 25 4" xfId="2906" xr:uid="{00000000-0005-0000-0000-0000DF0B0000}"/>
    <cellStyle name="Millares 2 2 25 5" xfId="2907" xr:uid="{00000000-0005-0000-0000-0000E00B0000}"/>
    <cellStyle name="Millares 2 2 26" xfId="2908" xr:uid="{00000000-0005-0000-0000-0000E10B0000}"/>
    <cellStyle name="Millares 2 2 26 10" xfId="2909" xr:uid="{00000000-0005-0000-0000-0000E20B0000}"/>
    <cellStyle name="Millares 2 2 26 11" xfId="2910" xr:uid="{00000000-0005-0000-0000-0000E30B0000}"/>
    <cellStyle name="Millares 2 2 26 12" xfId="2911" xr:uid="{00000000-0005-0000-0000-0000E40B0000}"/>
    <cellStyle name="Millares 2 2 26 13" xfId="2912" xr:uid="{00000000-0005-0000-0000-0000E50B0000}"/>
    <cellStyle name="Millares 2 2 26 14" xfId="2913" xr:uid="{00000000-0005-0000-0000-0000E60B0000}"/>
    <cellStyle name="Millares 2 2 26 15" xfId="2914" xr:uid="{00000000-0005-0000-0000-0000E70B0000}"/>
    <cellStyle name="Millares 2 2 26 16" xfId="2915" xr:uid="{00000000-0005-0000-0000-0000E80B0000}"/>
    <cellStyle name="Millares 2 2 26 17" xfId="2916" xr:uid="{00000000-0005-0000-0000-0000E90B0000}"/>
    <cellStyle name="Millares 2 2 26 18" xfId="2917" xr:uid="{00000000-0005-0000-0000-0000EA0B0000}"/>
    <cellStyle name="Millares 2 2 26 19" xfId="2918" xr:uid="{00000000-0005-0000-0000-0000EB0B0000}"/>
    <cellStyle name="Millares 2 2 26 2" xfId="2919" xr:uid="{00000000-0005-0000-0000-0000EC0B0000}"/>
    <cellStyle name="Millares 2 2 26 20" xfId="2920" xr:uid="{00000000-0005-0000-0000-0000ED0B0000}"/>
    <cellStyle name="Millares 2 2 26 21" xfId="2921" xr:uid="{00000000-0005-0000-0000-0000EE0B0000}"/>
    <cellStyle name="Millares 2 2 26 22" xfId="2922" xr:uid="{00000000-0005-0000-0000-0000EF0B0000}"/>
    <cellStyle name="Millares 2 2 26 23" xfId="2923" xr:uid="{00000000-0005-0000-0000-0000F00B0000}"/>
    <cellStyle name="Millares 2 2 26 24" xfId="2924" xr:uid="{00000000-0005-0000-0000-0000F10B0000}"/>
    <cellStyle name="Millares 2 2 26 25" xfId="2925" xr:uid="{00000000-0005-0000-0000-0000F20B0000}"/>
    <cellStyle name="Millares 2 2 26 26" xfId="2926" xr:uid="{00000000-0005-0000-0000-0000F30B0000}"/>
    <cellStyle name="Millares 2 2 26 27" xfId="2927" xr:uid="{00000000-0005-0000-0000-0000F40B0000}"/>
    <cellStyle name="Millares 2 2 26 28" xfId="2928" xr:uid="{00000000-0005-0000-0000-0000F50B0000}"/>
    <cellStyle name="Millares 2 2 26 29" xfId="2929" xr:uid="{00000000-0005-0000-0000-0000F60B0000}"/>
    <cellStyle name="Millares 2 2 26 3" xfId="2930" xr:uid="{00000000-0005-0000-0000-0000F70B0000}"/>
    <cellStyle name="Millares 2 2 26 30" xfId="2931" xr:uid="{00000000-0005-0000-0000-0000F80B0000}"/>
    <cellStyle name="Millares 2 2 26 31" xfId="2932" xr:uid="{00000000-0005-0000-0000-0000F90B0000}"/>
    <cellStyle name="Millares 2 2 26 32" xfId="2933" xr:uid="{00000000-0005-0000-0000-0000FA0B0000}"/>
    <cellStyle name="Millares 2 2 26 33" xfId="2934" xr:uid="{00000000-0005-0000-0000-0000FB0B0000}"/>
    <cellStyle name="Millares 2 2 26 34" xfId="2935" xr:uid="{00000000-0005-0000-0000-0000FC0B0000}"/>
    <cellStyle name="Millares 2 2 26 35" xfId="2936" xr:uid="{00000000-0005-0000-0000-0000FD0B0000}"/>
    <cellStyle name="Millares 2 2 26 36" xfId="2937" xr:uid="{00000000-0005-0000-0000-0000FE0B0000}"/>
    <cellStyle name="Millares 2 2 26 37" xfId="2938" xr:uid="{00000000-0005-0000-0000-0000FF0B0000}"/>
    <cellStyle name="Millares 2 2 26 38" xfId="2939" xr:uid="{00000000-0005-0000-0000-0000000C0000}"/>
    <cellStyle name="Millares 2 2 26 4" xfId="2940" xr:uid="{00000000-0005-0000-0000-0000010C0000}"/>
    <cellStyle name="Millares 2 2 26 5" xfId="2941" xr:uid="{00000000-0005-0000-0000-0000020C0000}"/>
    <cellStyle name="Millares 2 2 26 6" xfId="2942" xr:uid="{00000000-0005-0000-0000-0000030C0000}"/>
    <cellStyle name="Millares 2 2 26 7" xfId="2943" xr:uid="{00000000-0005-0000-0000-0000040C0000}"/>
    <cellStyle name="Millares 2 2 26 8" xfId="2944" xr:uid="{00000000-0005-0000-0000-0000050C0000}"/>
    <cellStyle name="Millares 2 2 26 9" xfId="2945" xr:uid="{00000000-0005-0000-0000-0000060C0000}"/>
    <cellStyle name="Millares 2 2 27" xfId="2946" xr:uid="{00000000-0005-0000-0000-0000070C0000}"/>
    <cellStyle name="Millares 2 2 27 2" xfId="2947" xr:uid="{00000000-0005-0000-0000-0000080C0000}"/>
    <cellStyle name="Millares 2 2 27 3" xfId="2948" xr:uid="{00000000-0005-0000-0000-0000090C0000}"/>
    <cellStyle name="Millares 2 2 27 4" xfId="2949" xr:uid="{00000000-0005-0000-0000-00000A0C0000}"/>
    <cellStyle name="Millares 2 2 28" xfId="2950" xr:uid="{00000000-0005-0000-0000-00000B0C0000}"/>
    <cellStyle name="Millares 2 2 28 2" xfId="2951" xr:uid="{00000000-0005-0000-0000-00000C0C0000}"/>
    <cellStyle name="Millares 2 2 28 3" xfId="2952" xr:uid="{00000000-0005-0000-0000-00000D0C0000}"/>
    <cellStyle name="Millares 2 2 28 4" xfId="2953" xr:uid="{00000000-0005-0000-0000-00000E0C0000}"/>
    <cellStyle name="Millares 2 2 29" xfId="2954" xr:uid="{00000000-0005-0000-0000-00000F0C0000}"/>
    <cellStyle name="Millares 2 2 29 2" xfId="2955" xr:uid="{00000000-0005-0000-0000-0000100C0000}"/>
    <cellStyle name="Millares 2 2 29 3" xfId="2956" xr:uid="{00000000-0005-0000-0000-0000110C0000}"/>
    <cellStyle name="Millares 2 2 29 4" xfId="2957" xr:uid="{00000000-0005-0000-0000-0000120C0000}"/>
    <cellStyle name="Millares 2 2 3" xfId="2958" xr:uid="{00000000-0005-0000-0000-0000130C0000}"/>
    <cellStyle name="Millares 2 2 3 10" xfId="2959" xr:uid="{00000000-0005-0000-0000-0000140C0000}"/>
    <cellStyle name="Millares 2 2 3 11" xfId="2960" xr:uid="{00000000-0005-0000-0000-0000150C0000}"/>
    <cellStyle name="Millares 2 2 3 12" xfId="2961" xr:uid="{00000000-0005-0000-0000-0000160C0000}"/>
    <cellStyle name="Millares 2 2 3 13" xfId="2962" xr:uid="{00000000-0005-0000-0000-0000170C0000}"/>
    <cellStyle name="Millares 2 2 3 14" xfId="2963" xr:uid="{00000000-0005-0000-0000-0000180C0000}"/>
    <cellStyle name="Millares 2 2 3 15" xfId="2964" xr:uid="{00000000-0005-0000-0000-0000190C0000}"/>
    <cellStyle name="Millares 2 2 3 16" xfId="2965" xr:uid="{00000000-0005-0000-0000-00001A0C0000}"/>
    <cellStyle name="Millares 2 2 3 16 10" xfId="2966" xr:uid="{00000000-0005-0000-0000-00001B0C0000}"/>
    <cellStyle name="Millares 2 2 3 16 11" xfId="2967" xr:uid="{00000000-0005-0000-0000-00001C0C0000}"/>
    <cellStyle name="Millares 2 2 3 16 12" xfId="2968" xr:uid="{00000000-0005-0000-0000-00001D0C0000}"/>
    <cellStyle name="Millares 2 2 3 16 13" xfId="2969" xr:uid="{00000000-0005-0000-0000-00001E0C0000}"/>
    <cellStyle name="Millares 2 2 3 16 14" xfId="2970" xr:uid="{00000000-0005-0000-0000-00001F0C0000}"/>
    <cellStyle name="Millares 2 2 3 16 15" xfId="2971" xr:uid="{00000000-0005-0000-0000-0000200C0000}"/>
    <cellStyle name="Millares 2 2 3 16 16" xfId="2972" xr:uid="{00000000-0005-0000-0000-0000210C0000}"/>
    <cellStyle name="Millares 2 2 3 16 17" xfId="2973" xr:uid="{00000000-0005-0000-0000-0000220C0000}"/>
    <cellStyle name="Millares 2 2 3 16 18" xfId="2974" xr:uid="{00000000-0005-0000-0000-0000230C0000}"/>
    <cellStyle name="Millares 2 2 3 16 19" xfId="2975" xr:uid="{00000000-0005-0000-0000-0000240C0000}"/>
    <cellStyle name="Millares 2 2 3 16 2" xfId="2976" xr:uid="{00000000-0005-0000-0000-0000250C0000}"/>
    <cellStyle name="Millares 2 2 3 16 20" xfId="2977" xr:uid="{00000000-0005-0000-0000-0000260C0000}"/>
    <cellStyle name="Millares 2 2 3 16 21" xfId="2978" xr:uid="{00000000-0005-0000-0000-0000270C0000}"/>
    <cellStyle name="Millares 2 2 3 16 22" xfId="2979" xr:uid="{00000000-0005-0000-0000-0000280C0000}"/>
    <cellStyle name="Millares 2 2 3 16 23" xfId="2980" xr:uid="{00000000-0005-0000-0000-0000290C0000}"/>
    <cellStyle name="Millares 2 2 3 16 24" xfId="2981" xr:uid="{00000000-0005-0000-0000-00002A0C0000}"/>
    <cellStyle name="Millares 2 2 3 16 25" xfId="2982" xr:uid="{00000000-0005-0000-0000-00002B0C0000}"/>
    <cellStyle name="Millares 2 2 3 16 26" xfId="2983" xr:uid="{00000000-0005-0000-0000-00002C0C0000}"/>
    <cellStyle name="Millares 2 2 3 16 27" xfId="2984" xr:uid="{00000000-0005-0000-0000-00002D0C0000}"/>
    <cellStyle name="Millares 2 2 3 16 28" xfId="2985" xr:uid="{00000000-0005-0000-0000-00002E0C0000}"/>
    <cellStyle name="Millares 2 2 3 16 29" xfId="2986" xr:uid="{00000000-0005-0000-0000-00002F0C0000}"/>
    <cellStyle name="Millares 2 2 3 16 3" xfId="2987" xr:uid="{00000000-0005-0000-0000-0000300C0000}"/>
    <cellStyle name="Millares 2 2 3 16 30" xfId="2988" xr:uid="{00000000-0005-0000-0000-0000310C0000}"/>
    <cellStyle name="Millares 2 2 3 16 31" xfId="2989" xr:uid="{00000000-0005-0000-0000-0000320C0000}"/>
    <cellStyle name="Millares 2 2 3 16 32" xfId="2990" xr:uid="{00000000-0005-0000-0000-0000330C0000}"/>
    <cellStyle name="Millares 2 2 3 16 33" xfId="2991" xr:uid="{00000000-0005-0000-0000-0000340C0000}"/>
    <cellStyle name="Millares 2 2 3 16 34" xfId="2992" xr:uid="{00000000-0005-0000-0000-0000350C0000}"/>
    <cellStyle name="Millares 2 2 3 16 35" xfId="2993" xr:uid="{00000000-0005-0000-0000-0000360C0000}"/>
    <cellStyle name="Millares 2 2 3 16 4" xfId="2994" xr:uid="{00000000-0005-0000-0000-0000370C0000}"/>
    <cellStyle name="Millares 2 2 3 16 5" xfId="2995" xr:uid="{00000000-0005-0000-0000-0000380C0000}"/>
    <cellStyle name="Millares 2 2 3 16 6" xfId="2996" xr:uid="{00000000-0005-0000-0000-0000390C0000}"/>
    <cellStyle name="Millares 2 2 3 16 7" xfId="2997" xr:uid="{00000000-0005-0000-0000-00003A0C0000}"/>
    <cellStyle name="Millares 2 2 3 16 8" xfId="2998" xr:uid="{00000000-0005-0000-0000-00003B0C0000}"/>
    <cellStyle name="Millares 2 2 3 16 9" xfId="2999" xr:uid="{00000000-0005-0000-0000-00003C0C0000}"/>
    <cellStyle name="Millares 2 2 3 17" xfId="3000" xr:uid="{00000000-0005-0000-0000-00003D0C0000}"/>
    <cellStyle name="Millares 2 2 3 17 2" xfId="3001" xr:uid="{00000000-0005-0000-0000-00003E0C0000}"/>
    <cellStyle name="Millares 2 2 3 17 3" xfId="3002" xr:uid="{00000000-0005-0000-0000-00003F0C0000}"/>
    <cellStyle name="Millares 2 2 3 17 4" xfId="3003" xr:uid="{00000000-0005-0000-0000-0000400C0000}"/>
    <cellStyle name="Millares 2 2 3 18" xfId="3004" xr:uid="{00000000-0005-0000-0000-0000410C0000}"/>
    <cellStyle name="Millares 2 2 3 19" xfId="3005" xr:uid="{00000000-0005-0000-0000-0000420C0000}"/>
    <cellStyle name="Millares 2 2 3 2" xfId="3006" xr:uid="{00000000-0005-0000-0000-0000430C0000}"/>
    <cellStyle name="Millares 2 2 3 2 2" xfId="3007" xr:uid="{00000000-0005-0000-0000-0000440C0000}"/>
    <cellStyle name="Millares 2 2 3 2 3" xfId="3008" xr:uid="{00000000-0005-0000-0000-0000450C0000}"/>
    <cellStyle name="Millares 2 2 3 2 4" xfId="3009" xr:uid="{00000000-0005-0000-0000-0000460C0000}"/>
    <cellStyle name="Millares 2 2 3 2 5" xfId="3010" xr:uid="{00000000-0005-0000-0000-0000470C0000}"/>
    <cellStyle name="Millares 2 2 3 2 6" xfId="3011" xr:uid="{00000000-0005-0000-0000-0000480C0000}"/>
    <cellStyle name="Millares 2 2 3 2 7" xfId="3012" xr:uid="{00000000-0005-0000-0000-0000490C0000}"/>
    <cellStyle name="Millares 2 2 3 3" xfId="3013" xr:uid="{00000000-0005-0000-0000-00004A0C0000}"/>
    <cellStyle name="Millares 2 2 3 4" xfId="3014" xr:uid="{00000000-0005-0000-0000-00004B0C0000}"/>
    <cellStyle name="Millares 2 2 3 5" xfId="3015" xr:uid="{00000000-0005-0000-0000-00004C0C0000}"/>
    <cellStyle name="Millares 2 2 3 6" xfId="3016" xr:uid="{00000000-0005-0000-0000-00004D0C0000}"/>
    <cellStyle name="Millares 2 2 3 7" xfId="3017" xr:uid="{00000000-0005-0000-0000-00004E0C0000}"/>
    <cellStyle name="Millares 2 2 3 8" xfId="3018" xr:uid="{00000000-0005-0000-0000-00004F0C0000}"/>
    <cellStyle name="Millares 2 2 3 9" xfId="3019" xr:uid="{00000000-0005-0000-0000-0000500C0000}"/>
    <cellStyle name="Millares 2 2 30" xfId="3020" xr:uid="{00000000-0005-0000-0000-0000510C0000}"/>
    <cellStyle name="Millares 2 2 30 2" xfId="3021" xr:uid="{00000000-0005-0000-0000-0000520C0000}"/>
    <cellStyle name="Millares 2 2 30 3" xfId="3022" xr:uid="{00000000-0005-0000-0000-0000530C0000}"/>
    <cellStyle name="Millares 2 2 30 4" xfId="3023" xr:uid="{00000000-0005-0000-0000-0000540C0000}"/>
    <cellStyle name="Millares 2 2 31" xfId="3024" xr:uid="{00000000-0005-0000-0000-0000550C0000}"/>
    <cellStyle name="Millares 2 2 31 2" xfId="3025" xr:uid="{00000000-0005-0000-0000-0000560C0000}"/>
    <cellStyle name="Millares 2 2 31 3" xfId="3026" xr:uid="{00000000-0005-0000-0000-0000570C0000}"/>
    <cellStyle name="Millares 2 2 32" xfId="3027" xr:uid="{00000000-0005-0000-0000-0000580C0000}"/>
    <cellStyle name="Millares 2 2 33" xfId="3028" xr:uid="{00000000-0005-0000-0000-0000590C0000}"/>
    <cellStyle name="Millares 2 2 34" xfId="3029" xr:uid="{00000000-0005-0000-0000-00005A0C0000}"/>
    <cellStyle name="Millares 2 2 34 10" xfId="3030" xr:uid="{00000000-0005-0000-0000-00005B0C0000}"/>
    <cellStyle name="Millares 2 2 34 11" xfId="3031" xr:uid="{00000000-0005-0000-0000-00005C0C0000}"/>
    <cellStyle name="Millares 2 2 34 2" xfId="3032" xr:uid="{00000000-0005-0000-0000-00005D0C0000}"/>
    <cellStyle name="Millares 2 2 34 2 2" xfId="3033" xr:uid="{00000000-0005-0000-0000-00005E0C0000}"/>
    <cellStyle name="Millares 2 2 34 2 2 2" xfId="3034" xr:uid="{00000000-0005-0000-0000-00005F0C0000}"/>
    <cellStyle name="Millares 2 2 34 3" xfId="3035" xr:uid="{00000000-0005-0000-0000-0000600C0000}"/>
    <cellStyle name="Millares 2 2 34 4" xfId="3036" xr:uid="{00000000-0005-0000-0000-0000610C0000}"/>
    <cellStyle name="Millares 2 2 34 5" xfId="3037" xr:uid="{00000000-0005-0000-0000-0000620C0000}"/>
    <cellStyle name="Millares 2 2 34 6" xfId="3038" xr:uid="{00000000-0005-0000-0000-0000630C0000}"/>
    <cellStyle name="Millares 2 2 34 7" xfId="3039" xr:uid="{00000000-0005-0000-0000-0000640C0000}"/>
    <cellStyle name="Millares 2 2 34 8" xfId="3040" xr:uid="{00000000-0005-0000-0000-0000650C0000}"/>
    <cellStyle name="Millares 2 2 34 9" xfId="3041" xr:uid="{00000000-0005-0000-0000-0000660C0000}"/>
    <cellStyle name="Millares 2 2 35" xfId="3042" xr:uid="{00000000-0005-0000-0000-0000670C0000}"/>
    <cellStyle name="Millares 2 2 35 10" xfId="3043" xr:uid="{00000000-0005-0000-0000-0000680C0000}"/>
    <cellStyle name="Millares 2 2 35 11" xfId="3044" xr:uid="{00000000-0005-0000-0000-0000690C0000}"/>
    <cellStyle name="Millares 2 2 35 2" xfId="3045" xr:uid="{00000000-0005-0000-0000-00006A0C0000}"/>
    <cellStyle name="Millares 2 2 35 2 2" xfId="3046" xr:uid="{00000000-0005-0000-0000-00006B0C0000}"/>
    <cellStyle name="Millares 2 2 35 2 2 2" xfId="3047" xr:uid="{00000000-0005-0000-0000-00006C0C0000}"/>
    <cellStyle name="Millares 2 2 35 3" xfId="3048" xr:uid="{00000000-0005-0000-0000-00006D0C0000}"/>
    <cellStyle name="Millares 2 2 35 4" xfId="3049" xr:uid="{00000000-0005-0000-0000-00006E0C0000}"/>
    <cellStyle name="Millares 2 2 35 5" xfId="3050" xr:uid="{00000000-0005-0000-0000-00006F0C0000}"/>
    <cellStyle name="Millares 2 2 35 6" xfId="3051" xr:uid="{00000000-0005-0000-0000-0000700C0000}"/>
    <cellStyle name="Millares 2 2 35 7" xfId="3052" xr:uid="{00000000-0005-0000-0000-0000710C0000}"/>
    <cellStyle name="Millares 2 2 35 8" xfId="3053" xr:uid="{00000000-0005-0000-0000-0000720C0000}"/>
    <cellStyle name="Millares 2 2 35 9" xfId="3054" xr:uid="{00000000-0005-0000-0000-0000730C0000}"/>
    <cellStyle name="Millares 2 2 36" xfId="3055" xr:uid="{00000000-0005-0000-0000-0000740C0000}"/>
    <cellStyle name="Millares 2 2 37" xfId="3056" xr:uid="{00000000-0005-0000-0000-0000750C0000}"/>
    <cellStyle name="Millares 2 2 38" xfId="3057" xr:uid="{00000000-0005-0000-0000-0000760C0000}"/>
    <cellStyle name="Millares 2 2 39" xfId="3058" xr:uid="{00000000-0005-0000-0000-0000770C0000}"/>
    <cellStyle name="Millares 2 2 4" xfId="3059" xr:uid="{00000000-0005-0000-0000-0000780C0000}"/>
    <cellStyle name="Millares 2 2 4 10" xfId="3060" xr:uid="{00000000-0005-0000-0000-0000790C0000}"/>
    <cellStyle name="Millares 2 2 4 11" xfId="3061" xr:uid="{00000000-0005-0000-0000-00007A0C0000}"/>
    <cellStyle name="Millares 2 2 4 11 2" xfId="3062" xr:uid="{00000000-0005-0000-0000-00007B0C0000}"/>
    <cellStyle name="Millares 2 2 4 11 3" xfId="3063" xr:uid="{00000000-0005-0000-0000-00007C0C0000}"/>
    <cellStyle name="Millares 2 2 4 11 4" xfId="3064" xr:uid="{00000000-0005-0000-0000-00007D0C0000}"/>
    <cellStyle name="Millares 2 2 4 11 5" xfId="3065" xr:uid="{00000000-0005-0000-0000-00007E0C0000}"/>
    <cellStyle name="Millares 2 2 4 11 6" xfId="3066" xr:uid="{00000000-0005-0000-0000-00007F0C0000}"/>
    <cellStyle name="Millares 2 2 4 12" xfId="3067" xr:uid="{00000000-0005-0000-0000-0000800C0000}"/>
    <cellStyle name="Millares 2 2 4 13" xfId="3068" xr:uid="{00000000-0005-0000-0000-0000810C0000}"/>
    <cellStyle name="Millares 2 2 4 14" xfId="3069" xr:uid="{00000000-0005-0000-0000-0000820C0000}"/>
    <cellStyle name="Millares 2 2 4 15" xfId="3070" xr:uid="{00000000-0005-0000-0000-0000830C0000}"/>
    <cellStyle name="Millares 2 2 4 16" xfId="3071" xr:uid="{00000000-0005-0000-0000-0000840C0000}"/>
    <cellStyle name="Millares 2 2 4 17" xfId="3072" xr:uid="{00000000-0005-0000-0000-0000850C0000}"/>
    <cellStyle name="Millares 2 2 4 17 2" xfId="3073" xr:uid="{00000000-0005-0000-0000-0000860C0000}"/>
    <cellStyle name="Millares 2 2 4 17 3" xfId="3074" xr:uid="{00000000-0005-0000-0000-0000870C0000}"/>
    <cellStyle name="Millares 2 2 4 17 4" xfId="3075" xr:uid="{00000000-0005-0000-0000-0000880C0000}"/>
    <cellStyle name="Millares 2 2 4 18" xfId="3076" xr:uid="{00000000-0005-0000-0000-0000890C0000}"/>
    <cellStyle name="Millares 2 2 4 19" xfId="3077" xr:uid="{00000000-0005-0000-0000-00008A0C0000}"/>
    <cellStyle name="Millares 2 2 4 2" xfId="3078" xr:uid="{00000000-0005-0000-0000-00008B0C0000}"/>
    <cellStyle name="Millares 2 2 4 2 10" xfId="3079" xr:uid="{00000000-0005-0000-0000-00008C0C0000}"/>
    <cellStyle name="Millares 2 2 4 2 11" xfId="3080" xr:uid="{00000000-0005-0000-0000-00008D0C0000}"/>
    <cellStyle name="Millares 2 2 4 2 2" xfId="3081" xr:uid="{00000000-0005-0000-0000-00008E0C0000}"/>
    <cellStyle name="Millares 2 2 4 2 2 2" xfId="3082" xr:uid="{00000000-0005-0000-0000-00008F0C0000}"/>
    <cellStyle name="Millares 2 2 4 2 2 3" xfId="3083" xr:uid="{00000000-0005-0000-0000-0000900C0000}"/>
    <cellStyle name="Millares 2 2 4 2 2 4" xfId="3084" xr:uid="{00000000-0005-0000-0000-0000910C0000}"/>
    <cellStyle name="Millares 2 2 4 2 2 5" xfId="3085" xr:uid="{00000000-0005-0000-0000-0000920C0000}"/>
    <cellStyle name="Millares 2 2 4 2 2 6" xfId="3086" xr:uid="{00000000-0005-0000-0000-0000930C0000}"/>
    <cellStyle name="Millares 2 2 4 2 3" xfId="3087" xr:uid="{00000000-0005-0000-0000-0000940C0000}"/>
    <cellStyle name="Millares 2 2 4 2 4" xfId="3088" xr:uid="{00000000-0005-0000-0000-0000950C0000}"/>
    <cellStyle name="Millares 2 2 4 2 5" xfId="3089" xr:uid="{00000000-0005-0000-0000-0000960C0000}"/>
    <cellStyle name="Millares 2 2 4 2 6" xfId="3090" xr:uid="{00000000-0005-0000-0000-0000970C0000}"/>
    <cellStyle name="Millares 2 2 4 2 7" xfId="3091" xr:uid="{00000000-0005-0000-0000-0000980C0000}"/>
    <cellStyle name="Millares 2 2 4 2 8" xfId="3092" xr:uid="{00000000-0005-0000-0000-0000990C0000}"/>
    <cellStyle name="Millares 2 2 4 2 9" xfId="3093" xr:uid="{00000000-0005-0000-0000-00009A0C0000}"/>
    <cellStyle name="Millares 2 2 4 20" xfId="3094" xr:uid="{00000000-0005-0000-0000-00009B0C0000}"/>
    <cellStyle name="Millares 2 2 4 3" xfId="3095" xr:uid="{00000000-0005-0000-0000-00009C0C0000}"/>
    <cellStyle name="Millares 2 2 4 4" xfId="3096" xr:uid="{00000000-0005-0000-0000-00009D0C0000}"/>
    <cellStyle name="Millares 2 2 4 5" xfId="3097" xr:uid="{00000000-0005-0000-0000-00009E0C0000}"/>
    <cellStyle name="Millares 2 2 4 6" xfId="3098" xr:uid="{00000000-0005-0000-0000-00009F0C0000}"/>
    <cellStyle name="Millares 2 2 4 7" xfId="3099" xr:uid="{00000000-0005-0000-0000-0000A00C0000}"/>
    <cellStyle name="Millares 2 2 4 8" xfId="3100" xr:uid="{00000000-0005-0000-0000-0000A10C0000}"/>
    <cellStyle name="Millares 2 2 4 9" xfId="3101" xr:uid="{00000000-0005-0000-0000-0000A20C0000}"/>
    <cellStyle name="Millares 2 2 40" xfId="3102" xr:uid="{00000000-0005-0000-0000-0000A30C0000}"/>
    <cellStyle name="Millares 2 2 41" xfId="3103" xr:uid="{00000000-0005-0000-0000-0000A40C0000}"/>
    <cellStyle name="Millares 2 2 42" xfId="3104" xr:uid="{00000000-0005-0000-0000-0000A50C0000}"/>
    <cellStyle name="Millares 2 2 43" xfId="3105" xr:uid="{00000000-0005-0000-0000-0000A60C0000}"/>
    <cellStyle name="Millares 2 2 44" xfId="3106" xr:uid="{00000000-0005-0000-0000-0000A70C0000}"/>
    <cellStyle name="Millares 2 2 44 2" xfId="3107" xr:uid="{00000000-0005-0000-0000-0000A80C0000}"/>
    <cellStyle name="Millares 2 2 44 2 2" xfId="3108" xr:uid="{00000000-0005-0000-0000-0000A90C0000}"/>
    <cellStyle name="Millares 2 2 45" xfId="3109" xr:uid="{00000000-0005-0000-0000-0000AA0C0000}"/>
    <cellStyle name="Millares 2 2 46" xfId="3110" xr:uid="{00000000-0005-0000-0000-0000AB0C0000}"/>
    <cellStyle name="Millares 2 2 47" xfId="3111" xr:uid="{00000000-0005-0000-0000-0000AC0C0000}"/>
    <cellStyle name="Millares 2 2 48" xfId="3112" xr:uid="{00000000-0005-0000-0000-0000AD0C0000}"/>
    <cellStyle name="Millares 2 2 49" xfId="3113" xr:uid="{00000000-0005-0000-0000-0000AE0C0000}"/>
    <cellStyle name="Millares 2 2 5" xfId="3114" xr:uid="{00000000-0005-0000-0000-0000AF0C0000}"/>
    <cellStyle name="Millares 2 2 5 2" xfId="3115" xr:uid="{00000000-0005-0000-0000-0000B00C0000}"/>
    <cellStyle name="Millares 2 2 5 2 2" xfId="3116" xr:uid="{00000000-0005-0000-0000-0000B10C0000}"/>
    <cellStyle name="Millares 2 2 5 2 3" xfId="3117" xr:uid="{00000000-0005-0000-0000-0000B20C0000}"/>
    <cellStyle name="Millares 2 2 5 2 4" xfId="3118" xr:uid="{00000000-0005-0000-0000-0000B30C0000}"/>
    <cellStyle name="Millares 2 2 5 3" xfId="3119" xr:uid="{00000000-0005-0000-0000-0000B40C0000}"/>
    <cellStyle name="Millares 2 2 5 4" xfId="3120" xr:uid="{00000000-0005-0000-0000-0000B50C0000}"/>
    <cellStyle name="Millares 2 2 5 5" xfId="3121" xr:uid="{00000000-0005-0000-0000-0000B60C0000}"/>
    <cellStyle name="Millares 2 2 50" xfId="3122" xr:uid="{00000000-0005-0000-0000-0000B70C0000}"/>
    <cellStyle name="Millares 2 2 51" xfId="3123" xr:uid="{00000000-0005-0000-0000-0000B80C0000}"/>
    <cellStyle name="Millares 2 2 52" xfId="3124" xr:uid="{00000000-0005-0000-0000-0000B90C0000}"/>
    <cellStyle name="Millares 2 2 53" xfId="3125" xr:uid="{00000000-0005-0000-0000-0000BA0C0000}"/>
    <cellStyle name="Millares 2 2 54" xfId="3126" xr:uid="{00000000-0005-0000-0000-0000BB0C0000}"/>
    <cellStyle name="Millares 2 2 55" xfId="3127" xr:uid="{00000000-0005-0000-0000-0000BC0C0000}"/>
    <cellStyle name="Millares 2 2 56" xfId="3128" xr:uid="{00000000-0005-0000-0000-0000BD0C0000}"/>
    <cellStyle name="Millares 2 2 57" xfId="2665" xr:uid="{00000000-0005-0000-0000-0000BE0C0000}"/>
    <cellStyle name="Millares 2 2 58" xfId="14772" xr:uid="{00000000-0005-0000-0000-0000BF0C0000}"/>
    <cellStyle name="Millares 2 2 6" xfId="3129" xr:uid="{00000000-0005-0000-0000-0000C00C0000}"/>
    <cellStyle name="Millares 2 2 6 2" xfId="3130" xr:uid="{00000000-0005-0000-0000-0000C10C0000}"/>
    <cellStyle name="Millares 2 2 6 2 2" xfId="3131" xr:uid="{00000000-0005-0000-0000-0000C20C0000}"/>
    <cellStyle name="Millares 2 2 6 2 3" xfId="3132" xr:uid="{00000000-0005-0000-0000-0000C30C0000}"/>
    <cellStyle name="Millares 2 2 6 2 4" xfId="3133" xr:uid="{00000000-0005-0000-0000-0000C40C0000}"/>
    <cellStyle name="Millares 2 2 6 3" xfId="3134" xr:uid="{00000000-0005-0000-0000-0000C50C0000}"/>
    <cellStyle name="Millares 2 2 6 4" xfId="3135" xr:uid="{00000000-0005-0000-0000-0000C60C0000}"/>
    <cellStyle name="Millares 2 2 6 5" xfId="3136" xr:uid="{00000000-0005-0000-0000-0000C70C0000}"/>
    <cellStyle name="Millares 2 2 7" xfId="3137" xr:uid="{00000000-0005-0000-0000-0000C80C0000}"/>
    <cellStyle name="Millares 2 2 7 2" xfId="3138" xr:uid="{00000000-0005-0000-0000-0000C90C0000}"/>
    <cellStyle name="Millares 2 2 7 2 2" xfId="3139" xr:uid="{00000000-0005-0000-0000-0000CA0C0000}"/>
    <cellStyle name="Millares 2 2 7 2 3" xfId="3140" xr:uid="{00000000-0005-0000-0000-0000CB0C0000}"/>
    <cellStyle name="Millares 2 2 7 2 4" xfId="3141" xr:uid="{00000000-0005-0000-0000-0000CC0C0000}"/>
    <cellStyle name="Millares 2 2 7 2 5" xfId="3142" xr:uid="{00000000-0005-0000-0000-0000CD0C0000}"/>
    <cellStyle name="Millares 2 2 7 2 6" xfId="3143" xr:uid="{00000000-0005-0000-0000-0000CE0C0000}"/>
    <cellStyle name="Millares 2 2 7 3" xfId="3144" xr:uid="{00000000-0005-0000-0000-0000CF0C0000}"/>
    <cellStyle name="Millares 2 2 7 3 2" xfId="3145" xr:uid="{00000000-0005-0000-0000-0000D00C0000}"/>
    <cellStyle name="Millares 2 2 7 3 3" xfId="3146" xr:uid="{00000000-0005-0000-0000-0000D10C0000}"/>
    <cellStyle name="Millares 2 2 7 3 4" xfId="3147" xr:uid="{00000000-0005-0000-0000-0000D20C0000}"/>
    <cellStyle name="Millares 2 2 7 4" xfId="3148" xr:uid="{00000000-0005-0000-0000-0000D30C0000}"/>
    <cellStyle name="Millares 2 2 7 5" xfId="3149" xr:uid="{00000000-0005-0000-0000-0000D40C0000}"/>
    <cellStyle name="Millares 2 2 8" xfId="3150" xr:uid="{00000000-0005-0000-0000-0000D50C0000}"/>
    <cellStyle name="Millares 2 2 8 10" xfId="3151" xr:uid="{00000000-0005-0000-0000-0000D60C0000}"/>
    <cellStyle name="Millares 2 2 8 11" xfId="3152" xr:uid="{00000000-0005-0000-0000-0000D70C0000}"/>
    <cellStyle name="Millares 2 2 8 12" xfId="3153" xr:uid="{00000000-0005-0000-0000-0000D80C0000}"/>
    <cellStyle name="Millares 2 2 8 2" xfId="3154" xr:uid="{00000000-0005-0000-0000-0000D90C0000}"/>
    <cellStyle name="Millares 2 2 8 2 2" xfId="3155" xr:uid="{00000000-0005-0000-0000-0000DA0C0000}"/>
    <cellStyle name="Millares 2 2 8 2 3" xfId="3156" xr:uid="{00000000-0005-0000-0000-0000DB0C0000}"/>
    <cellStyle name="Millares 2 2 8 2 4" xfId="3157" xr:uid="{00000000-0005-0000-0000-0000DC0C0000}"/>
    <cellStyle name="Millares 2 2 8 2 5" xfId="3158" xr:uid="{00000000-0005-0000-0000-0000DD0C0000}"/>
    <cellStyle name="Millares 2 2 8 2 6" xfId="3159" xr:uid="{00000000-0005-0000-0000-0000DE0C0000}"/>
    <cellStyle name="Millares 2 2 8 3" xfId="3160" xr:uid="{00000000-0005-0000-0000-0000DF0C0000}"/>
    <cellStyle name="Millares 2 2 8 4" xfId="3161" xr:uid="{00000000-0005-0000-0000-0000E00C0000}"/>
    <cellStyle name="Millares 2 2 8 5" xfId="3162" xr:uid="{00000000-0005-0000-0000-0000E10C0000}"/>
    <cellStyle name="Millares 2 2 8 6" xfId="3163" xr:uid="{00000000-0005-0000-0000-0000E20C0000}"/>
    <cellStyle name="Millares 2 2 8 7" xfId="3164" xr:uid="{00000000-0005-0000-0000-0000E30C0000}"/>
    <cellStyle name="Millares 2 2 8 8" xfId="3165" xr:uid="{00000000-0005-0000-0000-0000E40C0000}"/>
    <cellStyle name="Millares 2 2 8 9" xfId="3166" xr:uid="{00000000-0005-0000-0000-0000E50C0000}"/>
    <cellStyle name="Millares 2 2 8 9 2" xfId="3167" xr:uid="{00000000-0005-0000-0000-0000E60C0000}"/>
    <cellStyle name="Millares 2 2 8 9 3" xfId="3168" xr:uid="{00000000-0005-0000-0000-0000E70C0000}"/>
    <cellStyle name="Millares 2 2 8 9 4" xfId="3169" xr:uid="{00000000-0005-0000-0000-0000E80C0000}"/>
    <cellStyle name="Millares 2 2 9" xfId="3170" xr:uid="{00000000-0005-0000-0000-0000E90C0000}"/>
    <cellStyle name="Millares 2 2 9 2" xfId="3171" xr:uid="{00000000-0005-0000-0000-0000EA0C0000}"/>
    <cellStyle name="Millares 2 2 9 2 2" xfId="3172" xr:uid="{00000000-0005-0000-0000-0000EB0C0000}"/>
    <cellStyle name="Millares 2 2 9 2 3" xfId="3173" xr:uid="{00000000-0005-0000-0000-0000EC0C0000}"/>
    <cellStyle name="Millares 2 2 9 2 4" xfId="3174" xr:uid="{00000000-0005-0000-0000-0000ED0C0000}"/>
    <cellStyle name="Millares 2 2 9 3" xfId="3175" xr:uid="{00000000-0005-0000-0000-0000EE0C0000}"/>
    <cellStyle name="Millares 2 2 9 4" xfId="3176" xr:uid="{00000000-0005-0000-0000-0000EF0C0000}"/>
    <cellStyle name="Millares 2 2 9 5" xfId="3177" xr:uid="{00000000-0005-0000-0000-0000F00C0000}"/>
    <cellStyle name="Millares 2 20" xfId="3178" xr:uid="{00000000-0005-0000-0000-0000F10C0000}"/>
    <cellStyle name="Millares 2 20 2" xfId="3179" xr:uid="{00000000-0005-0000-0000-0000F20C0000}"/>
    <cellStyle name="Millares 2 20 2 2" xfId="3180" xr:uid="{00000000-0005-0000-0000-0000F30C0000}"/>
    <cellStyle name="Millares 2 20 2 3" xfId="3181" xr:uid="{00000000-0005-0000-0000-0000F40C0000}"/>
    <cellStyle name="Millares 2 20 2 4" xfId="3182" xr:uid="{00000000-0005-0000-0000-0000F50C0000}"/>
    <cellStyle name="Millares 2 20 3" xfId="3183" xr:uid="{00000000-0005-0000-0000-0000F60C0000}"/>
    <cellStyle name="Millares 2 20 4" xfId="3184" xr:uid="{00000000-0005-0000-0000-0000F70C0000}"/>
    <cellStyle name="Millares 2 20 5" xfId="3185" xr:uid="{00000000-0005-0000-0000-0000F80C0000}"/>
    <cellStyle name="Millares 2 21" xfId="3186" xr:uid="{00000000-0005-0000-0000-0000F90C0000}"/>
    <cellStyle name="Millares 2 21 2" xfId="3187" xr:uid="{00000000-0005-0000-0000-0000FA0C0000}"/>
    <cellStyle name="Millares 2 21 2 2" xfId="3188" xr:uid="{00000000-0005-0000-0000-0000FB0C0000}"/>
    <cellStyle name="Millares 2 21 2 3" xfId="3189" xr:uid="{00000000-0005-0000-0000-0000FC0C0000}"/>
    <cellStyle name="Millares 2 21 2 4" xfId="3190" xr:uid="{00000000-0005-0000-0000-0000FD0C0000}"/>
    <cellStyle name="Millares 2 21 3" xfId="3191" xr:uid="{00000000-0005-0000-0000-0000FE0C0000}"/>
    <cellStyle name="Millares 2 21 4" xfId="3192" xr:uid="{00000000-0005-0000-0000-0000FF0C0000}"/>
    <cellStyle name="Millares 2 21 5" xfId="3193" xr:uid="{00000000-0005-0000-0000-0000000D0000}"/>
    <cellStyle name="Millares 2 22" xfId="3194" xr:uid="{00000000-0005-0000-0000-0000010D0000}"/>
    <cellStyle name="Millares 2 22 2" xfId="3195" xr:uid="{00000000-0005-0000-0000-0000020D0000}"/>
    <cellStyle name="Millares 2 22 2 2" xfId="3196" xr:uid="{00000000-0005-0000-0000-0000030D0000}"/>
    <cellStyle name="Millares 2 22 2 3" xfId="3197" xr:uid="{00000000-0005-0000-0000-0000040D0000}"/>
    <cellStyle name="Millares 2 22 2 4" xfId="3198" xr:uid="{00000000-0005-0000-0000-0000050D0000}"/>
    <cellStyle name="Millares 2 22 3" xfId="3199" xr:uid="{00000000-0005-0000-0000-0000060D0000}"/>
    <cellStyle name="Millares 2 22 4" xfId="3200" xr:uid="{00000000-0005-0000-0000-0000070D0000}"/>
    <cellStyle name="Millares 2 22 5" xfId="3201" xr:uid="{00000000-0005-0000-0000-0000080D0000}"/>
    <cellStyle name="Millares 2 23" xfId="3202" xr:uid="{00000000-0005-0000-0000-0000090D0000}"/>
    <cellStyle name="Millares 2 23 10" xfId="3203" xr:uid="{00000000-0005-0000-0000-00000A0D0000}"/>
    <cellStyle name="Millares 2 23 11" xfId="3204" xr:uid="{00000000-0005-0000-0000-00000B0D0000}"/>
    <cellStyle name="Millares 2 23 12" xfId="3205" xr:uid="{00000000-0005-0000-0000-00000C0D0000}"/>
    <cellStyle name="Millares 2 23 13" xfId="3206" xr:uid="{00000000-0005-0000-0000-00000D0D0000}"/>
    <cellStyle name="Millares 2 23 14" xfId="3207" xr:uid="{00000000-0005-0000-0000-00000E0D0000}"/>
    <cellStyle name="Millares 2 23 15" xfId="3208" xr:uid="{00000000-0005-0000-0000-00000F0D0000}"/>
    <cellStyle name="Millares 2 23 16" xfId="3209" xr:uid="{00000000-0005-0000-0000-0000100D0000}"/>
    <cellStyle name="Millares 2 23 16 10" xfId="3210" xr:uid="{00000000-0005-0000-0000-0000110D0000}"/>
    <cellStyle name="Millares 2 23 16 11" xfId="3211" xr:uid="{00000000-0005-0000-0000-0000120D0000}"/>
    <cellStyle name="Millares 2 23 16 12" xfId="3212" xr:uid="{00000000-0005-0000-0000-0000130D0000}"/>
    <cellStyle name="Millares 2 23 16 13" xfId="3213" xr:uid="{00000000-0005-0000-0000-0000140D0000}"/>
    <cellStyle name="Millares 2 23 16 14" xfId="3214" xr:uid="{00000000-0005-0000-0000-0000150D0000}"/>
    <cellStyle name="Millares 2 23 16 15" xfId="3215" xr:uid="{00000000-0005-0000-0000-0000160D0000}"/>
    <cellStyle name="Millares 2 23 16 16" xfId="3216" xr:uid="{00000000-0005-0000-0000-0000170D0000}"/>
    <cellStyle name="Millares 2 23 16 17" xfId="3217" xr:uid="{00000000-0005-0000-0000-0000180D0000}"/>
    <cellStyle name="Millares 2 23 16 18" xfId="3218" xr:uid="{00000000-0005-0000-0000-0000190D0000}"/>
    <cellStyle name="Millares 2 23 16 19" xfId="3219" xr:uid="{00000000-0005-0000-0000-00001A0D0000}"/>
    <cellStyle name="Millares 2 23 16 2" xfId="3220" xr:uid="{00000000-0005-0000-0000-00001B0D0000}"/>
    <cellStyle name="Millares 2 23 16 20" xfId="3221" xr:uid="{00000000-0005-0000-0000-00001C0D0000}"/>
    <cellStyle name="Millares 2 23 16 21" xfId="3222" xr:uid="{00000000-0005-0000-0000-00001D0D0000}"/>
    <cellStyle name="Millares 2 23 16 22" xfId="3223" xr:uid="{00000000-0005-0000-0000-00001E0D0000}"/>
    <cellStyle name="Millares 2 23 16 23" xfId="3224" xr:uid="{00000000-0005-0000-0000-00001F0D0000}"/>
    <cellStyle name="Millares 2 23 16 24" xfId="3225" xr:uid="{00000000-0005-0000-0000-0000200D0000}"/>
    <cellStyle name="Millares 2 23 16 25" xfId="3226" xr:uid="{00000000-0005-0000-0000-0000210D0000}"/>
    <cellStyle name="Millares 2 23 16 26" xfId="3227" xr:uid="{00000000-0005-0000-0000-0000220D0000}"/>
    <cellStyle name="Millares 2 23 16 27" xfId="3228" xr:uid="{00000000-0005-0000-0000-0000230D0000}"/>
    <cellStyle name="Millares 2 23 16 28" xfId="3229" xr:uid="{00000000-0005-0000-0000-0000240D0000}"/>
    <cellStyle name="Millares 2 23 16 29" xfId="3230" xr:uid="{00000000-0005-0000-0000-0000250D0000}"/>
    <cellStyle name="Millares 2 23 16 3" xfId="3231" xr:uid="{00000000-0005-0000-0000-0000260D0000}"/>
    <cellStyle name="Millares 2 23 16 30" xfId="3232" xr:uid="{00000000-0005-0000-0000-0000270D0000}"/>
    <cellStyle name="Millares 2 23 16 31" xfId="3233" xr:uid="{00000000-0005-0000-0000-0000280D0000}"/>
    <cellStyle name="Millares 2 23 16 32" xfId="3234" xr:uid="{00000000-0005-0000-0000-0000290D0000}"/>
    <cellStyle name="Millares 2 23 16 33" xfId="3235" xr:uid="{00000000-0005-0000-0000-00002A0D0000}"/>
    <cellStyle name="Millares 2 23 16 34" xfId="3236" xr:uid="{00000000-0005-0000-0000-00002B0D0000}"/>
    <cellStyle name="Millares 2 23 16 35" xfId="3237" xr:uid="{00000000-0005-0000-0000-00002C0D0000}"/>
    <cellStyle name="Millares 2 23 16 4" xfId="3238" xr:uid="{00000000-0005-0000-0000-00002D0D0000}"/>
    <cellStyle name="Millares 2 23 16 5" xfId="3239" xr:uid="{00000000-0005-0000-0000-00002E0D0000}"/>
    <cellStyle name="Millares 2 23 16 6" xfId="3240" xr:uid="{00000000-0005-0000-0000-00002F0D0000}"/>
    <cellStyle name="Millares 2 23 16 7" xfId="3241" xr:uid="{00000000-0005-0000-0000-0000300D0000}"/>
    <cellStyle name="Millares 2 23 16 8" xfId="3242" xr:uid="{00000000-0005-0000-0000-0000310D0000}"/>
    <cellStyle name="Millares 2 23 16 9" xfId="3243" xr:uid="{00000000-0005-0000-0000-0000320D0000}"/>
    <cellStyle name="Millares 2 23 17" xfId="3244" xr:uid="{00000000-0005-0000-0000-0000330D0000}"/>
    <cellStyle name="Millares 2 23 17 2" xfId="3245" xr:uid="{00000000-0005-0000-0000-0000340D0000}"/>
    <cellStyle name="Millares 2 23 17 3" xfId="3246" xr:uid="{00000000-0005-0000-0000-0000350D0000}"/>
    <cellStyle name="Millares 2 23 17 4" xfId="3247" xr:uid="{00000000-0005-0000-0000-0000360D0000}"/>
    <cellStyle name="Millares 2 23 18" xfId="3248" xr:uid="{00000000-0005-0000-0000-0000370D0000}"/>
    <cellStyle name="Millares 2 23 19" xfId="3249" xr:uid="{00000000-0005-0000-0000-0000380D0000}"/>
    <cellStyle name="Millares 2 23 2" xfId="3250" xr:uid="{00000000-0005-0000-0000-0000390D0000}"/>
    <cellStyle name="Millares 2 23 2 2" xfId="3251" xr:uid="{00000000-0005-0000-0000-00003A0D0000}"/>
    <cellStyle name="Millares 2 23 2 3" xfId="3252" xr:uid="{00000000-0005-0000-0000-00003B0D0000}"/>
    <cellStyle name="Millares 2 23 2 4" xfId="3253" xr:uid="{00000000-0005-0000-0000-00003C0D0000}"/>
    <cellStyle name="Millares 2 23 2 5" xfId="3254" xr:uid="{00000000-0005-0000-0000-00003D0D0000}"/>
    <cellStyle name="Millares 2 23 2 6" xfId="3255" xr:uid="{00000000-0005-0000-0000-00003E0D0000}"/>
    <cellStyle name="Millares 2 23 2 7" xfId="3256" xr:uid="{00000000-0005-0000-0000-00003F0D0000}"/>
    <cellStyle name="Millares 2 23 3" xfId="3257" xr:uid="{00000000-0005-0000-0000-0000400D0000}"/>
    <cellStyle name="Millares 2 23 4" xfId="3258" xr:uid="{00000000-0005-0000-0000-0000410D0000}"/>
    <cellStyle name="Millares 2 23 5" xfId="3259" xr:uid="{00000000-0005-0000-0000-0000420D0000}"/>
    <cellStyle name="Millares 2 23 6" xfId="3260" xr:uid="{00000000-0005-0000-0000-0000430D0000}"/>
    <cellStyle name="Millares 2 23 7" xfId="3261" xr:uid="{00000000-0005-0000-0000-0000440D0000}"/>
    <cellStyle name="Millares 2 23 8" xfId="3262" xr:uid="{00000000-0005-0000-0000-0000450D0000}"/>
    <cellStyle name="Millares 2 23 9" xfId="3263" xr:uid="{00000000-0005-0000-0000-0000460D0000}"/>
    <cellStyle name="Millares 2 24" xfId="3264" xr:uid="{00000000-0005-0000-0000-0000470D0000}"/>
    <cellStyle name="Millares 2 24 10" xfId="3265" xr:uid="{00000000-0005-0000-0000-0000480D0000}"/>
    <cellStyle name="Millares 2 24 11" xfId="3266" xr:uid="{00000000-0005-0000-0000-0000490D0000}"/>
    <cellStyle name="Millares 2 24 12" xfId="3267" xr:uid="{00000000-0005-0000-0000-00004A0D0000}"/>
    <cellStyle name="Millares 2 24 13" xfId="3268" xr:uid="{00000000-0005-0000-0000-00004B0D0000}"/>
    <cellStyle name="Millares 2 24 14" xfId="3269" xr:uid="{00000000-0005-0000-0000-00004C0D0000}"/>
    <cellStyle name="Millares 2 24 15" xfId="3270" xr:uid="{00000000-0005-0000-0000-00004D0D0000}"/>
    <cellStyle name="Millares 2 24 16" xfId="3271" xr:uid="{00000000-0005-0000-0000-00004E0D0000}"/>
    <cellStyle name="Millares 2 24 16 10" xfId="3272" xr:uid="{00000000-0005-0000-0000-00004F0D0000}"/>
    <cellStyle name="Millares 2 24 16 11" xfId="3273" xr:uid="{00000000-0005-0000-0000-0000500D0000}"/>
    <cellStyle name="Millares 2 24 16 12" xfId="3274" xr:uid="{00000000-0005-0000-0000-0000510D0000}"/>
    <cellStyle name="Millares 2 24 16 13" xfId="3275" xr:uid="{00000000-0005-0000-0000-0000520D0000}"/>
    <cellStyle name="Millares 2 24 16 14" xfId="3276" xr:uid="{00000000-0005-0000-0000-0000530D0000}"/>
    <cellStyle name="Millares 2 24 16 15" xfId="3277" xr:uid="{00000000-0005-0000-0000-0000540D0000}"/>
    <cellStyle name="Millares 2 24 16 16" xfId="3278" xr:uid="{00000000-0005-0000-0000-0000550D0000}"/>
    <cellStyle name="Millares 2 24 16 17" xfId="3279" xr:uid="{00000000-0005-0000-0000-0000560D0000}"/>
    <cellStyle name="Millares 2 24 16 18" xfId="3280" xr:uid="{00000000-0005-0000-0000-0000570D0000}"/>
    <cellStyle name="Millares 2 24 16 19" xfId="3281" xr:uid="{00000000-0005-0000-0000-0000580D0000}"/>
    <cellStyle name="Millares 2 24 16 2" xfId="3282" xr:uid="{00000000-0005-0000-0000-0000590D0000}"/>
    <cellStyle name="Millares 2 24 16 20" xfId="3283" xr:uid="{00000000-0005-0000-0000-00005A0D0000}"/>
    <cellStyle name="Millares 2 24 16 21" xfId="3284" xr:uid="{00000000-0005-0000-0000-00005B0D0000}"/>
    <cellStyle name="Millares 2 24 16 22" xfId="3285" xr:uid="{00000000-0005-0000-0000-00005C0D0000}"/>
    <cellStyle name="Millares 2 24 16 23" xfId="3286" xr:uid="{00000000-0005-0000-0000-00005D0D0000}"/>
    <cellStyle name="Millares 2 24 16 24" xfId="3287" xr:uid="{00000000-0005-0000-0000-00005E0D0000}"/>
    <cellStyle name="Millares 2 24 16 25" xfId="3288" xr:uid="{00000000-0005-0000-0000-00005F0D0000}"/>
    <cellStyle name="Millares 2 24 16 26" xfId="3289" xr:uid="{00000000-0005-0000-0000-0000600D0000}"/>
    <cellStyle name="Millares 2 24 16 27" xfId="3290" xr:uid="{00000000-0005-0000-0000-0000610D0000}"/>
    <cellStyle name="Millares 2 24 16 28" xfId="3291" xr:uid="{00000000-0005-0000-0000-0000620D0000}"/>
    <cellStyle name="Millares 2 24 16 29" xfId="3292" xr:uid="{00000000-0005-0000-0000-0000630D0000}"/>
    <cellStyle name="Millares 2 24 16 3" xfId="3293" xr:uid="{00000000-0005-0000-0000-0000640D0000}"/>
    <cellStyle name="Millares 2 24 16 30" xfId="3294" xr:uid="{00000000-0005-0000-0000-0000650D0000}"/>
    <cellStyle name="Millares 2 24 16 31" xfId="3295" xr:uid="{00000000-0005-0000-0000-0000660D0000}"/>
    <cellStyle name="Millares 2 24 16 32" xfId="3296" xr:uid="{00000000-0005-0000-0000-0000670D0000}"/>
    <cellStyle name="Millares 2 24 16 33" xfId="3297" xr:uid="{00000000-0005-0000-0000-0000680D0000}"/>
    <cellStyle name="Millares 2 24 16 34" xfId="3298" xr:uid="{00000000-0005-0000-0000-0000690D0000}"/>
    <cellStyle name="Millares 2 24 16 35" xfId="3299" xr:uid="{00000000-0005-0000-0000-00006A0D0000}"/>
    <cellStyle name="Millares 2 24 16 4" xfId="3300" xr:uid="{00000000-0005-0000-0000-00006B0D0000}"/>
    <cellStyle name="Millares 2 24 16 5" xfId="3301" xr:uid="{00000000-0005-0000-0000-00006C0D0000}"/>
    <cellStyle name="Millares 2 24 16 6" xfId="3302" xr:uid="{00000000-0005-0000-0000-00006D0D0000}"/>
    <cellStyle name="Millares 2 24 16 7" xfId="3303" xr:uid="{00000000-0005-0000-0000-00006E0D0000}"/>
    <cellStyle name="Millares 2 24 16 8" xfId="3304" xr:uid="{00000000-0005-0000-0000-00006F0D0000}"/>
    <cellStyle name="Millares 2 24 16 9" xfId="3305" xr:uid="{00000000-0005-0000-0000-0000700D0000}"/>
    <cellStyle name="Millares 2 24 17" xfId="3306" xr:uid="{00000000-0005-0000-0000-0000710D0000}"/>
    <cellStyle name="Millares 2 24 17 2" xfId="3307" xr:uid="{00000000-0005-0000-0000-0000720D0000}"/>
    <cellStyle name="Millares 2 24 17 3" xfId="3308" xr:uid="{00000000-0005-0000-0000-0000730D0000}"/>
    <cellStyle name="Millares 2 24 17 4" xfId="3309" xr:uid="{00000000-0005-0000-0000-0000740D0000}"/>
    <cellStyle name="Millares 2 24 18" xfId="3310" xr:uid="{00000000-0005-0000-0000-0000750D0000}"/>
    <cellStyle name="Millares 2 24 19" xfId="3311" xr:uid="{00000000-0005-0000-0000-0000760D0000}"/>
    <cellStyle name="Millares 2 24 2" xfId="3312" xr:uid="{00000000-0005-0000-0000-0000770D0000}"/>
    <cellStyle name="Millares 2 24 2 2" xfId="3313" xr:uid="{00000000-0005-0000-0000-0000780D0000}"/>
    <cellStyle name="Millares 2 24 2 3" xfId="3314" xr:uid="{00000000-0005-0000-0000-0000790D0000}"/>
    <cellStyle name="Millares 2 24 2 4" xfId="3315" xr:uid="{00000000-0005-0000-0000-00007A0D0000}"/>
    <cellStyle name="Millares 2 24 2 5" xfId="3316" xr:uid="{00000000-0005-0000-0000-00007B0D0000}"/>
    <cellStyle name="Millares 2 24 2 6" xfId="3317" xr:uid="{00000000-0005-0000-0000-00007C0D0000}"/>
    <cellStyle name="Millares 2 24 2 7" xfId="3318" xr:uid="{00000000-0005-0000-0000-00007D0D0000}"/>
    <cellStyle name="Millares 2 24 3" xfId="3319" xr:uid="{00000000-0005-0000-0000-00007E0D0000}"/>
    <cellStyle name="Millares 2 24 4" xfId="3320" xr:uid="{00000000-0005-0000-0000-00007F0D0000}"/>
    <cellStyle name="Millares 2 24 5" xfId="3321" xr:uid="{00000000-0005-0000-0000-0000800D0000}"/>
    <cellStyle name="Millares 2 24 6" xfId="3322" xr:uid="{00000000-0005-0000-0000-0000810D0000}"/>
    <cellStyle name="Millares 2 24 7" xfId="3323" xr:uid="{00000000-0005-0000-0000-0000820D0000}"/>
    <cellStyle name="Millares 2 24 8" xfId="3324" xr:uid="{00000000-0005-0000-0000-0000830D0000}"/>
    <cellStyle name="Millares 2 24 9" xfId="3325" xr:uid="{00000000-0005-0000-0000-0000840D0000}"/>
    <cellStyle name="Millares 2 25" xfId="3326" xr:uid="{00000000-0005-0000-0000-0000850D0000}"/>
    <cellStyle name="Millares 2 25 10" xfId="3327" xr:uid="{00000000-0005-0000-0000-0000860D0000}"/>
    <cellStyle name="Millares 2 25 11" xfId="3328" xr:uid="{00000000-0005-0000-0000-0000870D0000}"/>
    <cellStyle name="Millares 2 25 12" xfId="3329" xr:uid="{00000000-0005-0000-0000-0000880D0000}"/>
    <cellStyle name="Millares 2 25 13" xfId="3330" xr:uid="{00000000-0005-0000-0000-0000890D0000}"/>
    <cellStyle name="Millares 2 25 14" xfId="3331" xr:uid="{00000000-0005-0000-0000-00008A0D0000}"/>
    <cellStyle name="Millares 2 25 15" xfId="3332" xr:uid="{00000000-0005-0000-0000-00008B0D0000}"/>
    <cellStyle name="Millares 2 25 16" xfId="3333" xr:uid="{00000000-0005-0000-0000-00008C0D0000}"/>
    <cellStyle name="Millares 2 25 16 10" xfId="3334" xr:uid="{00000000-0005-0000-0000-00008D0D0000}"/>
    <cellStyle name="Millares 2 25 16 11" xfId="3335" xr:uid="{00000000-0005-0000-0000-00008E0D0000}"/>
    <cellStyle name="Millares 2 25 16 12" xfId="3336" xr:uid="{00000000-0005-0000-0000-00008F0D0000}"/>
    <cellStyle name="Millares 2 25 16 13" xfId="3337" xr:uid="{00000000-0005-0000-0000-0000900D0000}"/>
    <cellStyle name="Millares 2 25 16 14" xfId="3338" xr:uid="{00000000-0005-0000-0000-0000910D0000}"/>
    <cellStyle name="Millares 2 25 16 15" xfId="3339" xr:uid="{00000000-0005-0000-0000-0000920D0000}"/>
    <cellStyle name="Millares 2 25 16 16" xfId="3340" xr:uid="{00000000-0005-0000-0000-0000930D0000}"/>
    <cellStyle name="Millares 2 25 16 17" xfId="3341" xr:uid="{00000000-0005-0000-0000-0000940D0000}"/>
    <cellStyle name="Millares 2 25 16 18" xfId="3342" xr:uid="{00000000-0005-0000-0000-0000950D0000}"/>
    <cellStyle name="Millares 2 25 16 19" xfId="3343" xr:uid="{00000000-0005-0000-0000-0000960D0000}"/>
    <cellStyle name="Millares 2 25 16 2" xfId="3344" xr:uid="{00000000-0005-0000-0000-0000970D0000}"/>
    <cellStyle name="Millares 2 25 16 20" xfId="3345" xr:uid="{00000000-0005-0000-0000-0000980D0000}"/>
    <cellStyle name="Millares 2 25 16 21" xfId="3346" xr:uid="{00000000-0005-0000-0000-0000990D0000}"/>
    <cellStyle name="Millares 2 25 16 22" xfId="3347" xr:uid="{00000000-0005-0000-0000-00009A0D0000}"/>
    <cellStyle name="Millares 2 25 16 23" xfId="3348" xr:uid="{00000000-0005-0000-0000-00009B0D0000}"/>
    <cellStyle name="Millares 2 25 16 24" xfId="3349" xr:uid="{00000000-0005-0000-0000-00009C0D0000}"/>
    <cellStyle name="Millares 2 25 16 25" xfId="3350" xr:uid="{00000000-0005-0000-0000-00009D0D0000}"/>
    <cellStyle name="Millares 2 25 16 26" xfId="3351" xr:uid="{00000000-0005-0000-0000-00009E0D0000}"/>
    <cellStyle name="Millares 2 25 16 27" xfId="3352" xr:uid="{00000000-0005-0000-0000-00009F0D0000}"/>
    <cellStyle name="Millares 2 25 16 28" xfId="3353" xr:uid="{00000000-0005-0000-0000-0000A00D0000}"/>
    <cellStyle name="Millares 2 25 16 29" xfId="3354" xr:uid="{00000000-0005-0000-0000-0000A10D0000}"/>
    <cellStyle name="Millares 2 25 16 3" xfId="3355" xr:uid="{00000000-0005-0000-0000-0000A20D0000}"/>
    <cellStyle name="Millares 2 25 16 30" xfId="3356" xr:uid="{00000000-0005-0000-0000-0000A30D0000}"/>
    <cellStyle name="Millares 2 25 16 31" xfId="3357" xr:uid="{00000000-0005-0000-0000-0000A40D0000}"/>
    <cellStyle name="Millares 2 25 16 32" xfId="3358" xr:uid="{00000000-0005-0000-0000-0000A50D0000}"/>
    <cellStyle name="Millares 2 25 16 33" xfId="3359" xr:uid="{00000000-0005-0000-0000-0000A60D0000}"/>
    <cellStyle name="Millares 2 25 16 34" xfId="3360" xr:uid="{00000000-0005-0000-0000-0000A70D0000}"/>
    <cellStyle name="Millares 2 25 16 35" xfId="3361" xr:uid="{00000000-0005-0000-0000-0000A80D0000}"/>
    <cellStyle name="Millares 2 25 16 4" xfId="3362" xr:uid="{00000000-0005-0000-0000-0000A90D0000}"/>
    <cellStyle name="Millares 2 25 16 5" xfId="3363" xr:uid="{00000000-0005-0000-0000-0000AA0D0000}"/>
    <cellStyle name="Millares 2 25 16 6" xfId="3364" xr:uid="{00000000-0005-0000-0000-0000AB0D0000}"/>
    <cellStyle name="Millares 2 25 16 7" xfId="3365" xr:uid="{00000000-0005-0000-0000-0000AC0D0000}"/>
    <cellStyle name="Millares 2 25 16 8" xfId="3366" xr:uid="{00000000-0005-0000-0000-0000AD0D0000}"/>
    <cellStyle name="Millares 2 25 16 9" xfId="3367" xr:uid="{00000000-0005-0000-0000-0000AE0D0000}"/>
    <cellStyle name="Millares 2 25 17" xfId="3368" xr:uid="{00000000-0005-0000-0000-0000AF0D0000}"/>
    <cellStyle name="Millares 2 25 17 2" xfId="3369" xr:uid="{00000000-0005-0000-0000-0000B00D0000}"/>
    <cellStyle name="Millares 2 25 17 3" xfId="3370" xr:uid="{00000000-0005-0000-0000-0000B10D0000}"/>
    <cellStyle name="Millares 2 25 17 4" xfId="3371" xr:uid="{00000000-0005-0000-0000-0000B20D0000}"/>
    <cellStyle name="Millares 2 25 18" xfId="3372" xr:uid="{00000000-0005-0000-0000-0000B30D0000}"/>
    <cellStyle name="Millares 2 25 19" xfId="3373" xr:uid="{00000000-0005-0000-0000-0000B40D0000}"/>
    <cellStyle name="Millares 2 25 2" xfId="3374" xr:uid="{00000000-0005-0000-0000-0000B50D0000}"/>
    <cellStyle name="Millares 2 25 2 2" xfId="3375" xr:uid="{00000000-0005-0000-0000-0000B60D0000}"/>
    <cellStyle name="Millares 2 25 2 3" xfId="3376" xr:uid="{00000000-0005-0000-0000-0000B70D0000}"/>
    <cellStyle name="Millares 2 25 2 4" xfId="3377" xr:uid="{00000000-0005-0000-0000-0000B80D0000}"/>
    <cellStyle name="Millares 2 25 2 5" xfId="3378" xr:uid="{00000000-0005-0000-0000-0000B90D0000}"/>
    <cellStyle name="Millares 2 25 2 6" xfId="3379" xr:uid="{00000000-0005-0000-0000-0000BA0D0000}"/>
    <cellStyle name="Millares 2 25 2 7" xfId="3380" xr:uid="{00000000-0005-0000-0000-0000BB0D0000}"/>
    <cellStyle name="Millares 2 25 3" xfId="3381" xr:uid="{00000000-0005-0000-0000-0000BC0D0000}"/>
    <cellStyle name="Millares 2 25 4" xfId="3382" xr:uid="{00000000-0005-0000-0000-0000BD0D0000}"/>
    <cellStyle name="Millares 2 25 5" xfId="3383" xr:uid="{00000000-0005-0000-0000-0000BE0D0000}"/>
    <cellStyle name="Millares 2 25 6" xfId="3384" xr:uid="{00000000-0005-0000-0000-0000BF0D0000}"/>
    <cellStyle name="Millares 2 25 7" xfId="3385" xr:uid="{00000000-0005-0000-0000-0000C00D0000}"/>
    <cellStyle name="Millares 2 25 8" xfId="3386" xr:uid="{00000000-0005-0000-0000-0000C10D0000}"/>
    <cellStyle name="Millares 2 25 9" xfId="3387" xr:uid="{00000000-0005-0000-0000-0000C20D0000}"/>
    <cellStyle name="Millares 2 26" xfId="3388" xr:uid="{00000000-0005-0000-0000-0000C30D0000}"/>
    <cellStyle name="Millares 2 26 10" xfId="3389" xr:uid="{00000000-0005-0000-0000-0000C40D0000}"/>
    <cellStyle name="Millares 2 26 10 2" xfId="3390" xr:uid="{00000000-0005-0000-0000-0000C50D0000}"/>
    <cellStyle name="Millares 2 26 10 3" xfId="3391" xr:uid="{00000000-0005-0000-0000-0000C60D0000}"/>
    <cellStyle name="Millares 2 26 10 4" xfId="3392" xr:uid="{00000000-0005-0000-0000-0000C70D0000}"/>
    <cellStyle name="Millares 2 26 10 5" xfId="3393" xr:uid="{00000000-0005-0000-0000-0000C80D0000}"/>
    <cellStyle name="Millares 2 26 10 6" xfId="3394" xr:uid="{00000000-0005-0000-0000-0000C90D0000}"/>
    <cellStyle name="Millares 2 26 11" xfId="3395" xr:uid="{00000000-0005-0000-0000-0000CA0D0000}"/>
    <cellStyle name="Millares 2 26 12" xfId="3396" xr:uid="{00000000-0005-0000-0000-0000CB0D0000}"/>
    <cellStyle name="Millares 2 26 13" xfId="3397" xr:uid="{00000000-0005-0000-0000-0000CC0D0000}"/>
    <cellStyle name="Millares 2 26 14" xfId="3398" xr:uid="{00000000-0005-0000-0000-0000CD0D0000}"/>
    <cellStyle name="Millares 2 26 15" xfId="3399" xr:uid="{00000000-0005-0000-0000-0000CE0D0000}"/>
    <cellStyle name="Millares 2 26 16" xfId="3400" xr:uid="{00000000-0005-0000-0000-0000CF0D0000}"/>
    <cellStyle name="Millares 2 26 16 2" xfId="3401" xr:uid="{00000000-0005-0000-0000-0000D00D0000}"/>
    <cellStyle name="Millares 2 26 16 3" xfId="3402" xr:uid="{00000000-0005-0000-0000-0000D10D0000}"/>
    <cellStyle name="Millares 2 26 16 4" xfId="3403" xr:uid="{00000000-0005-0000-0000-0000D20D0000}"/>
    <cellStyle name="Millares 2 26 17" xfId="3404" xr:uid="{00000000-0005-0000-0000-0000D30D0000}"/>
    <cellStyle name="Millares 2 26 17 2" xfId="3405" xr:uid="{00000000-0005-0000-0000-0000D40D0000}"/>
    <cellStyle name="Millares 2 26 17 3" xfId="3406" xr:uid="{00000000-0005-0000-0000-0000D50D0000}"/>
    <cellStyle name="Millares 2 26 18" xfId="3407" xr:uid="{00000000-0005-0000-0000-0000D60D0000}"/>
    <cellStyle name="Millares 2 26 19" xfId="3408" xr:uid="{00000000-0005-0000-0000-0000D70D0000}"/>
    <cellStyle name="Millares 2 26 2" xfId="3409" xr:uid="{00000000-0005-0000-0000-0000D80D0000}"/>
    <cellStyle name="Millares 2 26 2 10" xfId="3410" xr:uid="{00000000-0005-0000-0000-0000D90D0000}"/>
    <cellStyle name="Millares 2 26 2 11" xfId="3411" xr:uid="{00000000-0005-0000-0000-0000DA0D0000}"/>
    <cellStyle name="Millares 2 26 2 2" xfId="3412" xr:uid="{00000000-0005-0000-0000-0000DB0D0000}"/>
    <cellStyle name="Millares 2 26 2 2 2" xfId="3413" xr:uid="{00000000-0005-0000-0000-0000DC0D0000}"/>
    <cellStyle name="Millares 2 26 2 2 3" xfId="3414" xr:uid="{00000000-0005-0000-0000-0000DD0D0000}"/>
    <cellStyle name="Millares 2 26 2 2 4" xfId="3415" xr:uid="{00000000-0005-0000-0000-0000DE0D0000}"/>
    <cellStyle name="Millares 2 26 2 2 5" xfId="3416" xr:uid="{00000000-0005-0000-0000-0000DF0D0000}"/>
    <cellStyle name="Millares 2 26 2 2 6" xfId="3417" xr:uid="{00000000-0005-0000-0000-0000E00D0000}"/>
    <cellStyle name="Millares 2 26 2 3" xfId="3418" xr:uid="{00000000-0005-0000-0000-0000E10D0000}"/>
    <cellStyle name="Millares 2 26 2 4" xfId="3419" xr:uid="{00000000-0005-0000-0000-0000E20D0000}"/>
    <cellStyle name="Millares 2 26 2 5" xfId="3420" xr:uid="{00000000-0005-0000-0000-0000E30D0000}"/>
    <cellStyle name="Millares 2 26 2 6" xfId="3421" xr:uid="{00000000-0005-0000-0000-0000E40D0000}"/>
    <cellStyle name="Millares 2 26 2 7" xfId="3422" xr:uid="{00000000-0005-0000-0000-0000E50D0000}"/>
    <cellStyle name="Millares 2 26 2 8" xfId="3423" xr:uid="{00000000-0005-0000-0000-0000E60D0000}"/>
    <cellStyle name="Millares 2 26 2 9" xfId="3424" xr:uid="{00000000-0005-0000-0000-0000E70D0000}"/>
    <cellStyle name="Millares 2 26 3" xfId="3425" xr:uid="{00000000-0005-0000-0000-0000E80D0000}"/>
    <cellStyle name="Millares 2 26 4" xfId="3426" xr:uid="{00000000-0005-0000-0000-0000E90D0000}"/>
    <cellStyle name="Millares 2 26 5" xfId="3427" xr:uid="{00000000-0005-0000-0000-0000EA0D0000}"/>
    <cellStyle name="Millares 2 26 6" xfId="3428" xr:uid="{00000000-0005-0000-0000-0000EB0D0000}"/>
    <cellStyle name="Millares 2 26 7" xfId="3429" xr:uid="{00000000-0005-0000-0000-0000EC0D0000}"/>
    <cellStyle name="Millares 2 26 8" xfId="3430" xr:uid="{00000000-0005-0000-0000-0000ED0D0000}"/>
    <cellStyle name="Millares 2 26 9" xfId="3431" xr:uid="{00000000-0005-0000-0000-0000EE0D0000}"/>
    <cellStyle name="Millares 2 27" xfId="3432" xr:uid="{00000000-0005-0000-0000-0000EF0D0000}"/>
    <cellStyle name="Millares 2 27 10" xfId="3433" xr:uid="{00000000-0005-0000-0000-0000F00D0000}"/>
    <cellStyle name="Millares 2 27 10 2" xfId="3434" xr:uid="{00000000-0005-0000-0000-0000F10D0000}"/>
    <cellStyle name="Millares 2 27 10 3" xfId="3435" xr:uid="{00000000-0005-0000-0000-0000F20D0000}"/>
    <cellStyle name="Millares 2 27 11" xfId="3436" xr:uid="{00000000-0005-0000-0000-0000F30D0000}"/>
    <cellStyle name="Millares 2 27 12" xfId="3437" xr:uid="{00000000-0005-0000-0000-0000F40D0000}"/>
    <cellStyle name="Millares 2 27 2" xfId="3438" xr:uid="{00000000-0005-0000-0000-0000F50D0000}"/>
    <cellStyle name="Millares 2 27 2 2" xfId="3439" xr:uid="{00000000-0005-0000-0000-0000F60D0000}"/>
    <cellStyle name="Millares 2 27 2 3" xfId="3440" xr:uid="{00000000-0005-0000-0000-0000F70D0000}"/>
    <cellStyle name="Millares 2 27 2 4" xfId="3441" xr:uid="{00000000-0005-0000-0000-0000F80D0000}"/>
    <cellStyle name="Millares 2 27 2 5" xfId="3442" xr:uid="{00000000-0005-0000-0000-0000F90D0000}"/>
    <cellStyle name="Millares 2 27 2 6" xfId="3443" xr:uid="{00000000-0005-0000-0000-0000FA0D0000}"/>
    <cellStyle name="Millares 2 27 3" xfId="3444" xr:uid="{00000000-0005-0000-0000-0000FB0D0000}"/>
    <cellStyle name="Millares 2 27 4" xfId="3445" xr:uid="{00000000-0005-0000-0000-0000FC0D0000}"/>
    <cellStyle name="Millares 2 27 5" xfId="3446" xr:uid="{00000000-0005-0000-0000-0000FD0D0000}"/>
    <cellStyle name="Millares 2 27 6" xfId="3447" xr:uid="{00000000-0005-0000-0000-0000FE0D0000}"/>
    <cellStyle name="Millares 2 27 7" xfId="3448" xr:uid="{00000000-0005-0000-0000-0000FF0D0000}"/>
    <cellStyle name="Millares 2 27 8" xfId="3449" xr:uid="{00000000-0005-0000-0000-0000000E0000}"/>
    <cellStyle name="Millares 2 27 9" xfId="3450" xr:uid="{00000000-0005-0000-0000-0000010E0000}"/>
    <cellStyle name="Millares 2 27 9 2" xfId="3451" xr:uid="{00000000-0005-0000-0000-0000020E0000}"/>
    <cellStyle name="Millares 2 27 9 3" xfId="3452" xr:uid="{00000000-0005-0000-0000-0000030E0000}"/>
    <cellStyle name="Millares 2 27 9 4" xfId="3453" xr:uid="{00000000-0005-0000-0000-0000040E0000}"/>
    <cellStyle name="Millares 2 28" xfId="3454" xr:uid="{00000000-0005-0000-0000-0000050E0000}"/>
    <cellStyle name="Millares 2 28 2" xfId="3455" xr:uid="{00000000-0005-0000-0000-0000060E0000}"/>
    <cellStyle name="Millares 2 28 2 2" xfId="3456" xr:uid="{00000000-0005-0000-0000-0000070E0000}"/>
    <cellStyle name="Millares 2 28 2 3" xfId="3457" xr:uid="{00000000-0005-0000-0000-0000080E0000}"/>
    <cellStyle name="Millares 2 28 2 4" xfId="3458" xr:uid="{00000000-0005-0000-0000-0000090E0000}"/>
    <cellStyle name="Millares 2 28 3" xfId="3459" xr:uid="{00000000-0005-0000-0000-00000A0E0000}"/>
    <cellStyle name="Millares 2 28 4" xfId="3460" xr:uid="{00000000-0005-0000-0000-00000B0E0000}"/>
    <cellStyle name="Millares 2 28 5" xfId="3461" xr:uid="{00000000-0005-0000-0000-00000C0E0000}"/>
    <cellStyle name="Millares 2 29" xfId="3462" xr:uid="{00000000-0005-0000-0000-00000D0E0000}"/>
    <cellStyle name="Millares 2 29 2" xfId="3463" xr:uid="{00000000-0005-0000-0000-00000E0E0000}"/>
    <cellStyle name="Millares 2 29 2 2" xfId="3464" xr:uid="{00000000-0005-0000-0000-00000F0E0000}"/>
    <cellStyle name="Millares 2 29 2 3" xfId="3465" xr:uid="{00000000-0005-0000-0000-0000100E0000}"/>
    <cellStyle name="Millares 2 29 2 4" xfId="3466" xr:uid="{00000000-0005-0000-0000-0000110E0000}"/>
    <cellStyle name="Millares 2 29 3" xfId="3467" xr:uid="{00000000-0005-0000-0000-0000120E0000}"/>
    <cellStyle name="Millares 2 29 4" xfId="3468" xr:uid="{00000000-0005-0000-0000-0000130E0000}"/>
    <cellStyle name="Millares 2 29 5" xfId="3469" xr:uid="{00000000-0005-0000-0000-0000140E0000}"/>
    <cellStyle name="Millares 2 3" xfId="27" xr:uid="{00000000-0005-0000-0000-0000150E0000}"/>
    <cellStyle name="Millares 2 3 10" xfId="3471" xr:uid="{00000000-0005-0000-0000-0000160E0000}"/>
    <cellStyle name="Millares 2 3 10 10" xfId="3472" xr:uid="{00000000-0005-0000-0000-0000170E0000}"/>
    <cellStyle name="Millares 2 3 10 11" xfId="3473" xr:uid="{00000000-0005-0000-0000-0000180E0000}"/>
    <cellStyle name="Millares 2 3 10 12" xfId="3474" xr:uid="{00000000-0005-0000-0000-0000190E0000}"/>
    <cellStyle name="Millares 2 3 10 13" xfId="3475" xr:uid="{00000000-0005-0000-0000-00001A0E0000}"/>
    <cellStyle name="Millares 2 3 10 14" xfId="3476" xr:uid="{00000000-0005-0000-0000-00001B0E0000}"/>
    <cellStyle name="Millares 2 3 10 15" xfId="3477" xr:uid="{00000000-0005-0000-0000-00001C0E0000}"/>
    <cellStyle name="Millares 2 3 10 16" xfId="3478" xr:uid="{00000000-0005-0000-0000-00001D0E0000}"/>
    <cellStyle name="Millares 2 3 10 17" xfId="3479" xr:uid="{00000000-0005-0000-0000-00001E0E0000}"/>
    <cellStyle name="Millares 2 3 10 18" xfId="3480" xr:uid="{00000000-0005-0000-0000-00001F0E0000}"/>
    <cellStyle name="Millares 2 3 10 19" xfId="3481" xr:uid="{00000000-0005-0000-0000-0000200E0000}"/>
    <cellStyle name="Millares 2 3 10 2" xfId="3482" xr:uid="{00000000-0005-0000-0000-0000210E0000}"/>
    <cellStyle name="Millares 2 3 10 20" xfId="3483" xr:uid="{00000000-0005-0000-0000-0000220E0000}"/>
    <cellStyle name="Millares 2 3 10 21" xfId="3484" xr:uid="{00000000-0005-0000-0000-0000230E0000}"/>
    <cellStyle name="Millares 2 3 10 22" xfId="3485" xr:uid="{00000000-0005-0000-0000-0000240E0000}"/>
    <cellStyle name="Millares 2 3 10 23" xfId="3486" xr:uid="{00000000-0005-0000-0000-0000250E0000}"/>
    <cellStyle name="Millares 2 3 10 24" xfId="3487" xr:uid="{00000000-0005-0000-0000-0000260E0000}"/>
    <cellStyle name="Millares 2 3 10 25" xfId="3488" xr:uid="{00000000-0005-0000-0000-0000270E0000}"/>
    <cellStyle name="Millares 2 3 10 26" xfId="3489" xr:uid="{00000000-0005-0000-0000-0000280E0000}"/>
    <cellStyle name="Millares 2 3 10 27" xfId="3490" xr:uid="{00000000-0005-0000-0000-0000290E0000}"/>
    <cellStyle name="Millares 2 3 10 28" xfId="3491" xr:uid="{00000000-0005-0000-0000-00002A0E0000}"/>
    <cellStyle name="Millares 2 3 10 29" xfId="3492" xr:uid="{00000000-0005-0000-0000-00002B0E0000}"/>
    <cellStyle name="Millares 2 3 10 3" xfId="3493" xr:uid="{00000000-0005-0000-0000-00002C0E0000}"/>
    <cellStyle name="Millares 2 3 10 30" xfId="3494" xr:uid="{00000000-0005-0000-0000-00002D0E0000}"/>
    <cellStyle name="Millares 2 3 10 31" xfId="3495" xr:uid="{00000000-0005-0000-0000-00002E0E0000}"/>
    <cellStyle name="Millares 2 3 10 32" xfId="3496" xr:uid="{00000000-0005-0000-0000-00002F0E0000}"/>
    <cellStyle name="Millares 2 3 10 33" xfId="3497" xr:uid="{00000000-0005-0000-0000-0000300E0000}"/>
    <cellStyle name="Millares 2 3 10 34" xfId="3498" xr:uid="{00000000-0005-0000-0000-0000310E0000}"/>
    <cellStyle name="Millares 2 3 10 35" xfId="3499" xr:uid="{00000000-0005-0000-0000-0000320E0000}"/>
    <cellStyle name="Millares 2 3 10 36" xfId="3500" xr:uid="{00000000-0005-0000-0000-0000330E0000}"/>
    <cellStyle name="Millares 2 3 10 37" xfId="3501" xr:uid="{00000000-0005-0000-0000-0000340E0000}"/>
    <cellStyle name="Millares 2 3 10 38" xfId="3502" xr:uid="{00000000-0005-0000-0000-0000350E0000}"/>
    <cellStyle name="Millares 2 3 10 4" xfId="3503" xr:uid="{00000000-0005-0000-0000-0000360E0000}"/>
    <cellStyle name="Millares 2 3 10 5" xfId="3504" xr:uid="{00000000-0005-0000-0000-0000370E0000}"/>
    <cellStyle name="Millares 2 3 10 6" xfId="3505" xr:uid="{00000000-0005-0000-0000-0000380E0000}"/>
    <cellStyle name="Millares 2 3 10 7" xfId="3506" xr:uid="{00000000-0005-0000-0000-0000390E0000}"/>
    <cellStyle name="Millares 2 3 10 8" xfId="3507" xr:uid="{00000000-0005-0000-0000-00003A0E0000}"/>
    <cellStyle name="Millares 2 3 10 9" xfId="3508" xr:uid="{00000000-0005-0000-0000-00003B0E0000}"/>
    <cellStyle name="Millares 2 3 11" xfId="3509" xr:uid="{00000000-0005-0000-0000-00003C0E0000}"/>
    <cellStyle name="Millares 2 3 11 2" xfId="3510" xr:uid="{00000000-0005-0000-0000-00003D0E0000}"/>
    <cellStyle name="Millares 2 3 11 3" xfId="3511" xr:uid="{00000000-0005-0000-0000-00003E0E0000}"/>
    <cellStyle name="Millares 2 3 12" xfId="3512" xr:uid="{00000000-0005-0000-0000-00003F0E0000}"/>
    <cellStyle name="Millares 2 3 12 2" xfId="3513" xr:uid="{00000000-0005-0000-0000-0000400E0000}"/>
    <cellStyle name="Millares 2 3 12 3" xfId="3514" xr:uid="{00000000-0005-0000-0000-0000410E0000}"/>
    <cellStyle name="Millares 2 3 13" xfId="3515" xr:uid="{00000000-0005-0000-0000-0000420E0000}"/>
    <cellStyle name="Millares 2 3 14" xfId="3516" xr:uid="{00000000-0005-0000-0000-0000430E0000}"/>
    <cellStyle name="Millares 2 3 15" xfId="3517" xr:uid="{00000000-0005-0000-0000-0000440E0000}"/>
    <cellStyle name="Millares 2 3 16" xfId="3518" xr:uid="{00000000-0005-0000-0000-0000450E0000}"/>
    <cellStyle name="Millares 2 3 17" xfId="3519" xr:uid="{00000000-0005-0000-0000-0000460E0000}"/>
    <cellStyle name="Millares 2 3 18" xfId="3520" xr:uid="{00000000-0005-0000-0000-0000470E0000}"/>
    <cellStyle name="Millares 2 3 19" xfId="3521" xr:uid="{00000000-0005-0000-0000-0000480E0000}"/>
    <cellStyle name="Millares 2 3 2" xfId="3522" xr:uid="{00000000-0005-0000-0000-0000490E0000}"/>
    <cellStyle name="Millares 2 3 2 2" xfId="3523" xr:uid="{00000000-0005-0000-0000-00004A0E0000}"/>
    <cellStyle name="Millares 2 3 20" xfId="3524" xr:uid="{00000000-0005-0000-0000-00004B0E0000}"/>
    <cellStyle name="Millares 2 3 21" xfId="3525" xr:uid="{00000000-0005-0000-0000-00004C0E0000}"/>
    <cellStyle name="Millares 2 3 22" xfId="3526" xr:uid="{00000000-0005-0000-0000-00004D0E0000}"/>
    <cellStyle name="Millares 2 3 23" xfId="3527" xr:uid="{00000000-0005-0000-0000-00004E0E0000}"/>
    <cellStyle name="Millares 2 3 24" xfId="3528" xr:uid="{00000000-0005-0000-0000-00004F0E0000}"/>
    <cellStyle name="Millares 2 3 25" xfId="3529" xr:uid="{00000000-0005-0000-0000-0000500E0000}"/>
    <cellStyle name="Millares 2 3 26" xfId="3530" xr:uid="{00000000-0005-0000-0000-0000510E0000}"/>
    <cellStyle name="Millares 2 3 27" xfId="3531" xr:uid="{00000000-0005-0000-0000-0000520E0000}"/>
    <cellStyle name="Millares 2 3 28" xfId="3532" xr:uid="{00000000-0005-0000-0000-0000530E0000}"/>
    <cellStyle name="Millares 2 3 29" xfId="3533" xr:uid="{00000000-0005-0000-0000-0000540E0000}"/>
    <cellStyle name="Millares 2 3 3" xfId="3534" xr:uid="{00000000-0005-0000-0000-0000550E0000}"/>
    <cellStyle name="Millares 2 3 30" xfId="3535" xr:uid="{00000000-0005-0000-0000-0000560E0000}"/>
    <cellStyle name="Millares 2 3 31" xfId="3536" xr:uid="{00000000-0005-0000-0000-0000570E0000}"/>
    <cellStyle name="Millares 2 3 32" xfId="3537" xr:uid="{00000000-0005-0000-0000-0000580E0000}"/>
    <cellStyle name="Millares 2 3 33" xfId="3538" xr:uid="{00000000-0005-0000-0000-0000590E0000}"/>
    <cellStyle name="Millares 2 3 34" xfId="3539" xr:uid="{00000000-0005-0000-0000-00005A0E0000}"/>
    <cellStyle name="Millares 2 3 35" xfId="3470" xr:uid="{00000000-0005-0000-0000-00005B0E0000}"/>
    <cellStyle name="Millares 2 3 36" xfId="14771" xr:uid="{00000000-0005-0000-0000-00005C0E0000}"/>
    <cellStyle name="Millares 2 3 4" xfId="3540" xr:uid="{00000000-0005-0000-0000-00005D0E0000}"/>
    <cellStyle name="Millares 2 3 5" xfId="3541" xr:uid="{00000000-0005-0000-0000-00005E0E0000}"/>
    <cellStyle name="Millares 2 3 6" xfId="3542" xr:uid="{00000000-0005-0000-0000-00005F0E0000}"/>
    <cellStyle name="Millares 2 3 7" xfId="3543" xr:uid="{00000000-0005-0000-0000-0000600E0000}"/>
    <cellStyle name="Millares 2 3 8" xfId="3544" xr:uid="{00000000-0005-0000-0000-0000610E0000}"/>
    <cellStyle name="Millares 2 3 9" xfId="3545" xr:uid="{00000000-0005-0000-0000-0000620E0000}"/>
    <cellStyle name="Millares 2 30" xfId="3546" xr:uid="{00000000-0005-0000-0000-0000630E0000}"/>
    <cellStyle name="Millares 2 31" xfId="3547" xr:uid="{00000000-0005-0000-0000-0000640E0000}"/>
    <cellStyle name="Millares 2 32" xfId="3548" xr:uid="{00000000-0005-0000-0000-0000650E0000}"/>
    <cellStyle name="Millares 2 33" xfId="3549" xr:uid="{00000000-0005-0000-0000-0000660E0000}"/>
    <cellStyle name="Millares 2 34" xfId="3550" xr:uid="{00000000-0005-0000-0000-0000670E0000}"/>
    <cellStyle name="Millares 2 34 2" xfId="3551" xr:uid="{00000000-0005-0000-0000-0000680E0000}"/>
    <cellStyle name="Millares 2 34 3" xfId="3552" xr:uid="{00000000-0005-0000-0000-0000690E0000}"/>
    <cellStyle name="Millares 2 34 4" xfId="3553" xr:uid="{00000000-0005-0000-0000-00006A0E0000}"/>
    <cellStyle name="Millares 2 34 5" xfId="3554" xr:uid="{00000000-0005-0000-0000-00006B0E0000}"/>
    <cellStyle name="Millares 2 34 6" xfId="3555" xr:uid="{00000000-0005-0000-0000-00006C0E0000}"/>
    <cellStyle name="Millares 2 35" xfId="3556" xr:uid="{00000000-0005-0000-0000-00006D0E0000}"/>
    <cellStyle name="Millares 2 35 2" xfId="3557" xr:uid="{00000000-0005-0000-0000-00006E0E0000}"/>
    <cellStyle name="Millares 2 35 3" xfId="3558" xr:uid="{00000000-0005-0000-0000-00006F0E0000}"/>
    <cellStyle name="Millares 2 35 4" xfId="3559" xr:uid="{00000000-0005-0000-0000-0000700E0000}"/>
    <cellStyle name="Millares 2 35 5" xfId="3560" xr:uid="{00000000-0005-0000-0000-0000710E0000}"/>
    <cellStyle name="Millares 2 35 6" xfId="3561" xr:uid="{00000000-0005-0000-0000-0000720E0000}"/>
    <cellStyle name="Millares 2 36" xfId="3562" xr:uid="{00000000-0005-0000-0000-0000730E0000}"/>
    <cellStyle name="Millares 2 36 2" xfId="3563" xr:uid="{00000000-0005-0000-0000-0000740E0000}"/>
    <cellStyle name="Millares 2 36 3" xfId="3564" xr:uid="{00000000-0005-0000-0000-0000750E0000}"/>
    <cellStyle name="Millares 2 36 4" xfId="3565" xr:uid="{00000000-0005-0000-0000-0000760E0000}"/>
    <cellStyle name="Millares 2 36 5" xfId="3566" xr:uid="{00000000-0005-0000-0000-0000770E0000}"/>
    <cellStyle name="Millares 2 36 6" xfId="3567" xr:uid="{00000000-0005-0000-0000-0000780E0000}"/>
    <cellStyle name="Millares 2 37" xfId="3568" xr:uid="{00000000-0005-0000-0000-0000790E0000}"/>
    <cellStyle name="Millares 2 37 2" xfId="3569" xr:uid="{00000000-0005-0000-0000-00007A0E0000}"/>
    <cellStyle name="Millares 2 37 3" xfId="3570" xr:uid="{00000000-0005-0000-0000-00007B0E0000}"/>
    <cellStyle name="Millares 2 37 4" xfId="3571" xr:uid="{00000000-0005-0000-0000-00007C0E0000}"/>
    <cellStyle name="Millares 2 37 5" xfId="3572" xr:uid="{00000000-0005-0000-0000-00007D0E0000}"/>
    <cellStyle name="Millares 2 37 6" xfId="3573" xr:uid="{00000000-0005-0000-0000-00007E0E0000}"/>
    <cellStyle name="Millares 2 38" xfId="3574" xr:uid="{00000000-0005-0000-0000-00007F0E0000}"/>
    <cellStyle name="Millares 2 38 2" xfId="3575" xr:uid="{00000000-0005-0000-0000-0000800E0000}"/>
    <cellStyle name="Millares 2 38 3" xfId="3576" xr:uid="{00000000-0005-0000-0000-0000810E0000}"/>
    <cellStyle name="Millares 2 38 4" xfId="3577" xr:uid="{00000000-0005-0000-0000-0000820E0000}"/>
    <cellStyle name="Millares 2 38 5" xfId="3578" xr:uid="{00000000-0005-0000-0000-0000830E0000}"/>
    <cellStyle name="Millares 2 38 6" xfId="3579" xr:uid="{00000000-0005-0000-0000-0000840E0000}"/>
    <cellStyle name="Millares 2 39" xfId="3580" xr:uid="{00000000-0005-0000-0000-0000850E0000}"/>
    <cellStyle name="Millares 2 39 2" xfId="3581" xr:uid="{00000000-0005-0000-0000-0000860E0000}"/>
    <cellStyle name="Millares 2 39 3" xfId="3582" xr:uid="{00000000-0005-0000-0000-0000870E0000}"/>
    <cellStyle name="Millares 2 39 4" xfId="3583" xr:uid="{00000000-0005-0000-0000-0000880E0000}"/>
    <cellStyle name="Millares 2 4" xfId="30" xr:uid="{00000000-0005-0000-0000-0000890E0000}"/>
    <cellStyle name="Millares 2 4 10" xfId="3585" xr:uid="{00000000-0005-0000-0000-00008A0E0000}"/>
    <cellStyle name="Millares 2 4 10 10" xfId="3586" xr:uid="{00000000-0005-0000-0000-00008B0E0000}"/>
    <cellStyle name="Millares 2 4 10 11" xfId="3587" xr:uid="{00000000-0005-0000-0000-00008C0E0000}"/>
    <cellStyle name="Millares 2 4 10 12" xfId="3588" xr:uid="{00000000-0005-0000-0000-00008D0E0000}"/>
    <cellStyle name="Millares 2 4 10 13" xfId="3589" xr:uid="{00000000-0005-0000-0000-00008E0E0000}"/>
    <cellStyle name="Millares 2 4 10 14" xfId="3590" xr:uid="{00000000-0005-0000-0000-00008F0E0000}"/>
    <cellStyle name="Millares 2 4 10 15" xfId="3591" xr:uid="{00000000-0005-0000-0000-0000900E0000}"/>
    <cellStyle name="Millares 2 4 10 16" xfId="3592" xr:uid="{00000000-0005-0000-0000-0000910E0000}"/>
    <cellStyle name="Millares 2 4 10 17" xfId="3593" xr:uid="{00000000-0005-0000-0000-0000920E0000}"/>
    <cellStyle name="Millares 2 4 10 18" xfId="3594" xr:uid="{00000000-0005-0000-0000-0000930E0000}"/>
    <cellStyle name="Millares 2 4 10 19" xfId="3595" xr:uid="{00000000-0005-0000-0000-0000940E0000}"/>
    <cellStyle name="Millares 2 4 10 2" xfId="3596" xr:uid="{00000000-0005-0000-0000-0000950E0000}"/>
    <cellStyle name="Millares 2 4 10 20" xfId="3597" xr:uid="{00000000-0005-0000-0000-0000960E0000}"/>
    <cellStyle name="Millares 2 4 10 21" xfId="3598" xr:uid="{00000000-0005-0000-0000-0000970E0000}"/>
    <cellStyle name="Millares 2 4 10 22" xfId="3599" xr:uid="{00000000-0005-0000-0000-0000980E0000}"/>
    <cellStyle name="Millares 2 4 10 23" xfId="3600" xr:uid="{00000000-0005-0000-0000-0000990E0000}"/>
    <cellStyle name="Millares 2 4 10 24" xfId="3601" xr:uid="{00000000-0005-0000-0000-00009A0E0000}"/>
    <cellStyle name="Millares 2 4 10 25" xfId="3602" xr:uid="{00000000-0005-0000-0000-00009B0E0000}"/>
    <cellStyle name="Millares 2 4 10 26" xfId="3603" xr:uid="{00000000-0005-0000-0000-00009C0E0000}"/>
    <cellStyle name="Millares 2 4 10 27" xfId="3604" xr:uid="{00000000-0005-0000-0000-00009D0E0000}"/>
    <cellStyle name="Millares 2 4 10 28" xfId="3605" xr:uid="{00000000-0005-0000-0000-00009E0E0000}"/>
    <cellStyle name="Millares 2 4 10 29" xfId="3606" xr:uid="{00000000-0005-0000-0000-00009F0E0000}"/>
    <cellStyle name="Millares 2 4 10 3" xfId="3607" xr:uid="{00000000-0005-0000-0000-0000A00E0000}"/>
    <cellStyle name="Millares 2 4 10 30" xfId="3608" xr:uid="{00000000-0005-0000-0000-0000A10E0000}"/>
    <cellStyle name="Millares 2 4 10 31" xfId="3609" xr:uid="{00000000-0005-0000-0000-0000A20E0000}"/>
    <cellStyle name="Millares 2 4 10 32" xfId="3610" xr:uid="{00000000-0005-0000-0000-0000A30E0000}"/>
    <cellStyle name="Millares 2 4 10 33" xfId="3611" xr:uid="{00000000-0005-0000-0000-0000A40E0000}"/>
    <cellStyle name="Millares 2 4 10 34" xfId="3612" xr:uid="{00000000-0005-0000-0000-0000A50E0000}"/>
    <cellStyle name="Millares 2 4 10 35" xfId="3613" xr:uid="{00000000-0005-0000-0000-0000A60E0000}"/>
    <cellStyle name="Millares 2 4 10 36" xfId="3614" xr:uid="{00000000-0005-0000-0000-0000A70E0000}"/>
    <cellStyle name="Millares 2 4 10 37" xfId="3615" xr:uid="{00000000-0005-0000-0000-0000A80E0000}"/>
    <cellStyle name="Millares 2 4 10 38" xfId="3616" xr:uid="{00000000-0005-0000-0000-0000A90E0000}"/>
    <cellStyle name="Millares 2 4 10 4" xfId="3617" xr:uid="{00000000-0005-0000-0000-0000AA0E0000}"/>
    <cellStyle name="Millares 2 4 10 5" xfId="3618" xr:uid="{00000000-0005-0000-0000-0000AB0E0000}"/>
    <cellStyle name="Millares 2 4 10 6" xfId="3619" xr:uid="{00000000-0005-0000-0000-0000AC0E0000}"/>
    <cellStyle name="Millares 2 4 10 7" xfId="3620" xr:uid="{00000000-0005-0000-0000-0000AD0E0000}"/>
    <cellStyle name="Millares 2 4 10 8" xfId="3621" xr:uid="{00000000-0005-0000-0000-0000AE0E0000}"/>
    <cellStyle name="Millares 2 4 10 9" xfId="3622" xr:uid="{00000000-0005-0000-0000-0000AF0E0000}"/>
    <cellStyle name="Millares 2 4 11" xfId="3623" xr:uid="{00000000-0005-0000-0000-0000B00E0000}"/>
    <cellStyle name="Millares 2 4 11 2" xfId="3624" xr:uid="{00000000-0005-0000-0000-0000B10E0000}"/>
    <cellStyle name="Millares 2 4 11 3" xfId="3625" xr:uid="{00000000-0005-0000-0000-0000B20E0000}"/>
    <cellStyle name="Millares 2 4 11 4" xfId="3626" xr:uid="{00000000-0005-0000-0000-0000B30E0000}"/>
    <cellStyle name="Millares 2 4 12" xfId="3627" xr:uid="{00000000-0005-0000-0000-0000B40E0000}"/>
    <cellStyle name="Millares 2 4 13" xfId="3628" xr:uid="{00000000-0005-0000-0000-0000B50E0000}"/>
    <cellStyle name="Millares 2 4 14" xfId="3584" xr:uid="{00000000-0005-0000-0000-0000B60E0000}"/>
    <cellStyle name="Millares 2 4 2" xfId="3629" xr:uid="{00000000-0005-0000-0000-0000B70E0000}"/>
    <cellStyle name="Millares 2 4 2 2" xfId="3630" xr:uid="{00000000-0005-0000-0000-0000B80E0000}"/>
    <cellStyle name="Millares 2 4 3" xfId="3631" xr:uid="{00000000-0005-0000-0000-0000B90E0000}"/>
    <cellStyle name="Millares 2 4 4" xfId="3632" xr:uid="{00000000-0005-0000-0000-0000BA0E0000}"/>
    <cellStyle name="Millares 2 4 5" xfId="3633" xr:uid="{00000000-0005-0000-0000-0000BB0E0000}"/>
    <cellStyle name="Millares 2 4 6" xfId="3634" xr:uid="{00000000-0005-0000-0000-0000BC0E0000}"/>
    <cellStyle name="Millares 2 4 7" xfId="3635" xr:uid="{00000000-0005-0000-0000-0000BD0E0000}"/>
    <cellStyle name="Millares 2 4 8" xfId="3636" xr:uid="{00000000-0005-0000-0000-0000BE0E0000}"/>
    <cellStyle name="Millares 2 4 9" xfId="3637" xr:uid="{00000000-0005-0000-0000-0000BF0E0000}"/>
    <cellStyle name="Millares 2 40" xfId="3638" xr:uid="{00000000-0005-0000-0000-0000C00E0000}"/>
    <cellStyle name="Millares 2 40 2" xfId="3639" xr:uid="{00000000-0005-0000-0000-0000C10E0000}"/>
    <cellStyle name="Millares 2 40 3" xfId="3640" xr:uid="{00000000-0005-0000-0000-0000C20E0000}"/>
    <cellStyle name="Millares 2 40 4" xfId="3641" xr:uid="{00000000-0005-0000-0000-0000C30E0000}"/>
    <cellStyle name="Millares 2 41" xfId="3642" xr:uid="{00000000-0005-0000-0000-0000C40E0000}"/>
    <cellStyle name="Millares 2 42" xfId="3643" xr:uid="{00000000-0005-0000-0000-0000C50E0000}"/>
    <cellStyle name="Millares 2 43" xfId="3644" xr:uid="{00000000-0005-0000-0000-0000C60E0000}"/>
    <cellStyle name="Millares 2 44" xfId="3645" xr:uid="{00000000-0005-0000-0000-0000C70E0000}"/>
    <cellStyle name="Millares 2 44 2" xfId="3646" xr:uid="{00000000-0005-0000-0000-0000C80E0000}"/>
    <cellStyle name="Millares 2 44 3" xfId="3647" xr:uid="{00000000-0005-0000-0000-0000C90E0000}"/>
    <cellStyle name="Millares 2 44 4" xfId="3648" xr:uid="{00000000-0005-0000-0000-0000CA0E0000}"/>
    <cellStyle name="Millares 2 45" xfId="3649" xr:uid="{00000000-0005-0000-0000-0000CB0E0000}"/>
    <cellStyle name="Millares 2 45 10" xfId="3650" xr:uid="{00000000-0005-0000-0000-0000CC0E0000}"/>
    <cellStyle name="Millares 2 45 11" xfId="3651" xr:uid="{00000000-0005-0000-0000-0000CD0E0000}"/>
    <cellStyle name="Millares 2 45 12" xfId="3652" xr:uid="{00000000-0005-0000-0000-0000CE0E0000}"/>
    <cellStyle name="Millares 2 45 13" xfId="3653" xr:uid="{00000000-0005-0000-0000-0000CF0E0000}"/>
    <cellStyle name="Millares 2 45 14" xfId="3654" xr:uid="{00000000-0005-0000-0000-0000D00E0000}"/>
    <cellStyle name="Millares 2 45 15" xfId="3655" xr:uid="{00000000-0005-0000-0000-0000D10E0000}"/>
    <cellStyle name="Millares 2 45 16" xfId="3656" xr:uid="{00000000-0005-0000-0000-0000D20E0000}"/>
    <cellStyle name="Millares 2 45 17" xfId="3657" xr:uid="{00000000-0005-0000-0000-0000D30E0000}"/>
    <cellStyle name="Millares 2 45 18" xfId="3658" xr:uid="{00000000-0005-0000-0000-0000D40E0000}"/>
    <cellStyle name="Millares 2 45 19" xfId="3659" xr:uid="{00000000-0005-0000-0000-0000D50E0000}"/>
    <cellStyle name="Millares 2 45 2" xfId="3660" xr:uid="{00000000-0005-0000-0000-0000D60E0000}"/>
    <cellStyle name="Millares 2 45 2 2" xfId="3661" xr:uid="{00000000-0005-0000-0000-0000D70E0000}"/>
    <cellStyle name="Millares 2 45 2 3" xfId="3662" xr:uid="{00000000-0005-0000-0000-0000D80E0000}"/>
    <cellStyle name="Millares 2 45 2 4" xfId="3663" xr:uid="{00000000-0005-0000-0000-0000D90E0000}"/>
    <cellStyle name="Millares 2 45 20" xfId="3664" xr:uid="{00000000-0005-0000-0000-0000DA0E0000}"/>
    <cellStyle name="Millares 2 45 21" xfId="3665" xr:uid="{00000000-0005-0000-0000-0000DB0E0000}"/>
    <cellStyle name="Millares 2 45 22" xfId="3666" xr:uid="{00000000-0005-0000-0000-0000DC0E0000}"/>
    <cellStyle name="Millares 2 45 23" xfId="3667" xr:uid="{00000000-0005-0000-0000-0000DD0E0000}"/>
    <cellStyle name="Millares 2 45 24" xfId="3668" xr:uid="{00000000-0005-0000-0000-0000DE0E0000}"/>
    <cellStyle name="Millares 2 45 25" xfId="3669" xr:uid="{00000000-0005-0000-0000-0000DF0E0000}"/>
    <cellStyle name="Millares 2 45 26" xfId="3670" xr:uid="{00000000-0005-0000-0000-0000E00E0000}"/>
    <cellStyle name="Millares 2 45 27" xfId="3671" xr:uid="{00000000-0005-0000-0000-0000E10E0000}"/>
    <cellStyle name="Millares 2 45 28" xfId="3672" xr:uid="{00000000-0005-0000-0000-0000E20E0000}"/>
    <cellStyle name="Millares 2 45 29" xfId="3673" xr:uid="{00000000-0005-0000-0000-0000E30E0000}"/>
    <cellStyle name="Millares 2 45 3" xfId="3674" xr:uid="{00000000-0005-0000-0000-0000E40E0000}"/>
    <cellStyle name="Millares 2 45 3 2" xfId="3675" xr:uid="{00000000-0005-0000-0000-0000E50E0000}"/>
    <cellStyle name="Millares 2 45 3 3" xfId="3676" xr:uid="{00000000-0005-0000-0000-0000E60E0000}"/>
    <cellStyle name="Millares 2 45 3 4" xfId="3677" xr:uid="{00000000-0005-0000-0000-0000E70E0000}"/>
    <cellStyle name="Millares 2 45 30" xfId="3678" xr:uid="{00000000-0005-0000-0000-0000E80E0000}"/>
    <cellStyle name="Millares 2 45 31" xfId="3679" xr:uid="{00000000-0005-0000-0000-0000E90E0000}"/>
    <cellStyle name="Millares 2 45 32" xfId="3680" xr:uid="{00000000-0005-0000-0000-0000EA0E0000}"/>
    <cellStyle name="Millares 2 45 33" xfId="3681" xr:uid="{00000000-0005-0000-0000-0000EB0E0000}"/>
    <cellStyle name="Millares 2 45 34" xfId="3682" xr:uid="{00000000-0005-0000-0000-0000EC0E0000}"/>
    <cellStyle name="Millares 2 45 35" xfId="3683" xr:uid="{00000000-0005-0000-0000-0000ED0E0000}"/>
    <cellStyle name="Millares 2 45 36" xfId="3684" xr:uid="{00000000-0005-0000-0000-0000EE0E0000}"/>
    <cellStyle name="Millares 2 45 37" xfId="3685" xr:uid="{00000000-0005-0000-0000-0000EF0E0000}"/>
    <cellStyle name="Millares 2 45 38" xfId="3686" xr:uid="{00000000-0005-0000-0000-0000F00E0000}"/>
    <cellStyle name="Millares 2 45 4" xfId="3687" xr:uid="{00000000-0005-0000-0000-0000F10E0000}"/>
    <cellStyle name="Millares 2 45 5" xfId="3688" xr:uid="{00000000-0005-0000-0000-0000F20E0000}"/>
    <cellStyle name="Millares 2 45 6" xfId="3689" xr:uid="{00000000-0005-0000-0000-0000F30E0000}"/>
    <cellStyle name="Millares 2 45 7" xfId="3690" xr:uid="{00000000-0005-0000-0000-0000F40E0000}"/>
    <cellStyle name="Millares 2 45 8" xfId="3691" xr:uid="{00000000-0005-0000-0000-0000F50E0000}"/>
    <cellStyle name="Millares 2 45 9" xfId="3692" xr:uid="{00000000-0005-0000-0000-0000F60E0000}"/>
    <cellStyle name="Millares 2 46" xfId="3693" xr:uid="{00000000-0005-0000-0000-0000F70E0000}"/>
    <cellStyle name="Millares 2 46 10" xfId="3694" xr:uid="{00000000-0005-0000-0000-0000F80E0000}"/>
    <cellStyle name="Millares 2 46 11" xfId="3695" xr:uid="{00000000-0005-0000-0000-0000F90E0000}"/>
    <cellStyle name="Millares 2 46 12" xfId="3696" xr:uid="{00000000-0005-0000-0000-0000FA0E0000}"/>
    <cellStyle name="Millares 2 46 13" xfId="3697" xr:uid="{00000000-0005-0000-0000-0000FB0E0000}"/>
    <cellStyle name="Millares 2 46 2" xfId="3698" xr:uid="{00000000-0005-0000-0000-0000FC0E0000}"/>
    <cellStyle name="Millares 2 46 2 2" xfId="3699" xr:uid="{00000000-0005-0000-0000-0000FD0E0000}"/>
    <cellStyle name="Millares 2 46 2 2 2" xfId="3700" xr:uid="{00000000-0005-0000-0000-0000FE0E0000}"/>
    <cellStyle name="Millares 2 46 2 2 2 2" xfId="3701" xr:uid="{00000000-0005-0000-0000-0000FF0E0000}"/>
    <cellStyle name="Millares 2 46 2 2 2 3" xfId="3702" xr:uid="{00000000-0005-0000-0000-0000000F0000}"/>
    <cellStyle name="Millares 2 46 2 2 2 4" xfId="3703" xr:uid="{00000000-0005-0000-0000-0000010F0000}"/>
    <cellStyle name="Millares 2 46 2 2 3" xfId="3704" xr:uid="{00000000-0005-0000-0000-0000020F0000}"/>
    <cellStyle name="Millares 2 46 2 2 4" xfId="3705" xr:uid="{00000000-0005-0000-0000-0000030F0000}"/>
    <cellStyle name="Millares 2 46 2 3" xfId="3706" xr:uid="{00000000-0005-0000-0000-0000040F0000}"/>
    <cellStyle name="Millares 2 46 2 4" xfId="3707" xr:uid="{00000000-0005-0000-0000-0000050F0000}"/>
    <cellStyle name="Millares 2 46 3" xfId="3708" xr:uid="{00000000-0005-0000-0000-0000060F0000}"/>
    <cellStyle name="Millares 2 46 4" xfId="3709" xr:uid="{00000000-0005-0000-0000-0000070F0000}"/>
    <cellStyle name="Millares 2 46 5" xfId="3710" xr:uid="{00000000-0005-0000-0000-0000080F0000}"/>
    <cellStyle name="Millares 2 46 6" xfId="3711" xr:uid="{00000000-0005-0000-0000-0000090F0000}"/>
    <cellStyle name="Millares 2 46 7" xfId="3712" xr:uid="{00000000-0005-0000-0000-00000A0F0000}"/>
    <cellStyle name="Millares 2 46 8" xfId="3713" xr:uid="{00000000-0005-0000-0000-00000B0F0000}"/>
    <cellStyle name="Millares 2 46 9" xfId="3714" xr:uid="{00000000-0005-0000-0000-00000C0F0000}"/>
    <cellStyle name="Millares 2 47" xfId="3715" xr:uid="{00000000-0005-0000-0000-00000D0F0000}"/>
    <cellStyle name="Millares 2 47 2" xfId="3716" xr:uid="{00000000-0005-0000-0000-00000E0F0000}"/>
    <cellStyle name="Millares 2 47 3" xfId="3717" xr:uid="{00000000-0005-0000-0000-00000F0F0000}"/>
    <cellStyle name="Millares 2 48" xfId="3718" xr:uid="{00000000-0005-0000-0000-0000100F0000}"/>
    <cellStyle name="Millares 2 49" xfId="3719" xr:uid="{00000000-0005-0000-0000-0000110F0000}"/>
    <cellStyle name="Millares 2 5" xfId="33" xr:uid="{00000000-0005-0000-0000-0000120F0000}"/>
    <cellStyle name="Millares 2 5 2" xfId="3721" xr:uid="{00000000-0005-0000-0000-0000130F0000}"/>
    <cellStyle name="Millares 2 5 2 10" xfId="3722" xr:uid="{00000000-0005-0000-0000-0000140F0000}"/>
    <cellStyle name="Millares 2 5 2 11" xfId="3723" xr:uid="{00000000-0005-0000-0000-0000150F0000}"/>
    <cellStyle name="Millares 2 5 2 12" xfId="3724" xr:uid="{00000000-0005-0000-0000-0000160F0000}"/>
    <cellStyle name="Millares 2 5 2 13" xfId="3725" xr:uid="{00000000-0005-0000-0000-0000170F0000}"/>
    <cellStyle name="Millares 2 5 2 14" xfId="3726" xr:uid="{00000000-0005-0000-0000-0000180F0000}"/>
    <cellStyle name="Millares 2 5 2 15" xfId="3727" xr:uid="{00000000-0005-0000-0000-0000190F0000}"/>
    <cellStyle name="Millares 2 5 2 16" xfId="3728" xr:uid="{00000000-0005-0000-0000-00001A0F0000}"/>
    <cellStyle name="Millares 2 5 2 17" xfId="3729" xr:uid="{00000000-0005-0000-0000-00001B0F0000}"/>
    <cellStyle name="Millares 2 5 2 18" xfId="3730" xr:uid="{00000000-0005-0000-0000-00001C0F0000}"/>
    <cellStyle name="Millares 2 5 2 19" xfId="3731" xr:uid="{00000000-0005-0000-0000-00001D0F0000}"/>
    <cellStyle name="Millares 2 5 2 2" xfId="3732" xr:uid="{00000000-0005-0000-0000-00001E0F0000}"/>
    <cellStyle name="Millares 2 5 2 20" xfId="3733" xr:uid="{00000000-0005-0000-0000-00001F0F0000}"/>
    <cellStyle name="Millares 2 5 2 21" xfId="3734" xr:uid="{00000000-0005-0000-0000-0000200F0000}"/>
    <cellStyle name="Millares 2 5 2 22" xfId="3735" xr:uid="{00000000-0005-0000-0000-0000210F0000}"/>
    <cellStyle name="Millares 2 5 2 23" xfId="3736" xr:uid="{00000000-0005-0000-0000-0000220F0000}"/>
    <cellStyle name="Millares 2 5 2 24" xfId="3737" xr:uid="{00000000-0005-0000-0000-0000230F0000}"/>
    <cellStyle name="Millares 2 5 2 25" xfId="3738" xr:uid="{00000000-0005-0000-0000-0000240F0000}"/>
    <cellStyle name="Millares 2 5 2 26" xfId="3739" xr:uid="{00000000-0005-0000-0000-0000250F0000}"/>
    <cellStyle name="Millares 2 5 2 27" xfId="3740" xr:uid="{00000000-0005-0000-0000-0000260F0000}"/>
    <cellStyle name="Millares 2 5 2 28" xfId="3741" xr:uid="{00000000-0005-0000-0000-0000270F0000}"/>
    <cellStyle name="Millares 2 5 2 29" xfId="3742" xr:uid="{00000000-0005-0000-0000-0000280F0000}"/>
    <cellStyle name="Millares 2 5 2 3" xfId="3743" xr:uid="{00000000-0005-0000-0000-0000290F0000}"/>
    <cellStyle name="Millares 2 5 2 30" xfId="3744" xr:uid="{00000000-0005-0000-0000-00002A0F0000}"/>
    <cellStyle name="Millares 2 5 2 31" xfId="3745" xr:uid="{00000000-0005-0000-0000-00002B0F0000}"/>
    <cellStyle name="Millares 2 5 2 32" xfId="3746" xr:uid="{00000000-0005-0000-0000-00002C0F0000}"/>
    <cellStyle name="Millares 2 5 2 33" xfId="3747" xr:uid="{00000000-0005-0000-0000-00002D0F0000}"/>
    <cellStyle name="Millares 2 5 2 34" xfId="3748" xr:uid="{00000000-0005-0000-0000-00002E0F0000}"/>
    <cellStyle name="Millares 2 5 2 35" xfId="3749" xr:uid="{00000000-0005-0000-0000-00002F0F0000}"/>
    <cellStyle name="Millares 2 5 2 36" xfId="3750" xr:uid="{00000000-0005-0000-0000-0000300F0000}"/>
    <cellStyle name="Millares 2 5 2 37" xfId="3751" xr:uid="{00000000-0005-0000-0000-0000310F0000}"/>
    <cellStyle name="Millares 2 5 2 38" xfId="3752" xr:uid="{00000000-0005-0000-0000-0000320F0000}"/>
    <cellStyle name="Millares 2 5 2 4" xfId="3753" xr:uid="{00000000-0005-0000-0000-0000330F0000}"/>
    <cellStyle name="Millares 2 5 2 5" xfId="3754" xr:uid="{00000000-0005-0000-0000-0000340F0000}"/>
    <cellStyle name="Millares 2 5 2 6" xfId="3755" xr:uid="{00000000-0005-0000-0000-0000350F0000}"/>
    <cellStyle name="Millares 2 5 2 7" xfId="3756" xr:uid="{00000000-0005-0000-0000-0000360F0000}"/>
    <cellStyle name="Millares 2 5 2 8" xfId="3757" xr:uid="{00000000-0005-0000-0000-0000370F0000}"/>
    <cellStyle name="Millares 2 5 2 9" xfId="3758" xr:uid="{00000000-0005-0000-0000-0000380F0000}"/>
    <cellStyle name="Millares 2 5 3" xfId="3759" xr:uid="{00000000-0005-0000-0000-0000390F0000}"/>
    <cellStyle name="Millares 2 5 3 2" xfId="3760" xr:uid="{00000000-0005-0000-0000-00003A0F0000}"/>
    <cellStyle name="Millares 2 5 3 3" xfId="3761" xr:uid="{00000000-0005-0000-0000-00003B0F0000}"/>
    <cellStyle name="Millares 2 5 3 4" xfId="3762" xr:uid="{00000000-0005-0000-0000-00003C0F0000}"/>
    <cellStyle name="Millares 2 5 4" xfId="3763" xr:uid="{00000000-0005-0000-0000-00003D0F0000}"/>
    <cellStyle name="Millares 2 5 5" xfId="3764" xr:uid="{00000000-0005-0000-0000-00003E0F0000}"/>
    <cellStyle name="Millares 2 5 6" xfId="3720" xr:uid="{00000000-0005-0000-0000-00003F0F0000}"/>
    <cellStyle name="Millares 2 50" xfId="3765" xr:uid="{00000000-0005-0000-0000-0000400F0000}"/>
    <cellStyle name="Millares 2 51" xfId="3766" xr:uid="{00000000-0005-0000-0000-0000410F0000}"/>
    <cellStyle name="Millares 2 52" xfId="3767" xr:uid="{00000000-0005-0000-0000-0000420F0000}"/>
    <cellStyle name="Millares 2 53" xfId="3768" xr:uid="{00000000-0005-0000-0000-0000430F0000}"/>
    <cellStyle name="Millares 2 54" xfId="3769" xr:uid="{00000000-0005-0000-0000-0000440F0000}"/>
    <cellStyle name="Millares 2 55" xfId="3770" xr:uid="{00000000-0005-0000-0000-0000450F0000}"/>
    <cellStyle name="Millares 2 56" xfId="3771" xr:uid="{00000000-0005-0000-0000-0000460F0000}"/>
    <cellStyle name="Millares 2 57" xfId="3772" xr:uid="{00000000-0005-0000-0000-0000470F0000}"/>
    <cellStyle name="Millares 2 58" xfId="3773" xr:uid="{00000000-0005-0000-0000-0000480F0000}"/>
    <cellStyle name="Millares 2 59" xfId="3774" xr:uid="{00000000-0005-0000-0000-0000490F0000}"/>
    <cellStyle name="Millares 2 6" xfId="36" xr:uid="{00000000-0005-0000-0000-00004A0F0000}"/>
    <cellStyle name="Millares 2 6 2" xfId="3776" xr:uid="{00000000-0005-0000-0000-00004B0F0000}"/>
    <cellStyle name="Millares 2 6 2 2" xfId="3777" xr:uid="{00000000-0005-0000-0000-00004C0F0000}"/>
    <cellStyle name="Millares 2 6 2 3" xfId="3778" xr:uid="{00000000-0005-0000-0000-00004D0F0000}"/>
    <cellStyle name="Millares 2 6 2 4" xfId="3779" xr:uid="{00000000-0005-0000-0000-00004E0F0000}"/>
    <cellStyle name="Millares 2 6 3" xfId="3780" xr:uid="{00000000-0005-0000-0000-00004F0F0000}"/>
    <cellStyle name="Millares 2 6 4" xfId="3781" xr:uid="{00000000-0005-0000-0000-0000500F0000}"/>
    <cellStyle name="Millares 2 6 5" xfId="3782" xr:uid="{00000000-0005-0000-0000-0000510F0000}"/>
    <cellStyle name="Millares 2 6 6" xfId="3775" xr:uid="{00000000-0005-0000-0000-0000520F0000}"/>
    <cellStyle name="Millares 2 60" xfId="3783" xr:uid="{00000000-0005-0000-0000-0000530F0000}"/>
    <cellStyle name="Millares 2 61" xfId="2549" xr:uid="{00000000-0005-0000-0000-0000540F0000}"/>
    <cellStyle name="Millares 2 7" xfId="3784" xr:uid="{00000000-0005-0000-0000-0000550F0000}"/>
    <cellStyle name="Millares 2 7 2" xfId="3785" xr:uid="{00000000-0005-0000-0000-0000560F0000}"/>
    <cellStyle name="Millares 2 7 2 2" xfId="3786" xr:uid="{00000000-0005-0000-0000-0000570F0000}"/>
    <cellStyle name="Millares 2 7 2 3" xfId="3787" xr:uid="{00000000-0005-0000-0000-0000580F0000}"/>
    <cellStyle name="Millares 2 7 2 4" xfId="3788" xr:uid="{00000000-0005-0000-0000-0000590F0000}"/>
    <cellStyle name="Millares 2 7 3" xfId="3789" xr:uid="{00000000-0005-0000-0000-00005A0F0000}"/>
    <cellStyle name="Millares 2 7 4" xfId="3790" xr:uid="{00000000-0005-0000-0000-00005B0F0000}"/>
    <cellStyle name="Millares 2 7 5" xfId="3791" xr:uid="{00000000-0005-0000-0000-00005C0F0000}"/>
    <cellStyle name="Millares 2 7 6" xfId="14874" xr:uid="{00000000-0005-0000-0000-00005D0F0000}"/>
    <cellStyle name="Millares 2 8" xfId="3792" xr:uid="{00000000-0005-0000-0000-00005E0F0000}"/>
    <cellStyle name="Millares 2 8 2" xfId="3793" xr:uid="{00000000-0005-0000-0000-00005F0F0000}"/>
    <cellStyle name="Millares 2 8 2 2" xfId="3794" xr:uid="{00000000-0005-0000-0000-0000600F0000}"/>
    <cellStyle name="Millares 2 8 2 3" xfId="3795" xr:uid="{00000000-0005-0000-0000-0000610F0000}"/>
    <cellStyle name="Millares 2 8 2 4" xfId="3796" xr:uid="{00000000-0005-0000-0000-0000620F0000}"/>
    <cellStyle name="Millares 2 8 3" xfId="3797" xr:uid="{00000000-0005-0000-0000-0000630F0000}"/>
    <cellStyle name="Millares 2 8 4" xfId="3798" xr:uid="{00000000-0005-0000-0000-0000640F0000}"/>
    <cellStyle name="Millares 2 8 5" xfId="3799" xr:uid="{00000000-0005-0000-0000-0000650F0000}"/>
    <cellStyle name="Millares 2 8 6" xfId="14872" xr:uid="{00000000-0005-0000-0000-0000660F0000}"/>
    <cellStyle name="Millares 2 9" xfId="3800" xr:uid="{00000000-0005-0000-0000-0000670F0000}"/>
    <cellStyle name="Millares 2 9 2" xfId="3801" xr:uid="{00000000-0005-0000-0000-0000680F0000}"/>
    <cellStyle name="Millares 2 9 2 2" xfId="3802" xr:uid="{00000000-0005-0000-0000-0000690F0000}"/>
    <cellStyle name="Millares 2 9 2 3" xfId="3803" xr:uid="{00000000-0005-0000-0000-00006A0F0000}"/>
    <cellStyle name="Millares 2 9 2 4" xfId="3804" xr:uid="{00000000-0005-0000-0000-00006B0F0000}"/>
    <cellStyle name="Millares 2 9 3" xfId="3805" xr:uid="{00000000-0005-0000-0000-00006C0F0000}"/>
    <cellStyle name="Millares 2 9 4" xfId="3806" xr:uid="{00000000-0005-0000-0000-00006D0F0000}"/>
    <cellStyle name="Millares 2 9 5" xfId="3807" xr:uid="{00000000-0005-0000-0000-00006E0F0000}"/>
    <cellStyle name="Millares 2 9 6" xfId="14866" xr:uid="{00000000-0005-0000-0000-00006F0F0000}"/>
    <cellStyle name="Millares 20" xfId="3808" xr:uid="{00000000-0005-0000-0000-0000700F0000}"/>
    <cellStyle name="Millares 20 10" xfId="3809" xr:uid="{00000000-0005-0000-0000-0000710F0000}"/>
    <cellStyle name="Millares 20 11" xfId="3810" xr:uid="{00000000-0005-0000-0000-0000720F0000}"/>
    <cellStyle name="Millares 20 12" xfId="3811" xr:uid="{00000000-0005-0000-0000-0000730F0000}"/>
    <cellStyle name="Millares 20 2" xfId="3812" xr:uid="{00000000-0005-0000-0000-0000740F0000}"/>
    <cellStyle name="Millares 20 2 2" xfId="3813" xr:uid="{00000000-0005-0000-0000-0000750F0000}"/>
    <cellStyle name="Millares 20 2 3" xfId="3814" xr:uid="{00000000-0005-0000-0000-0000760F0000}"/>
    <cellStyle name="Millares 20 2 4" xfId="3815" xr:uid="{00000000-0005-0000-0000-0000770F0000}"/>
    <cellStyle name="Millares 20 3" xfId="3816" xr:uid="{00000000-0005-0000-0000-0000780F0000}"/>
    <cellStyle name="Millares 20 4" xfId="3817" xr:uid="{00000000-0005-0000-0000-0000790F0000}"/>
    <cellStyle name="Millares 20 5" xfId="3818" xr:uid="{00000000-0005-0000-0000-00007A0F0000}"/>
    <cellStyle name="Millares 20 6" xfId="3819" xr:uid="{00000000-0005-0000-0000-00007B0F0000}"/>
    <cellStyle name="Millares 20 7" xfId="3820" xr:uid="{00000000-0005-0000-0000-00007C0F0000}"/>
    <cellStyle name="Millares 20 8" xfId="3821" xr:uid="{00000000-0005-0000-0000-00007D0F0000}"/>
    <cellStyle name="Millares 20 9" xfId="3822" xr:uid="{00000000-0005-0000-0000-00007E0F0000}"/>
    <cellStyle name="Millares 21" xfId="3823" xr:uid="{00000000-0005-0000-0000-00007F0F0000}"/>
    <cellStyle name="Millares 21 2" xfId="3824" xr:uid="{00000000-0005-0000-0000-0000800F0000}"/>
    <cellStyle name="Millares 21 3" xfId="14902" xr:uid="{DCDEBC4C-ED6C-409C-A8E3-AEBF99F9849E}"/>
    <cellStyle name="Millares 22" xfId="3825" xr:uid="{00000000-0005-0000-0000-0000810F0000}"/>
    <cellStyle name="Millares 22 10" xfId="3826" xr:uid="{00000000-0005-0000-0000-0000820F0000}"/>
    <cellStyle name="Millares 22 11" xfId="3827" xr:uid="{00000000-0005-0000-0000-0000830F0000}"/>
    <cellStyle name="Millares 22 12" xfId="3828" xr:uid="{00000000-0005-0000-0000-0000840F0000}"/>
    <cellStyle name="Millares 22 2" xfId="3829" xr:uid="{00000000-0005-0000-0000-0000850F0000}"/>
    <cellStyle name="Millares 22 2 2" xfId="3830" xr:uid="{00000000-0005-0000-0000-0000860F0000}"/>
    <cellStyle name="Millares 22 2 3" xfId="3831" xr:uid="{00000000-0005-0000-0000-0000870F0000}"/>
    <cellStyle name="Millares 22 2 4" xfId="3832" xr:uid="{00000000-0005-0000-0000-0000880F0000}"/>
    <cellStyle name="Millares 22 3" xfId="3833" xr:uid="{00000000-0005-0000-0000-0000890F0000}"/>
    <cellStyle name="Millares 22 4" xfId="3834" xr:uid="{00000000-0005-0000-0000-00008A0F0000}"/>
    <cellStyle name="Millares 22 5" xfId="3835" xr:uid="{00000000-0005-0000-0000-00008B0F0000}"/>
    <cellStyle name="Millares 22 6" xfId="3836" xr:uid="{00000000-0005-0000-0000-00008C0F0000}"/>
    <cellStyle name="Millares 22 7" xfId="3837" xr:uid="{00000000-0005-0000-0000-00008D0F0000}"/>
    <cellStyle name="Millares 22 8" xfId="3838" xr:uid="{00000000-0005-0000-0000-00008E0F0000}"/>
    <cellStyle name="Millares 22 9" xfId="3839" xr:uid="{00000000-0005-0000-0000-00008F0F0000}"/>
    <cellStyle name="Millares 23" xfId="3840" xr:uid="{00000000-0005-0000-0000-0000900F0000}"/>
    <cellStyle name="Millares 23 10" xfId="3841" xr:uid="{00000000-0005-0000-0000-0000910F0000}"/>
    <cellStyle name="Millares 23 11" xfId="3842" xr:uid="{00000000-0005-0000-0000-0000920F0000}"/>
    <cellStyle name="Millares 23 12" xfId="3843" xr:uid="{00000000-0005-0000-0000-0000930F0000}"/>
    <cellStyle name="Millares 23 2" xfId="3844" xr:uid="{00000000-0005-0000-0000-0000940F0000}"/>
    <cellStyle name="Millares 23 2 2" xfId="3845" xr:uid="{00000000-0005-0000-0000-0000950F0000}"/>
    <cellStyle name="Millares 23 2 3" xfId="3846" xr:uid="{00000000-0005-0000-0000-0000960F0000}"/>
    <cellStyle name="Millares 23 2 4" xfId="3847" xr:uid="{00000000-0005-0000-0000-0000970F0000}"/>
    <cellStyle name="Millares 23 3" xfId="3848" xr:uid="{00000000-0005-0000-0000-0000980F0000}"/>
    <cellStyle name="Millares 23 4" xfId="3849" xr:uid="{00000000-0005-0000-0000-0000990F0000}"/>
    <cellStyle name="Millares 23 5" xfId="3850" xr:uid="{00000000-0005-0000-0000-00009A0F0000}"/>
    <cellStyle name="Millares 23 6" xfId="3851" xr:uid="{00000000-0005-0000-0000-00009B0F0000}"/>
    <cellStyle name="Millares 23 7" xfId="3852" xr:uid="{00000000-0005-0000-0000-00009C0F0000}"/>
    <cellStyle name="Millares 23 8" xfId="3853" xr:uid="{00000000-0005-0000-0000-00009D0F0000}"/>
    <cellStyle name="Millares 23 9" xfId="3854" xr:uid="{00000000-0005-0000-0000-00009E0F0000}"/>
    <cellStyle name="Millares 24" xfId="3855" xr:uid="{00000000-0005-0000-0000-00009F0F0000}"/>
    <cellStyle name="Millares 24 10" xfId="3856" xr:uid="{00000000-0005-0000-0000-0000A00F0000}"/>
    <cellStyle name="Millares 24 2" xfId="3857" xr:uid="{00000000-0005-0000-0000-0000A10F0000}"/>
    <cellStyle name="Millares 24 2 10" xfId="3858" xr:uid="{00000000-0005-0000-0000-0000A20F0000}"/>
    <cellStyle name="Millares 24 2 10 2" xfId="3859" xr:uid="{00000000-0005-0000-0000-0000A30F0000}"/>
    <cellStyle name="Millares 24 2 10 3" xfId="3860" xr:uid="{00000000-0005-0000-0000-0000A40F0000}"/>
    <cellStyle name="Millares 24 2 11" xfId="3861" xr:uid="{00000000-0005-0000-0000-0000A50F0000}"/>
    <cellStyle name="Millares 24 2 11 2" xfId="3862" xr:uid="{00000000-0005-0000-0000-0000A60F0000}"/>
    <cellStyle name="Millares 24 2 11 3" xfId="3863" xr:uid="{00000000-0005-0000-0000-0000A70F0000}"/>
    <cellStyle name="Millares 24 2 12" xfId="3864" xr:uid="{00000000-0005-0000-0000-0000A80F0000}"/>
    <cellStyle name="Millares 24 2 12 2" xfId="3865" xr:uid="{00000000-0005-0000-0000-0000A90F0000}"/>
    <cellStyle name="Millares 24 2 12 3" xfId="3866" xr:uid="{00000000-0005-0000-0000-0000AA0F0000}"/>
    <cellStyle name="Millares 24 2 13" xfId="3867" xr:uid="{00000000-0005-0000-0000-0000AB0F0000}"/>
    <cellStyle name="Millares 24 2 13 2" xfId="3868" xr:uid="{00000000-0005-0000-0000-0000AC0F0000}"/>
    <cellStyle name="Millares 24 2 13 3" xfId="3869" xr:uid="{00000000-0005-0000-0000-0000AD0F0000}"/>
    <cellStyle name="Millares 24 2 14" xfId="3870" xr:uid="{00000000-0005-0000-0000-0000AE0F0000}"/>
    <cellStyle name="Millares 24 2 14 2" xfId="3871" xr:uid="{00000000-0005-0000-0000-0000AF0F0000}"/>
    <cellStyle name="Millares 24 2 14 3" xfId="3872" xr:uid="{00000000-0005-0000-0000-0000B00F0000}"/>
    <cellStyle name="Millares 24 2 15" xfId="3873" xr:uid="{00000000-0005-0000-0000-0000B10F0000}"/>
    <cellStyle name="Millares 24 2 15 2" xfId="3874" xr:uid="{00000000-0005-0000-0000-0000B20F0000}"/>
    <cellStyle name="Millares 24 2 15 3" xfId="3875" xr:uid="{00000000-0005-0000-0000-0000B30F0000}"/>
    <cellStyle name="Millares 24 2 16" xfId="3876" xr:uid="{00000000-0005-0000-0000-0000B40F0000}"/>
    <cellStyle name="Millares 24 2 17" xfId="3877" xr:uid="{00000000-0005-0000-0000-0000B50F0000}"/>
    <cellStyle name="Millares 24 2 2" xfId="3878" xr:uid="{00000000-0005-0000-0000-0000B60F0000}"/>
    <cellStyle name="Millares 24 2 2 2" xfId="3879" xr:uid="{00000000-0005-0000-0000-0000B70F0000}"/>
    <cellStyle name="Millares 24 2 2 2 2" xfId="3880" xr:uid="{00000000-0005-0000-0000-0000B80F0000}"/>
    <cellStyle name="Millares 24 2 2 2 3" xfId="3881" xr:uid="{00000000-0005-0000-0000-0000B90F0000}"/>
    <cellStyle name="Millares 24 2 2 3" xfId="3882" xr:uid="{00000000-0005-0000-0000-0000BA0F0000}"/>
    <cellStyle name="Millares 24 2 2 3 2" xfId="3883" xr:uid="{00000000-0005-0000-0000-0000BB0F0000}"/>
    <cellStyle name="Millares 24 2 2 3 3" xfId="3884" xr:uid="{00000000-0005-0000-0000-0000BC0F0000}"/>
    <cellStyle name="Millares 24 2 2 4" xfId="3885" xr:uid="{00000000-0005-0000-0000-0000BD0F0000}"/>
    <cellStyle name="Millares 24 2 2 4 2" xfId="3886" xr:uid="{00000000-0005-0000-0000-0000BE0F0000}"/>
    <cellStyle name="Millares 24 2 2 4 3" xfId="3887" xr:uid="{00000000-0005-0000-0000-0000BF0F0000}"/>
    <cellStyle name="Millares 24 2 2 5" xfId="3888" xr:uid="{00000000-0005-0000-0000-0000C00F0000}"/>
    <cellStyle name="Millares 24 2 2 5 2" xfId="3889" xr:uid="{00000000-0005-0000-0000-0000C10F0000}"/>
    <cellStyle name="Millares 24 2 2 5 3" xfId="3890" xr:uid="{00000000-0005-0000-0000-0000C20F0000}"/>
    <cellStyle name="Millares 24 2 2 6" xfId="3891" xr:uid="{00000000-0005-0000-0000-0000C30F0000}"/>
    <cellStyle name="Millares 24 2 2 6 2" xfId="3892" xr:uid="{00000000-0005-0000-0000-0000C40F0000}"/>
    <cellStyle name="Millares 24 2 2 6 3" xfId="3893" xr:uid="{00000000-0005-0000-0000-0000C50F0000}"/>
    <cellStyle name="Millares 24 2 2 7" xfId="3894" xr:uid="{00000000-0005-0000-0000-0000C60F0000}"/>
    <cellStyle name="Millares 24 2 2 7 2" xfId="3895" xr:uid="{00000000-0005-0000-0000-0000C70F0000}"/>
    <cellStyle name="Millares 24 2 2 7 3" xfId="3896" xr:uid="{00000000-0005-0000-0000-0000C80F0000}"/>
    <cellStyle name="Millares 24 2 2 8" xfId="3897" xr:uid="{00000000-0005-0000-0000-0000C90F0000}"/>
    <cellStyle name="Millares 24 2 2 9" xfId="3898" xr:uid="{00000000-0005-0000-0000-0000CA0F0000}"/>
    <cellStyle name="Millares 24 2 3" xfId="3899" xr:uid="{00000000-0005-0000-0000-0000CB0F0000}"/>
    <cellStyle name="Millares 24 2 3 2" xfId="3900" xr:uid="{00000000-0005-0000-0000-0000CC0F0000}"/>
    <cellStyle name="Millares 24 2 3 3" xfId="3901" xr:uid="{00000000-0005-0000-0000-0000CD0F0000}"/>
    <cellStyle name="Millares 24 2 4" xfId="3902" xr:uid="{00000000-0005-0000-0000-0000CE0F0000}"/>
    <cellStyle name="Millares 24 2 4 2" xfId="3903" xr:uid="{00000000-0005-0000-0000-0000CF0F0000}"/>
    <cellStyle name="Millares 24 2 4 3" xfId="3904" xr:uid="{00000000-0005-0000-0000-0000D00F0000}"/>
    <cellStyle name="Millares 24 2 5" xfId="3905" xr:uid="{00000000-0005-0000-0000-0000D10F0000}"/>
    <cellStyle name="Millares 24 2 5 2" xfId="3906" xr:uid="{00000000-0005-0000-0000-0000D20F0000}"/>
    <cellStyle name="Millares 24 2 5 3" xfId="3907" xr:uid="{00000000-0005-0000-0000-0000D30F0000}"/>
    <cellStyle name="Millares 24 2 6" xfId="3908" xr:uid="{00000000-0005-0000-0000-0000D40F0000}"/>
    <cellStyle name="Millares 24 2 6 2" xfId="3909" xr:uid="{00000000-0005-0000-0000-0000D50F0000}"/>
    <cellStyle name="Millares 24 2 6 3" xfId="3910" xr:uid="{00000000-0005-0000-0000-0000D60F0000}"/>
    <cellStyle name="Millares 24 2 7" xfId="3911" xr:uid="{00000000-0005-0000-0000-0000D70F0000}"/>
    <cellStyle name="Millares 24 2 7 2" xfId="3912" xr:uid="{00000000-0005-0000-0000-0000D80F0000}"/>
    <cellStyle name="Millares 24 2 7 3" xfId="3913" xr:uid="{00000000-0005-0000-0000-0000D90F0000}"/>
    <cellStyle name="Millares 24 2 8" xfId="3914" xr:uid="{00000000-0005-0000-0000-0000DA0F0000}"/>
    <cellStyle name="Millares 24 2 8 2" xfId="3915" xr:uid="{00000000-0005-0000-0000-0000DB0F0000}"/>
    <cellStyle name="Millares 24 2 8 3" xfId="3916" xr:uid="{00000000-0005-0000-0000-0000DC0F0000}"/>
    <cellStyle name="Millares 24 2 9" xfId="3917" xr:uid="{00000000-0005-0000-0000-0000DD0F0000}"/>
    <cellStyle name="Millares 24 2 9 2" xfId="3918" xr:uid="{00000000-0005-0000-0000-0000DE0F0000}"/>
    <cellStyle name="Millares 24 2 9 3" xfId="3919" xr:uid="{00000000-0005-0000-0000-0000DF0F0000}"/>
    <cellStyle name="Millares 24 3" xfId="3920" xr:uid="{00000000-0005-0000-0000-0000E00F0000}"/>
    <cellStyle name="Millares 24 3 2" xfId="3921" xr:uid="{00000000-0005-0000-0000-0000E10F0000}"/>
    <cellStyle name="Millares 24 3 3" xfId="3922" xr:uid="{00000000-0005-0000-0000-0000E20F0000}"/>
    <cellStyle name="Millares 24 4" xfId="3923" xr:uid="{00000000-0005-0000-0000-0000E30F0000}"/>
    <cellStyle name="Millares 24 4 2" xfId="3924" xr:uid="{00000000-0005-0000-0000-0000E40F0000}"/>
    <cellStyle name="Millares 24 4 3" xfId="3925" xr:uid="{00000000-0005-0000-0000-0000E50F0000}"/>
    <cellStyle name="Millares 24 5" xfId="3926" xr:uid="{00000000-0005-0000-0000-0000E60F0000}"/>
    <cellStyle name="Millares 24 5 2" xfId="3927" xr:uid="{00000000-0005-0000-0000-0000E70F0000}"/>
    <cellStyle name="Millares 24 5 3" xfId="3928" xr:uid="{00000000-0005-0000-0000-0000E80F0000}"/>
    <cellStyle name="Millares 24 6" xfId="3929" xr:uid="{00000000-0005-0000-0000-0000E90F0000}"/>
    <cellStyle name="Millares 24 6 2" xfId="3930" xr:uid="{00000000-0005-0000-0000-0000EA0F0000}"/>
    <cellStyle name="Millares 24 6 3" xfId="3931" xr:uid="{00000000-0005-0000-0000-0000EB0F0000}"/>
    <cellStyle name="Millares 24 7" xfId="3932" xr:uid="{00000000-0005-0000-0000-0000EC0F0000}"/>
    <cellStyle name="Millares 24 7 2" xfId="3933" xr:uid="{00000000-0005-0000-0000-0000ED0F0000}"/>
    <cellStyle name="Millares 24 7 3" xfId="3934" xr:uid="{00000000-0005-0000-0000-0000EE0F0000}"/>
    <cellStyle name="Millares 24 8" xfId="3935" xr:uid="{00000000-0005-0000-0000-0000EF0F0000}"/>
    <cellStyle name="Millares 24 8 2" xfId="3936" xr:uid="{00000000-0005-0000-0000-0000F00F0000}"/>
    <cellStyle name="Millares 24 8 3" xfId="3937" xr:uid="{00000000-0005-0000-0000-0000F10F0000}"/>
    <cellStyle name="Millares 24 9" xfId="3938" xr:uid="{00000000-0005-0000-0000-0000F20F0000}"/>
    <cellStyle name="Millares 25" xfId="3939" xr:uid="{00000000-0005-0000-0000-0000F30F0000}"/>
    <cellStyle name="Millares 25 10" xfId="3940" xr:uid="{00000000-0005-0000-0000-0000F40F0000}"/>
    <cellStyle name="Millares 25 2" xfId="3941" xr:uid="{00000000-0005-0000-0000-0000F50F0000}"/>
    <cellStyle name="Millares 25 2 10" xfId="3942" xr:uid="{00000000-0005-0000-0000-0000F60F0000}"/>
    <cellStyle name="Millares 25 2 10 2" xfId="3943" xr:uid="{00000000-0005-0000-0000-0000F70F0000}"/>
    <cellStyle name="Millares 25 2 10 3" xfId="3944" xr:uid="{00000000-0005-0000-0000-0000F80F0000}"/>
    <cellStyle name="Millares 25 2 11" xfId="3945" xr:uid="{00000000-0005-0000-0000-0000F90F0000}"/>
    <cellStyle name="Millares 25 2 11 2" xfId="3946" xr:uid="{00000000-0005-0000-0000-0000FA0F0000}"/>
    <cellStyle name="Millares 25 2 11 3" xfId="3947" xr:uid="{00000000-0005-0000-0000-0000FB0F0000}"/>
    <cellStyle name="Millares 25 2 12" xfId="3948" xr:uid="{00000000-0005-0000-0000-0000FC0F0000}"/>
    <cellStyle name="Millares 25 2 12 2" xfId="3949" xr:uid="{00000000-0005-0000-0000-0000FD0F0000}"/>
    <cellStyle name="Millares 25 2 12 3" xfId="3950" xr:uid="{00000000-0005-0000-0000-0000FE0F0000}"/>
    <cellStyle name="Millares 25 2 13" xfId="3951" xr:uid="{00000000-0005-0000-0000-0000FF0F0000}"/>
    <cellStyle name="Millares 25 2 13 2" xfId="3952" xr:uid="{00000000-0005-0000-0000-000000100000}"/>
    <cellStyle name="Millares 25 2 13 3" xfId="3953" xr:uid="{00000000-0005-0000-0000-000001100000}"/>
    <cellStyle name="Millares 25 2 14" xfId="3954" xr:uid="{00000000-0005-0000-0000-000002100000}"/>
    <cellStyle name="Millares 25 2 14 2" xfId="3955" xr:uid="{00000000-0005-0000-0000-000003100000}"/>
    <cellStyle name="Millares 25 2 14 3" xfId="3956" xr:uid="{00000000-0005-0000-0000-000004100000}"/>
    <cellStyle name="Millares 25 2 15" xfId="3957" xr:uid="{00000000-0005-0000-0000-000005100000}"/>
    <cellStyle name="Millares 25 2 15 2" xfId="3958" xr:uid="{00000000-0005-0000-0000-000006100000}"/>
    <cellStyle name="Millares 25 2 15 3" xfId="3959" xr:uid="{00000000-0005-0000-0000-000007100000}"/>
    <cellStyle name="Millares 25 2 16" xfId="3960" xr:uid="{00000000-0005-0000-0000-000008100000}"/>
    <cellStyle name="Millares 25 2 17" xfId="3961" xr:uid="{00000000-0005-0000-0000-000009100000}"/>
    <cellStyle name="Millares 25 2 2" xfId="3962" xr:uid="{00000000-0005-0000-0000-00000A100000}"/>
    <cellStyle name="Millares 25 2 2 2" xfId="3963" xr:uid="{00000000-0005-0000-0000-00000B100000}"/>
    <cellStyle name="Millares 25 2 2 2 2" xfId="3964" xr:uid="{00000000-0005-0000-0000-00000C100000}"/>
    <cellStyle name="Millares 25 2 2 2 3" xfId="3965" xr:uid="{00000000-0005-0000-0000-00000D100000}"/>
    <cellStyle name="Millares 25 2 2 3" xfId="3966" xr:uid="{00000000-0005-0000-0000-00000E100000}"/>
    <cellStyle name="Millares 25 2 2 3 2" xfId="3967" xr:uid="{00000000-0005-0000-0000-00000F100000}"/>
    <cellStyle name="Millares 25 2 2 3 3" xfId="3968" xr:uid="{00000000-0005-0000-0000-000010100000}"/>
    <cellStyle name="Millares 25 2 2 4" xfId="3969" xr:uid="{00000000-0005-0000-0000-000011100000}"/>
    <cellStyle name="Millares 25 2 2 4 2" xfId="3970" xr:uid="{00000000-0005-0000-0000-000012100000}"/>
    <cellStyle name="Millares 25 2 2 4 3" xfId="3971" xr:uid="{00000000-0005-0000-0000-000013100000}"/>
    <cellStyle name="Millares 25 2 2 5" xfId="3972" xr:uid="{00000000-0005-0000-0000-000014100000}"/>
    <cellStyle name="Millares 25 2 2 5 2" xfId="3973" xr:uid="{00000000-0005-0000-0000-000015100000}"/>
    <cellStyle name="Millares 25 2 2 5 3" xfId="3974" xr:uid="{00000000-0005-0000-0000-000016100000}"/>
    <cellStyle name="Millares 25 2 2 6" xfId="3975" xr:uid="{00000000-0005-0000-0000-000017100000}"/>
    <cellStyle name="Millares 25 2 2 6 2" xfId="3976" xr:uid="{00000000-0005-0000-0000-000018100000}"/>
    <cellStyle name="Millares 25 2 2 6 3" xfId="3977" xr:uid="{00000000-0005-0000-0000-000019100000}"/>
    <cellStyle name="Millares 25 2 2 7" xfId="3978" xr:uid="{00000000-0005-0000-0000-00001A100000}"/>
    <cellStyle name="Millares 25 2 2 7 2" xfId="3979" xr:uid="{00000000-0005-0000-0000-00001B100000}"/>
    <cellStyle name="Millares 25 2 2 7 3" xfId="3980" xr:uid="{00000000-0005-0000-0000-00001C100000}"/>
    <cellStyle name="Millares 25 2 2 8" xfId="3981" xr:uid="{00000000-0005-0000-0000-00001D100000}"/>
    <cellStyle name="Millares 25 2 2 9" xfId="3982" xr:uid="{00000000-0005-0000-0000-00001E100000}"/>
    <cellStyle name="Millares 25 2 3" xfId="3983" xr:uid="{00000000-0005-0000-0000-00001F100000}"/>
    <cellStyle name="Millares 25 2 3 2" xfId="3984" xr:uid="{00000000-0005-0000-0000-000020100000}"/>
    <cellStyle name="Millares 25 2 3 3" xfId="3985" xr:uid="{00000000-0005-0000-0000-000021100000}"/>
    <cellStyle name="Millares 25 2 4" xfId="3986" xr:uid="{00000000-0005-0000-0000-000022100000}"/>
    <cellStyle name="Millares 25 2 4 2" xfId="3987" xr:uid="{00000000-0005-0000-0000-000023100000}"/>
    <cellStyle name="Millares 25 2 4 3" xfId="3988" xr:uid="{00000000-0005-0000-0000-000024100000}"/>
    <cellStyle name="Millares 25 2 5" xfId="3989" xr:uid="{00000000-0005-0000-0000-000025100000}"/>
    <cellStyle name="Millares 25 2 5 2" xfId="3990" xr:uid="{00000000-0005-0000-0000-000026100000}"/>
    <cellStyle name="Millares 25 2 5 3" xfId="3991" xr:uid="{00000000-0005-0000-0000-000027100000}"/>
    <cellStyle name="Millares 25 2 6" xfId="3992" xr:uid="{00000000-0005-0000-0000-000028100000}"/>
    <cellStyle name="Millares 25 2 6 2" xfId="3993" xr:uid="{00000000-0005-0000-0000-000029100000}"/>
    <cellStyle name="Millares 25 2 6 3" xfId="3994" xr:uid="{00000000-0005-0000-0000-00002A100000}"/>
    <cellStyle name="Millares 25 2 7" xfId="3995" xr:uid="{00000000-0005-0000-0000-00002B100000}"/>
    <cellStyle name="Millares 25 2 7 2" xfId="3996" xr:uid="{00000000-0005-0000-0000-00002C100000}"/>
    <cellStyle name="Millares 25 2 7 3" xfId="3997" xr:uid="{00000000-0005-0000-0000-00002D100000}"/>
    <cellStyle name="Millares 25 2 8" xfId="3998" xr:uid="{00000000-0005-0000-0000-00002E100000}"/>
    <cellStyle name="Millares 25 2 8 2" xfId="3999" xr:uid="{00000000-0005-0000-0000-00002F100000}"/>
    <cellStyle name="Millares 25 2 8 3" xfId="4000" xr:uid="{00000000-0005-0000-0000-000030100000}"/>
    <cellStyle name="Millares 25 2 9" xfId="4001" xr:uid="{00000000-0005-0000-0000-000031100000}"/>
    <cellStyle name="Millares 25 2 9 2" xfId="4002" xr:uid="{00000000-0005-0000-0000-000032100000}"/>
    <cellStyle name="Millares 25 2 9 3" xfId="4003" xr:uid="{00000000-0005-0000-0000-000033100000}"/>
    <cellStyle name="Millares 25 3" xfId="4004" xr:uid="{00000000-0005-0000-0000-000034100000}"/>
    <cellStyle name="Millares 25 3 2" xfId="4005" xr:uid="{00000000-0005-0000-0000-000035100000}"/>
    <cellStyle name="Millares 25 3 3" xfId="4006" xr:uid="{00000000-0005-0000-0000-000036100000}"/>
    <cellStyle name="Millares 25 4" xfId="4007" xr:uid="{00000000-0005-0000-0000-000037100000}"/>
    <cellStyle name="Millares 25 4 2" xfId="4008" xr:uid="{00000000-0005-0000-0000-000038100000}"/>
    <cellStyle name="Millares 25 4 3" xfId="4009" xr:uid="{00000000-0005-0000-0000-000039100000}"/>
    <cellStyle name="Millares 25 5" xfId="4010" xr:uid="{00000000-0005-0000-0000-00003A100000}"/>
    <cellStyle name="Millares 25 5 2" xfId="4011" xr:uid="{00000000-0005-0000-0000-00003B100000}"/>
    <cellStyle name="Millares 25 5 3" xfId="4012" xr:uid="{00000000-0005-0000-0000-00003C100000}"/>
    <cellStyle name="Millares 25 6" xfId="4013" xr:uid="{00000000-0005-0000-0000-00003D100000}"/>
    <cellStyle name="Millares 25 6 2" xfId="4014" xr:uid="{00000000-0005-0000-0000-00003E100000}"/>
    <cellStyle name="Millares 25 6 3" xfId="4015" xr:uid="{00000000-0005-0000-0000-00003F100000}"/>
    <cellStyle name="Millares 25 7" xfId="4016" xr:uid="{00000000-0005-0000-0000-000040100000}"/>
    <cellStyle name="Millares 25 7 2" xfId="4017" xr:uid="{00000000-0005-0000-0000-000041100000}"/>
    <cellStyle name="Millares 25 7 3" xfId="4018" xr:uid="{00000000-0005-0000-0000-000042100000}"/>
    <cellStyle name="Millares 25 8" xfId="4019" xr:uid="{00000000-0005-0000-0000-000043100000}"/>
    <cellStyle name="Millares 25 8 2" xfId="4020" xr:uid="{00000000-0005-0000-0000-000044100000}"/>
    <cellStyle name="Millares 25 8 3" xfId="4021" xr:uid="{00000000-0005-0000-0000-000045100000}"/>
    <cellStyle name="Millares 25 9" xfId="4022" xr:uid="{00000000-0005-0000-0000-000046100000}"/>
    <cellStyle name="Millares 26" xfId="4023" xr:uid="{00000000-0005-0000-0000-000047100000}"/>
    <cellStyle name="Millares 26 2" xfId="4024" xr:uid="{00000000-0005-0000-0000-000048100000}"/>
    <cellStyle name="Millares 26 3" xfId="4025" xr:uid="{00000000-0005-0000-0000-000049100000}"/>
    <cellStyle name="Millares 26 4" xfId="4026" xr:uid="{00000000-0005-0000-0000-00004A100000}"/>
    <cellStyle name="Millares 26 5" xfId="4027" xr:uid="{00000000-0005-0000-0000-00004B100000}"/>
    <cellStyle name="Millares 26 6" xfId="4028" xr:uid="{00000000-0005-0000-0000-00004C100000}"/>
    <cellStyle name="Millares 26 7" xfId="4029" xr:uid="{00000000-0005-0000-0000-00004D100000}"/>
    <cellStyle name="Millares 26 8" xfId="4030" xr:uid="{00000000-0005-0000-0000-00004E100000}"/>
    <cellStyle name="Millares 26 9" xfId="4031" xr:uid="{00000000-0005-0000-0000-00004F100000}"/>
    <cellStyle name="Millares 27" xfId="4032" xr:uid="{00000000-0005-0000-0000-000050100000}"/>
    <cellStyle name="Millares 27 10" xfId="4033" xr:uid="{00000000-0005-0000-0000-000051100000}"/>
    <cellStyle name="Millares 27 11" xfId="4034" xr:uid="{00000000-0005-0000-0000-000052100000}"/>
    <cellStyle name="Millares 27 12" xfId="4035" xr:uid="{00000000-0005-0000-0000-000053100000}"/>
    <cellStyle name="Millares 27 13" xfId="4036" xr:uid="{00000000-0005-0000-0000-000054100000}"/>
    <cellStyle name="Millares 27 2" xfId="4037" xr:uid="{00000000-0005-0000-0000-000055100000}"/>
    <cellStyle name="Millares 27 2 10" xfId="4038" xr:uid="{00000000-0005-0000-0000-000056100000}"/>
    <cellStyle name="Millares 27 2 11" xfId="4039" xr:uid="{00000000-0005-0000-0000-000057100000}"/>
    <cellStyle name="Millares 27 2 12" xfId="4040" xr:uid="{00000000-0005-0000-0000-000058100000}"/>
    <cellStyle name="Millares 27 2 13" xfId="4041" xr:uid="{00000000-0005-0000-0000-000059100000}"/>
    <cellStyle name="Millares 27 2 14" xfId="4042" xr:uid="{00000000-0005-0000-0000-00005A100000}"/>
    <cellStyle name="Millares 27 2 15" xfId="4043" xr:uid="{00000000-0005-0000-0000-00005B100000}"/>
    <cellStyle name="Millares 27 2 2" xfId="4044" xr:uid="{00000000-0005-0000-0000-00005C100000}"/>
    <cellStyle name="Millares 27 2 2 2" xfId="4045" xr:uid="{00000000-0005-0000-0000-00005D100000}"/>
    <cellStyle name="Millares 27 2 2 3" xfId="4046" xr:uid="{00000000-0005-0000-0000-00005E100000}"/>
    <cellStyle name="Millares 27 2 2 4" xfId="4047" xr:uid="{00000000-0005-0000-0000-00005F100000}"/>
    <cellStyle name="Millares 27 2 2 5" xfId="4048" xr:uid="{00000000-0005-0000-0000-000060100000}"/>
    <cellStyle name="Millares 27 2 2 6" xfId="4049" xr:uid="{00000000-0005-0000-0000-000061100000}"/>
    <cellStyle name="Millares 27 2 2 7" xfId="4050" xr:uid="{00000000-0005-0000-0000-000062100000}"/>
    <cellStyle name="Millares 27 2 3" xfId="4051" xr:uid="{00000000-0005-0000-0000-000063100000}"/>
    <cellStyle name="Millares 27 2 4" xfId="4052" xr:uid="{00000000-0005-0000-0000-000064100000}"/>
    <cellStyle name="Millares 27 2 5" xfId="4053" xr:uid="{00000000-0005-0000-0000-000065100000}"/>
    <cellStyle name="Millares 27 2 6" xfId="4054" xr:uid="{00000000-0005-0000-0000-000066100000}"/>
    <cellStyle name="Millares 27 2 7" xfId="4055" xr:uid="{00000000-0005-0000-0000-000067100000}"/>
    <cellStyle name="Millares 27 2 8" xfId="4056" xr:uid="{00000000-0005-0000-0000-000068100000}"/>
    <cellStyle name="Millares 27 2 9" xfId="4057" xr:uid="{00000000-0005-0000-0000-000069100000}"/>
    <cellStyle name="Millares 27 3" xfId="4058" xr:uid="{00000000-0005-0000-0000-00006A100000}"/>
    <cellStyle name="Millares 27 3 2" xfId="4059" xr:uid="{00000000-0005-0000-0000-00006B100000}"/>
    <cellStyle name="Millares 27 3 3" xfId="4060" xr:uid="{00000000-0005-0000-0000-00006C100000}"/>
    <cellStyle name="Millares 27 3 4" xfId="4061" xr:uid="{00000000-0005-0000-0000-00006D100000}"/>
    <cellStyle name="Millares 27 4" xfId="4062" xr:uid="{00000000-0005-0000-0000-00006E100000}"/>
    <cellStyle name="Millares 27 5" xfId="4063" xr:uid="{00000000-0005-0000-0000-00006F100000}"/>
    <cellStyle name="Millares 27 6" xfId="4064" xr:uid="{00000000-0005-0000-0000-000070100000}"/>
    <cellStyle name="Millares 27 7" xfId="4065" xr:uid="{00000000-0005-0000-0000-000071100000}"/>
    <cellStyle name="Millares 27 8" xfId="4066" xr:uid="{00000000-0005-0000-0000-000072100000}"/>
    <cellStyle name="Millares 27 9" xfId="4067" xr:uid="{00000000-0005-0000-0000-000073100000}"/>
    <cellStyle name="Millares 28" xfId="4068" xr:uid="{00000000-0005-0000-0000-000074100000}"/>
    <cellStyle name="Millares 28 2" xfId="4069" xr:uid="{00000000-0005-0000-0000-000075100000}"/>
    <cellStyle name="Millares 28 3" xfId="4070" xr:uid="{00000000-0005-0000-0000-000076100000}"/>
    <cellStyle name="Millares 28 4" xfId="4071" xr:uid="{00000000-0005-0000-0000-000077100000}"/>
    <cellStyle name="Millares 28 5" xfId="4072" xr:uid="{00000000-0005-0000-0000-000078100000}"/>
    <cellStyle name="Millares 29" xfId="4073" xr:uid="{00000000-0005-0000-0000-000079100000}"/>
    <cellStyle name="Millares 29 2" xfId="4074" xr:uid="{00000000-0005-0000-0000-00007A100000}"/>
    <cellStyle name="Millares 29 2 2" xfId="4075" xr:uid="{00000000-0005-0000-0000-00007B100000}"/>
    <cellStyle name="Millares 29 2 3" xfId="4076" xr:uid="{00000000-0005-0000-0000-00007C100000}"/>
    <cellStyle name="Millares 29 2 4" xfId="4077" xr:uid="{00000000-0005-0000-0000-00007D100000}"/>
    <cellStyle name="Millares 29 3" xfId="4078" xr:uid="{00000000-0005-0000-0000-00007E100000}"/>
    <cellStyle name="Millares 29 4" xfId="4079" xr:uid="{00000000-0005-0000-0000-00007F100000}"/>
    <cellStyle name="Millares 29 5" xfId="4080" xr:uid="{00000000-0005-0000-0000-000080100000}"/>
    <cellStyle name="Millares 29 6" xfId="4081" xr:uid="{00000000-0005-0000-0000-000081100000}"/>
    <cellStyle name="Millares 29 7" xfId="4082" xr:uid="{00000000-0005-0000-0000-000082100000}"/>
    <cellStyle name="Millares 29 8" xfId="4083" xr:uid="{00000000-0005-0000-0000-000083100000}"/>
    <cellStyle name="Millares 3" xfId="1" xr:uid="{00000000-0005-0000-0000-000084100000}"/>
    <cellStyle name="Millares 3 10" xfId="4085" xr:uid="{00000000-0005-0000-0000-000085100000}"/>
    <cellStyle name="Millares 3 11" xfId="4086" xr:uid="{00000000-0005-0000-0000-000086100000}"/>
    <cellStyle name="Millares 3 12" xfId="4087" xr:uid="{00000000-0005-0000-0000-000087100000}"/>
    <cellStyle name="Millares 3 13" xfId="4088" xr:uid="{00000000-0005-0000-0000-000088100000}"/>
    <cellStyle name="Millares 3 14" xfId="4089" xr:uid="{00000000-0005-0000-0000-000089100000}"/>
    <cellStyle name="Millares 3 15" xfId="4090" xr:uid="{00000000-0005-0000-0000-00008A100000}"/>
    <cellStyle name="Millares 3 16" xfId="4091" xr:uid="{00000000-0005-0000-0000-00008B100000}"/>
    <cellStyle name="Millares 3 17" xfId="4092" xr:uid="{00000000-0005-0000-0000-00008C100000}"/>
    <cellStyle name="Millares 3 18" xfId="4093" xr:uid="{00000000-0005-0000-0000-00008D100000}"/>
    <cellStyle name="Millares 3 19" xfId="4094" xr:uid="{00000000-0005-0000-0000-00008E100000}"/>
    <cellStyle name="Millares 3 2" xfId="4095" xr:uid="{00000000-0005-0000-0000-00008F100000}"/>
    <cellStyle name="Millares 3 2 10" xfId="4096" xr:uid="{00000000-0005-0000-0000-000090100000}"/>
    <cellStyle name="Millares 3 2 10 2" xfId="4097" xr:uid="{00000000-0005-0000-0000-000091100000}"/>
    <cellStyle name="Millares 3 2 11" xfId="4098" xr:uid="{00000000-0005-0000-0000-000092100000}"/>
    <cellStyle name="Millares 3 2 11 2" xfId="4099" xr:uid="{00000000-0005-0000-0000-000093100000}"/>
    <cellStyle name="Millares 3 2 12" xfId="4100" xr:uid="{00000000-0005-0000-0000-000094100000}"/>
    <cellStyle name="Millares 3 2 13" xfId="4101" xr:uid="{00000000-0005-0000-0000-000095100000}"/>
    <cellStyle name="Millares 3 2 14" xfId="4102" xr:uid="{00000000-0005-0000-0000-000096100000}"/>
    <cellStyle name="Millares 3 2 15" xfId="4103" xr:uid="{00000000-0005-0000-0000-000097100000}"/>
    <cellStyle name="Millares 3 2 16" xfId="4104" xr:uid="{00000000-0005-0000-0000-000098100000}"/>
    <cellStyle name="Millares 3 2 17" xfId="14873" xr:uid="{00000000-0005-0000-0000-000099100000}"/>
    <cellStyle name="Millares 3 2 2" xfId="4105" xr:uid="{00000000-0005-0000-0000-00009A100000}"/>
    <cellStyle name="Millares 3 2 2 2" xfId="4106" xr:uid="{00000000-0005-0000-0000-00009B100000}"/>
    <cellStyle name="Millares 3 2 3" xfId="4107" xr:uid="{00000000-0005-0000-0000-00009C100000}"/>
    <cellStyle name="Millares 3 2 3 2" xfId="4108" xr:uid="{00000000-0005-0000-0000-00009D100000}"/>
    <cellStyle name="Millares 3 2 4" xfId="4109" xr:uid="{00000000-0005-0000-0000-00009E100000}"/>
    <cellStyle name="Millares 3 2 4 2" xfId="4110" xr:uid="{00000000-0005-0000-0000-00009F100000}"/>
    <cellStyle name="Millares 3 2 5" xfId="4111" xr:uid="{00000000-0005-0000-0000-0000A0100000}"/>
    <cellStyle name="Millares 3 2 5 2" xfId="4112" xr:uid="{00000000-0005-0000-0000-0000A1100000}"/>
    <cellStyle name="Millares 3 2 6" xfId="4113" xr:uid="{00000000-0005-0000-0000-0000A2100000}"/>
    <cellStyle name="Millares 3 2 6 2" xfId="4114" xr:uid="{00000000-0005-0000-0000-0000A3100000}"/>
    <cellStyle name="Millares 3 2 7" xfId="4115" xr:uid="{00000000-0005-0000-0000-0000A4100000}"/>
    <cellStyle name="Millares 3 2 7 2" xfId="4116" xr:uid="{00000000-0005-0000-0000-0000A5100000}"/>
    <cellStyle name="Millares 3 2 8" xfId="4117" xr:uid="{00000000-0005-0000-0000-0000A6100000}"/>
    <cellStyle name="Millares 3 2 8 2" xfId="4118" xr:uid="{00000000-0005-0000-0000-0000A7100000}"/>
    <cellStyle name="Millares 3 2 9" xfId="4119" xr:uid="{00000000-0005-0000-0000-0000A8100000}"/>
    <cellStyle name="Millares 3 2 9 2" xfId="4120" xr:uid="{00000000-0005-0000-0000-0000A9100000}"/>
    <cellStyle name="Millares 3 20" xfId="4121" xr:uid="{00000000-0005-0000-0000-0000AA100000}"/>
    <cellStyle name="Millares 3 21" xfId="4122" xr:uid="{00000000-0005-0000-0000-0000AB100000}"/>
    <cellStyle name="Millares 3 22" xfId="4123" xr:uid="{00000000-0005-0000-0000-0000AC100000}"/>
    <cellStyle name="Millares 3 23" xfId="4124" xr:uid="{00000000-0005-0000-0000-0000AD100000}"/>
    <cellStyle name="Millares 3 24" xfId="4125" xr:uid="{00000000-0005-0000-0000-0000AE100000}"/>
    <cellStyle name="Millares 3 24 2" xfId="4126" xr:uid="{00000000-0005-0000-0000-0000AF100000}"/>
    <cellStyle name="Millares 3 24 3" xfId="4127" xr:uid="{00000000-0005-0000-0000-0000B0100000}"/>
    <cellStyle name="Millares 3 24 4" xfId="4128" xr:uid="{00000000-0005-0000-0000-0000B1100000}"/>
    <cellStyle name="Millares 3 25" xfId="4129" xr:uid="{00000000-0005-0000-0000-0000B2100000}"/>
    <cellStyle name="Millares 3 26" xfId="4130" xr:uid="{00000000-0005-0000-0000-0000B3100000}"/>
    <cellStyle name="Millares 3 27" xfId="4131" xr:uid="{00000000-0005-0000-0000-0000B4100000}"/>
    <cellStyle name="Millares 3 28" xfId="4132" xr:uid="{00000000-0005-0000-0000-0000B5100000}"/>
    <cellStyle name="Millares 3 29" xfId="4133" xr:uid="{00000000-0005-0000-0000-0000B6100000}"/>
    <cellStyle name="Millares 3 3" xfId="4134" xr:uid="{00000000-0005-0000-0000-0000B7100000}"/>
    <cellStyle name="Millares 3 3 10" xfId="4135" xr:uid="{00000000-0005-0000-0000-0000B8100000}"/>
    <cellStyle name="Millares 3 3 11" xfId="4136" xr:uid="{00000000-0005-0000-0000-0000B9100000}"/>
    <cellStyle name="Millares 3 3 12" xfId="4137" xr:uid="{00000000-0005-0000-0000-0000BA100000}"/>
    <cellStyle name="Millares 3 3 13" xfId="4138" xr:uid="{00000000-0005-0000-0000-0000BB100000}"/>
    <cellStyle name="Millares 3 3 13 2" xfId="4139" xr:uid="{00000000-0005-0000-0000-0000BC100000}"/>
    <cellStyle name="Millares 3 3 13 3" xfId="4140" xr:uid="{00000000-0005-0000-0000-0000BD100000}"/>
    <cellStyle name="Millares 3 3 13 4" xfId="4141" xr:uid="{00000000-0005-0000-0000-0000BE100000}"/>
    <cellStyle name="Millares 3 3 13 5" xfId="4142" xr:uid="{00000000-0005-0000-0000-0000BF100000}"/>
    <cellStyle name="Millares 3 3 13 6" xfId="4143" xr:uid="{00000000-0005-0000-0000-0000C0100000}"/>
    <cellStyle name="Millares 3 3 14" xfId="4144" xr:uid="{00000000-0005-0000-0000-0000C1100000}"/>
    <cellStyle name="Millares 3 3 15" xfId="4145" xr:uid="{00000000-0005-0000-0000-0000C2100000}"/>
    <cellStyle name="Millares 3 3 16" xfId="4146" xr:uid="{00000000-0005-0000-0000-0000C3100000}"/>
    <cellStyle name="Millares 3 3 17" xfId="4147" xr:uid="{00000000-0005-0000-0000-0000C4100000}"/>
    <cellStyle name="Millares 3 3 18" xfId="4148" xr:uid="{00000000-0005-0000-0000-0000C5100000}"/>
    <cellStyle name="Millares 3 3 19" xfId="4149" xr:uid="{00000000-0005-0000-0000-0000C6100000}"/>
    <cellStyle name="Millares 3 3 19 2" xfId="4150" xr:uid="{00000000-0005-0000-0000-0000C7100000}"/>
    <cellStyle name="Millares 3 3 19 3" xfId="4151" xr:uid="{00000000-0005-0000-0000-0000C8100000}"/>
    <cellStyle name="Millares 3 3 19 4" xfId="4152" xr:uid="{00000000-0005-0000-0000-0000C9100000}"/>
    <cellStyle name="Millares 3 3 2" xfId="4153" xr:uid="{00000000-0005-0000-0000-0000CA100000}"/>
    <cellStyle name="Millares 3 3 2 10" xfId="4154" xr:uid="{00000000-0005-0000-0000-0000CB100000}"/>
    <cellStyle name="Millares 3 3 2 11" xfId="4155" xr:uid="{00000000-0005-0000-0000-0000CC100000}"/>
    <cellStyle name="Millares 3 3 2 11 2" xfId="4156" xr:uid="{00000000-0005-0000-0000-0000CD100000}"/>
    <cellStyle name="Millares 3 3 2 11 3" xfId="4157" xr:uid="{00000000-0005-0000-0000-0000CE100000}"/>
    <cellStyle name="Millares 3 3 2 11 4" xfId="4158" xr:uid="{00000000-0005-0000-0000-0000CF100000}"/>
    <cellStyle name="Millares 3 3 2 11 5" xfId="4159" xr:uid="{00000000-0005-0000-0000-0000D0100000}"/>
    <cellStyle name="Millares 3 3 2 11 6" xfId="4160" xr:uid="{00000000-0005-0000-0000-0000D1100000}"/>
    <cellStyle name="Millares 3 3 2 12" xfId="4161" xr:uid="{00000000-0005-0000-0000-0000D2100000}"/>
    <cellStyle name="Millares 3 3 2 13" xfId="4162" xr:uid="{00000000-0005-0000-0000-0000D3100000}"/>
    <cellStyle name="Millares 3 3 2 14" xfId="4163" xr:uid="{00000000-0005-0000-0000-0000D4100000}"/>
    <cellStyle name="Millares 3 3 2 15" xfId="4164" xr:uid="{00000000-0005-0000-0000-0000D5100000}"/>
    <cellStyle name="Millares 3 3 2 16" xfId="4165" xr:uid="{00000000-0005-0000-0000-0000D6100000}"/>
    <cellStyle name="Millares 3 3 2 17" xfId="4166" xr:uid="{00000000-0005-0000-0000-0000D7100000}"/>
    <cellStyle name="Millares 3 3 2 17 10" xfId="4167" xr:uid="{00000000-0005-0000-0000-0000D8100000}"/>
    <cellStyle name="Millares 3 3 2 17 11" xfId="4168" xr:uid="{00000000-0005-0000-0000-0000D9100000}"/>
    <cellStyle name="Millares 3 3 2 17 12" xfId="4169" xr:uid="{00000000-0005-0000-0000-0000DA100000}"/>
    <cellStyle name="Millares 3 3 2 17 13" xfId="4170" xr:uid="{00000000-0005-0000-0000-0000DB100000}"/>
    <cellStyle name="Millares 3 3 2 17 14" xfId="4171" xr:uid="{00000000-0005-0000-0000-0000DC100000}"/>
    <cellStyle name="Millares 3 3 2 17 15" xfId="4172" xr:uid="{00000000-0005-0000-0000-0000DD100000}"/>
    <cellStyle name="Millares 3 3 2 17 16" xfId="4173" xr:uid="{00000000-0005-0000-0000-0000DE100000}"/>
    <cellStyle name="Millares 3 3 2 17 17" xfId="4174" xr:uid="{00000000-0005-0000-0000-0000DF100000}"/>
    <cellStyle name="Millares 3 3 2 17 18" xfId="4175" xr:uid="{00000000-0005-0000-0000-0000E0100000}"/>
    <cellStyle name="Millares 3 3 2 17 19" xfId="4176" xr:uid="{00000000-0005-0000-0000-0000E1100000}"/>
    <cellStyle name="Millares 3 3 2 17 2" xfId="4177" xr:uid="{00000000-0005-0000-0000-0000E2100000}"/>
    <cellStyle name="Millares 3 3 2 17 20" xfId="4178" xr:uid="{00000000-0005-0000-0000-0000E3100000}"/>
    <cellStyle name="Millares 3 3 2 17 21" xfId="4179" xr:uid="{00000000-0005-0000-0000-0000E4100000}"/>
    <cellStyle name="Millares 3 3 2 17 22" xfId="4180" xr:uid="{00000000-0005-0000-0000-0000E5100000}"/>
    <cellStyle name="Millares 3 3 2 17 23" xfId="4181" xr:uid="{00000000-0005-0000-0000-0000E6100000}"/>
    <cellStyle name="Millares 3 3 2 17 24" xfId="4182" xr:uid="{00000000-0005-0000-0000-0000E7100000}"/>
    <cellStyle name="Millares 3 3 2 17 25" xfId="4183" xr:uid="{00000000-0005-0000-0000-0000E8100000}"/>
    <cellStyle name="Millares 3 3 2 17 26" xfId="4184" xr:uid="{00000000-0005-0000-0000-0000E9100000}"/>
    <cellStyle name="Millares 3 3 2 17 27" xfId="4185" xr:uid="{00000000-0005-0000-0000-0000EA100000}"/>
    <cellStyle name="Millares 3 3 2 17 28" xfId="4186" xr:uid="{00000000-0005-0000-0000-0000EB100000}"/>
    <cellStyle name="Millares 3 3 2 17 29" xfId="4187" xr:uid="{00000000-0005-0000-0000-0000EC100000}"/>
    <cellStyle name="Millares 3 3 2 17 3" xfId="4188" xr:uid="{00000000-0005-0000-0000-0000ED100000}"/>
    <cellStyle name="Millares 3 3 2 17 30" xfId="4189" xr:uid="{00000000-0005-0000-0000-0000EE100000}"/>
    <cellStyle name="Millares 3 3 2 17 31" xfId="4190" xr:uid="{00000000-0005-0000-0000-0000EF100000}"/>
    <cellStyle name="Millares 3 3 2 17 32" xfId="4191" xr:uid="{00000000-0005-0000-0000-0000F0100000}"/>
    <cellStyle name="Millares 3 3 2 17 33" xfId="4192" xr:uid="{00000000-0005-0000-0000-0000F1100000}"/>
    <cellStyle name="Millares 3 3 2 17 34" xfId="4193" xr:uid="{00000000-0005-0000-0000-0000F2100000}"/>
    <cellStyle name="Millares 3 3 2 17 35" xfId="4194" xr:uid="{00000000-0005-0000-0000-0000F3100000}"/>
    <cellStyle name="Millares 3 3 2 17 4" xfId="4195" xr:uid="{00000000-0005-0000-0000-0000F4100000}"/>
    <cellStyle name="Millares 3 3 2 17 5" xfId="4196" xr:uid="{00000000-0005-0000-0000-0000F5100000}"/>
    <cellStyle name="Millares 3 3 2 17 6" xfId="4197" xr:uid="{00000000-0005-0000-0000-0000F6100000}"/>
    <cellStyle name="Millares 3 3 2 17 7" xfId="4198" xr:uid="{00000000-0005-0000-0000-0000F7100000}"/>
    <cellStyle name="Millares 3 3 2 17 8" xfId="4199" xr:uid="{00000000-0005-0000-0000-0000F8100000}"/>
    <cellStyle name="Millares 3 3 2 17 9" xfId="4200" xr:uid="{00000000-0005-0000-0000-0000F9100000}"/>
    <cellStyle name="Millares 3 3 2 18" xfId="4201" xr:uid="{00000000-0005-0000-0000-0000FA100000}"/>
    <cellStyle name="Millares 3 3 2 19" xfId="4202" xr:uid="{00000000-0005-0000-0000-0000FB100000}"/>
    <cellStyle name="Millares 3 3 2 2" xfId="4203" xr:uid="{00000000-0005-0000-0000-0000FC100000}"/>
    <cellStyle name="Millares 3 3 2 2 10" xfId="4204" xr:uid="{00000000-0005-0000-0000-0000FD100000}"/>
    <cellStyle name="Millares 3 3 2 2 11" xfId="4205" xr:uid="{00000000-0005-0000-0000-0000FE100000}"/>
    <cellStyle name="Millares 3 3 2 2 2" xfId="4206" xr:uid="{00000000-0005-0000-0000-0000FF100000}"/>
    <cellStyle name="Millares 3 3 2 2 2 2" xfId="4207" xr:uid="{00000000-0005-0000-0000-000000110000}"/>
    <cellStyle name="Millares 3 3 2 2 2 3" xfId="4208" xr:uid="{00000000-0005-0000-0000-000001110000}"/>
    <cellStyle name="Millares 3 3 2 2 2 4" xfId="4209" xr:uid="{00000000-0005-0000-0000-000002110000}"/>
    <cellStyle name="Millares 3 3 2 2 2 5" xfId="4210" xr:uid="{00000000-0005-0000-0000-000003110000}"/>
    <cellStyle name="Millares 3 3 2 2 2 6" xfId="4211" xr:uid="{00000000-0005-0000-0000-000004110000}"/>
    <cellStyle name="Millares 3 3 2 2 3" xfId="4212" xr:uid="{00000000-0005-0000-0000-000005110000}"/>
    <cellStyle name="Millares 3 3 2 2 4" xfId="4213" xr:uid="{00000000-0005-0000-0000-000006110000}"/>
    <cellStyle name="Millares 3 3 2 2 5" xfId="4214" xr:uid="{00000000-0005-0000-0000-000007110000}"/>
    <cellStyle name="Millares 3 3 2 2 6" xfId="4215" xr:uid="{00000000-0005-0000-0000-000008110000}"/>
    <cellStyle name="Millares 3 3 2 2 7" xfId="4216" xr:uid="{00000000-0005-0000-0000-000009110000}"/>
    <cellStyle name="Millares 3 3 2 2 8" xfId="4217" xr:uid="{00000000-0005-0000-0000-00000A110000}"/>
    <cellStyle name="Millares 3 3 2 2 9" xfId="4218" xr:uid="{00000000-0005-0000-0000-00000B110000}"/>
    <cellStyle name="Millares 3 3 2 20" xfId="4219" xr:uid="{00000000-0005-0000-0000-00000C110000}"/>
    <cellStyle name="Millares 3 3 2 3" xfId="4220" xr:uid="{00000000-0005-0000-0000-00000D110000}"/>
    <cellStyle name="Millares 3 3 2 4" xfId="4221" xr:uid="{00000000-0005-0000-0000-00000E110000}"/>
    <cellStyle name="Millares 3 3 2 5" xfId="4222" xr:uid="{00000000-0005-0000-0000-00000F110000}"/>
    <cellStyle name="Millares 3 3 2 6" xfId="4223" xr:uid="{00000000-0005-0000-0000-000010110000}"/>
    <cellStyle name="Millares 3 3 2 7" xfId="4224" xr:uid="{00000000-0005-0000-0000-000011110000}"/>
    <cellStyle name="Millares 3 3 2 8" xfId="4225" xr:uid="{00000000-0005-0000-0000-000012110000}"/>
    <cellStyle name="Millares 3 3 2 9" xfId="4226" xr:uid="{00000000-0005-0000-0000-000013110000}"/>
    <cellStyle name="Millares 3 3 20" xfId="4227" xr:uid="{00000000-0005-0000-0000-000014110000}"/>
    <cellStyle name="Millares 3 3 21" xfId="4228" xr:uid="{00000000-0005-0000-0000-000015110000}"/>
    <cellStyle name="Millares 3 3 22" xfId="4229" xr:uid="{00000000-0005-0000-0000-000016110000}"/>
    <cellStyle name="Millares 3 3 23" xfId="14871" xr:uid="{00000000-0005-0000-0000-000017110000}"/>
    <cellStyle name="Millares 3 3 3" xfId="4230" xr:uid="{00000000-0005-0000-0000-000018110000}"/>
    <cellStyle name="Millares 3 3 3 10" xfId="4231" xr:uid="{00000000-0005-0000-0000-000019110000}"/>
    <cellStyle name="Millares 3 3 3 11" xfId="4232" xr:uid="{00000000-0005-0000-0000-00001A110000}"/>
    <cellStyle name="Millares 3 3 3 12" xfId="4233" xr:uid="{00000000-0005-0000-0000-00001B110000}"/>
    <cellStyle name="Millares 3 3 3 13" xfId="4234" xr:uid="{00000000-0005-0000-0000-00001C110000}"/>
    <cellStyle name="Millares 3 3 3 14" xfId="4235" xr:uid="{00000000-0005-0000-0000-00001D110000}"/>
    <cellStyle name="Millares 3 3 3 15" xfId="4236" xr:uid="{00000000-0005-0000-0000-00001E110000}"/>
    <cellStyle name="Millares 3 3 3 16" xfId="4237" xr:uid="{00000000-0005-0000-0000-00001F110000}"/>
    <cellStyle name="Millares 3 3 3 16 10" xfId="4238" xr:uid="{00000000-0005-0000-0000-000020110000}"/>
    <cellStyle name="Millares 3 3 3 16 11" xfId="4239" xr:uid="{00000000-0005-0000-0000-000021110000}"/>
    <cellStyle name="Millares 3 3 3 16 12" xfId="4240" xr:uid="{00000000-0005-0000-0000-000022110000}"/>
    <cellStyle name="Millares 3 3 3 16 13" xfId="4241" xr:uid="{00000000-0005-0000-0000-000023110000}"/>
    <cellStyle name="Millares 3 3 3 16 14" xfId="4242" xr:uid="{00000000-0005-0000-0000-000024110000}"/>
    <cellStyle name="Millares 3 3 3 16 15" xfId="4243" xr:uid="{00000000-0005-0000-0000-000025110000}"/>
    <cellStyle name="Millares 3 3 3 16 16" xfId="4244" xr:uid="{00000000-0005-0000-0000-000026110000}"/>
    <cellStyle name="Millares 3 3 3 16 17" xfId="4245" xr:uid="{00000000-0005-0000-0000-000027110000}"/>
    <cellStyle name="Millares 3 3 3 16 18" xfId="4246" xr:uid="{00000000-0005-0000-0000-000028110000}"/>
    <cellStyle name="Millares 3 3 3 16 19" xfId="4247" xr:uid="{00000000-0005-0000-0000-000029110000}"/>
    <cellStyle name="Millares 3 3 3 16 2" xfId="4248" xr:uid="{00000000-0005-0000-0000-00002A110000}"/>
    <cellStyle name="Millares 3 3 3 16 20" xfId="4249" xr:uid="{00000000-0005-0000-0000-00002B110000}"/>
    <cellStyle name="Millares 3 3 3 16 21" xfId="4250" xr:uid="{00000000-0005-0000-0000-00002C110000}"/>
    <cellStyle name="Millares 3 3 3 16 22" xfId="4251" xr:uid="{00000000-0005-0000-0000-00002D110000}"/>
    <cellStyle name="Millares 3 3 3 16 23" xfId="4252" xr:uid="{00000000-0005-0000-0000-00002E110000}"/>
    <cellStyle name="Millares 3 3 3 16 24" xfId="4253" xr:uid="{00000000-0005-0000-0000-00002F110000}"/>
    <cellStyle name="Millares 3 3 3 16 25" xfId="4254" xr:uid="{00000000-0005-0000-0000-000030110000}"/>
    <cellStyle name="Millares 3 3 3 16 26" xfId="4255" xr:uid="{00000000-0005-0000-0000-000031110000}"/>
    <cellStyle name="Millares 3 3 3 16 27" xfId="4256" xr:uid="{00000000-0005-0000-0000-000032110000}"/>
    <cellStyle name="Millares 3 3 3 16 28" xfId="4257" xr:uid="{00000000-0005-0000-0000-000033110000}"/>
    <cellStyle name="Millares 3 3 3 16 29" xfId="4258" xr:uid="{00000000-0005-0000-0000-000034110000}"/>
    <cellStyle name="Millares 3 3 3 16 3" xfId="4259" xr:uid="{00000000-0005-0000-0000-000035110000}"/>
    <cellStyle name="Millares 3 3 3 16 30" xfId="4260" xr:uid="{00000000-0005-0000-0000-000036110000}"/>
    <cellStyle name="Millares 3 3 3 16 31" xfId="4261" xr:uid="{00000000-0005-0000-0000-000037110000}"/>
    <cellStyle name="Millares 3 3 3 16 32" xfId="4262" xr:uid="{00000000-0005-0000-0000-000038110000}"/>
    <cellStyle name="Millares 3 3 3 16 33" xfId="4263" xr:uid="{00000000-0005-0000-0000-000039110000}"/>
    <cellStyle name="Millares 3 3 3 16 34" xfId="4264" xr:uid="{00000000-0005-0000-0000-00003A110000}"/>
    <cellStyle name="Millares 3 3 3 16 35" xfId="4265" xr:uid="{00000000-0005-0000-0000-00003B110000}"/>
    <cellStyle name="Millares 3 3 3 16 4" xfId="4266" xr:uid="{00000000-0005-0000-0000-00003C110000}"/>
    <cellStyle name="Millares 3 3 3 16 5" xfId="4267" xr:uid="{00000000-0005-0000-0000-00003D110000}"/>
    <cellStyle name="Millares 3 3 3 16 6" xfId="4268" xr:uid="{00000000-0005-0000-0000-00003E110000}"/>
    <cellStyle name="Millares 3 3 3 16 7" xfId="4269" xr:uid="{00000000-0005-0000-0000-00003F110000}"/>
    <cellStyle name="Millares 3 3 3 16 8" xfId="4270" xr:uid="{00000000-0005-0000-0000-000040110000}"/>
    <cellStyle name="Millares 3 3 3 16 9" xfId="4271" xr:uid="{00000000-0005-0000-0000-000041110000}"/>
    <cellStyle name="Millares 3 3 3 17" xfId="4272" xr:uid="{00000000-0005-0000-0000-000042110000}"/>
    <cellStyle name="Millares 3 3 3 18" xfId="4273" xr:uid="{00000000-0005-0000-0000-000043110000}"/>
    <cellStyle name="Millares 3 3 3 2" xfId="4274" xr:uid="{00000000-0005-0000-0000-000044110000}"/>
    <cellStyle name="Millares 3 3 3 2 2" xfId="4275" xr:uid="{00000000-0005-0000-0000-000045110000}"/>
    <cellStyle name="Millares 3 3 3 2 3" xfId="4276" xr:uid="{00000000-0005-0000-0000-000046110000}"/>
    <cellStyle name="Millares 3 3 3 2 4" xfId="4277" xr:uid="{00000000-0005-0000-0000-000047110000}"/>
    <cellStyle name="Millares 3 3 3 2 5" xfId="4278" xr:uid="{00000000-0005-0000-0000-000048110000}"/>
    <cellStyle name="Millares 3 3 3 2 6" xfId="4279" xr:uid="{00000000-0005-0000-0000-000049110000}"/>
    <cellStyle name="Millares 3 3 3 2 7" xfId="4280" xr:uid="{00000000-0005-0000-0000-00004A110000}"/>
    <cellStyle name="Millares 3 3 3 3" xfId="4281" xr:uid="{00000000-0005-0000-0000-00004B110000}"/>
    <cellStyle name="Millares 3 3 3 4" xfId="4282" xr:uid="{00000000-0005-0000-0000-00004C110000}"/>
    <cellStyle name="Millares 3 3 3 5" xfId="4283" xr:uid="{00000000-0005-0000-0000-00004D110000}"/>
    <cellStyle name="Millares 3 3 3 6" xfId="4284" xr:uid="{00000000-0005-0000-0000-00004E110000}"/>
    <cellStyle name="Millares 3 3 3 7" xfId="4285" xr:uid="{00000000-0005-0000-0000-00004F110000}"/>
    <cellStyle name="Millares 3 3 3 8" xfId="4286" xr:uid="{00000000-0005-0000-0000-000050110000}"/>
    <cellStyle name="Millares 3 3 3 9" xfId="4287" xr:uid="{00000000-0005-0000-0000-000051110000}"/>
    <cellStyle name="Millares 3 3 4" xfId="4288" xr:uid="{00000000-0005-0000-0000-000052110000}"/>
    <cellStyle name="Millares 3 3 4 10" xfId="4289" xr:uid="{00000000-0005-0000-0000-000053110000}"/>
    <cellStyle name="Millares 3 3 4 11" xfId="4290" xr:uid="{00000000-0005-0000-0000-000054110000}"/>
    <cellStyle name="Millares 3 3 4 12" xfId="4291" xr:uid="{00000000-0005-0000-0000-000055110000}"/>
    <cellStyle name="Millares 3 3 4 13" xfId="4292" xr:uid="{00000000-0005-0000-0000-000056110000}"/>
    <cellStyle name="Millares 3 3 4 14" xfId="4293" xr:uid="{00000000-0005-0000-0000-000057110000}"/>
    <cellStyle name="Millares 3 3 4 15" xfId="4294" xr:uid="{00000000-0005-0000-0000-000058110000}"/>
    <cellStyle name="Millares 3 3 4 16" xfId="4295" xr:uid="{00000000-0005-0000-0000-000059110000}"/>
    <cellStyle name="Millares 3 3 4 16 10" xfId="4296" xr:uid="{00000000-0005-0000-0000-00005A110000}"/>
    <cellStyle name="Millares 3 3 4 16 11" xfId="4297" xr:uid="{00000000-0005-0000-0000-00005B110000}"/>
    <cellStyle name="Millares 3 3 4 16 12" xfId="4298" xr:uid="{00000000-0005-0000-0000-00005C110000}"/>
    <cellStyle name="Millares 3 3 4 16 13" xfId="4299" xr:uid="{00000000-0005-0000-0000-00005D110000}"/>
    <cellStyle name="Millares 3 3 4 16 14" xfId="4300" xr:uid="{00000000-0005-0000-0000-00005E110000}"/>
    <cellStyle name="Millares 3 3 4 16 15" xfId="4301" xr:uid="{00000000-0005-0000-0000-00005F110000}"/>
    <cellStyle name="Millares 3 3 4 16 16" xfId="4302" xr:uid="{00000000-0005-0000-0000-000060110000}"/>
    <cellStyle name="Millares 3 3 4 16 17" xfId="4303" xr:uid="{00000000-0005-0000-0000-000061110000}"/>
    <cellStyle name="Millares 3 3 4 16 18" xfId="4304" xr:uid="{00000000-0005-0000-0000-000062110000}"/>
    <cellStyle name="Millares 3 3 4 16 19" xfId="4305" xr:uid="{00000000-0005-0000-0000-000063110000}"/>
    <cellStyle name="Millares 3 3 4 16 2" xfId="4306" xr:uid="{00000000-0005-0000-0000-000064110000}"/>
    <cellStyle name="Millares 3 3 4 16 20" xfId="4307" xr:uid="{00000000-0005-0000-0000-000065110000}"/>
    <cellStyle name="Millares 3 3 4 16 21" xfId="4308" xr:uid="{00000000-0005-0000-0000-000066110000}"/>
    <cellStyle name="Millares 3 3 4 16 22" xfId="4309" xr:uid="{00000000-0005-0000-0000-000067110000}"/>
    <cellStyle name="Millares 3 3 4 16 23" xfId="4310" xr:uid="{00000000-0005-0000-0000-000068110000}"/>
    <cellStyle name="Millares 3 3 4 16 24" xfId="4311" xr:uid="{00000000-0005-0000-0000-000069110000}"/>
    <cellStyle name="Millares 3 3 4 16 25" xfId="4312" xr:uid="{00000000-0005-0000-0000-00006A110000}"/>
    <cellStyle name="Millares 3 3 4 16 26" xfId="4313" xr:uid="{00000000-0005-0000-0000-00006B110000}"/>
    <cellStyle name="Millares 3 3 4 16 27" xfId="4314" xr:uid="{00000000-0005-0000-0000-00006C110000}"/>
    <cellStyle name="Millares 3 3 4 16 28" xfId="4315" xr:uid="{00000000-0005-0000-0000-00006D110000}"/>
    <cellStyle name="Millares 3 3 4 16 29" xfId="4316" xr:uid="{00000000-0005-0000-0000-00006E110000}"/>
    <cellStyle name="Millares 3 3 4 16 3" xfId="4317" xr:uid="{00000000-0005-0000-0000-00006F110000}"/>
    <cellStyle name="Millares 3 3 4 16 30" xfId="4318" xr:uid="{00000000-0005-0000-0000-000070110000}"/>
    <cellStyle name="Millares 3 3 4 16 31" xfId="4319" xr:uid="{00000000-0005-0000-0000-000071110000}"/>
    <cellStyle name="Millares 3 3 4 16 32" xfId="4320" xr:uid="{00000000-0005-0000-0000-000072110000}"/>
    <cellStyle name="Millares 3 3 4 16 33" xfId="4321" xr:uid="{00000000-0005-0000-0000-000073110000}"/>
    <cellStyle name="Millares 3 3 4 16 34" xfId="4322" xr:uid="{00000000-0005-0000-0000-000074110000}"/>
    <cellStyle name="Millares 3 3 4 16 35" xfId="4323" xr:uid="{00000000-0005-0000-0000-000075110000}"/>
    <cellStyle name="Millares 3 3 4 16 4" xfId="4324" xr:uid="{00000000-0005-0000-0000-000076110000}"/>
    <cellStyle name="Millares 3 3 4 16 5" xfId="4325" xr:uid="{00000000-0005-0000-0000-000077110000}"/>
    <cellStyle name="Millares 3 3 4 16 6" xfId="4326" xr:uid="{00000000-0005-0000-0000-000078110000}"/>
    <cellStyle name="Millares 3 3 4 16 7" xfId="4327" xr:uid="{00000000-0005-0000-0000-000079110000}"/>
    <cellStyle name="Millares 3 3 4 16 8" xfId="4328" xr:uid="{00000000-0005-0000-0000-00007A110000}"/>
    <cellStyle name="Millares 3 3 4 16 9" xfId="4329" xr:uid="{00000000-0005-0000-0000-00007B110000}"/>
    <cellStyle name="Millares 3 3 4 17" xfId="4330" xr:uid="{00000000-0005-0000-0000-00007C110000}"/>
    <cellStyle name="Millares 3 3 4 18" xfId="4331" xr:uid="{00000000-0005-0000-0000-00007D110000}"/>
    <cellStyle name="Millares 3 3 4 2" xfId="4332" xr:uid="{00000000-0005-0000-0000-00007E110000}"/>
    <cellStyle name="Millares 3 3 4 2 2" xfId="4333" xr:uid="{00000000-0005-0000-0000-00007F110000}"/>
    <cellStyle name="Millares 3 3 4 2 3" xfId="4334" xr:uid="{00000000-0005-0000-0000-000080110000}"/>
    <cellStyle name="Millares 3 3 4 2 4" xfId="4335" xr:uid="{00000000-0005-0000-0000-000081110000}"/>
    <cellStyle name="Millares 3 3 4 2 5" xfId="4336" xr:uid="{00000000-0005-0000-0000-000082110000}"/>
    <cellStyle name="Millares 3 3 4 2 6" xfId="4337" xr:uid="{00000000-0005-0000-0000-000083110000}"/>
    <cellStyle name="Millares 3 3 4 2 7" xfId="4338" xr:uid="{00000000-0005-0000-0000-000084110000}"/>
    <cellStyle name="Millares 3 3 4 3" xfId="4339" xr:uid="{00000000-0005-0000-0000-000085110000}"/>
    <cellStyle name="Millares 3 3 4 4" xfId="4340" xr:uid="{00000000-0005-0000-0000-000086110000}"/>
    <cellStyle name="Millares 3 3 4 5" xfId="4341" xr:uid="{00000000-0005-0000-0000-000087110000}"/>
    <cellStyle name="Millares 3 3 4 6" xfId="4342" xr:uid="{00000000-0005-0000-0000-000088110000}"/>
    <cellStyle name="Millares 3 3 4 7" xfId="4343" xr:uid="{00000000-0005-0000-0000-000089110000}"/>
    <cellStyle name="Millares 3 3 4 8" xfId="4344" xr:uid="{00000000-0005-0000-0000-00008A110000}"/>
    <cellStyle name="Millares 3 3 4 9" xfId="4345" xr:uid="{00000000-0005-0000-0000-00008B110000}"/>
    <cellStyle name="Millares 3 3 5" xfId="4346" xr:uid="{00000000-0005-0000-0000-00008C110000}"/>
    <cellStyle name="Millares 3 3 5 10" xfId="4347" xr:uid="{00000000-0005-0000-0000-00008D110000}"/>
    <cellStyle name="Millares 3 3 5 11" xfId="4348" xr:uid="{00000000-0005-0000-0000-00008E110000}"/>
    <cellStyle name="Millares 3 3 5 2" xfId="4349" xr:uid="{00000000-0005-0000-0000-00008F110000}"/>
    <cellStyle name="Millares 3 3 5 2 2" xfId="4350" xr:uid="{00000000-0005-0000-0000-000090110000}"/>
    <cellStyle name="Millares 3 3 5 2 3" xfId="4351" xr:uid="{00000000-0005-0000-0000-000091110000}"/>
    <cellStyle name="Millares 3 3 5 2 4" xfId="4352" xr:uid="{00000000-0005-0000-0000-000092110000}"/>
    <cellStyle name="Millares 3 3 5 2 5" xfId="4353" xr:uid="{00000000-0005-0000-0000-000093110000}"/>
    <cellStyle name="Millares 3 3 5 2 6" xfId="4354" xr:uid="{00000000-0005-0000-0000-000094110000}"/>
    <cellStyle name="Millares 3 3 5 3" xfId="4355" xr:uid="{00000000-0005-0000-0000-000095110000}"/>
    <cellStyle name="Millares 3 3 5 4" xfId="4356" xr:uid="{00000000-0005-0000-0000-000096110000}"/>
    <cellStyle name="Millares 3 3 5 5" xfId="4357" xr:uid="{00000000-0005-0000-0000-000097110000}"/>
    <cellStyle name="Millares 3 3 5 6" xfId="4358" xr:uid="{00000000-0005-0000-0000-000098110000}"/>
    <cellStyle name="Millares 3 3 5 7" xfId="4359" xr:uid="{00000000-0005-0000-0000-000099110000}"/>
    <cellStyle name="Millares 3 3 5 8" xfId="4360" xr:uid="{00000000-0005-0000-0000-00009A110000}"/>
    <cellStyle name="Millares 3 3 5 9" xfId="4361" xr:uid="{00000000-0005-0000-0000-00009B110000}"/>
    <cellStyle name="Millares 3 3 6" xfId="4362" xr:uid="{00000000-0005-0000-0000-00009C110000}"/>
    <cellStyle name="Millares 3 3 7" xfId="4363" xr:uid="{00000000-0005-0000-0000-00009D110000}"/>
    <cellStyle name="Millares 3 3 8" xfId="4364" xr:uid="{00000000-0005-0000-0000-00009E110000}"/>
    <cellStyle name="Millares 3 3 9" xfId="4365" xr:uid="{00000000-0005-0000-0000-00009F110000}"/>
    <cellStyle name="Millares 3 30" xfId="4366" xr:uid="{00000000-0005-0000-0000-0000A0110000}"/>
    <cellStyle name="Millares 3 31" xfId="4367" xr:uid="{00000000-0005-0000-0000-0000A1110000}"/>
    <cellStyle name="Millares 3 32" xfId="4368" xr:uid="{00000000-0005-0000-0000-0000A2110000}"/>
    <cellStyle name="Millares 3 33" xfId="4369" xr:uid="{00000000-0005-0000-0000-0000A3110000}"/>
    <cellStyle name="Millares 3 34" xfId="4370" xr:uid="{00000000-0005-0000-0000-0000A4110000}"/>
    <cellStyle name="Millares 3 35" xfId="4371" xr:uid="{00000000-0005-0000-0000-0000A5110000}"/>
    <cellStyle name="Millares 3 36" xfId="4372" xr:uid="{00000000-0005-0000-0000-0000A6110000}"/>
    <cellStyle name="Millares 3 37" xfId="4373" xr:uid="{00000000-0005-0000-0000-0000A7110000}"/>
    <cellStyle name="Millares 3 38" xfId="4084" xr:uid="{00000000-0005-0000-0000-0000A8110000}"/>
    <cellStyle name="Millares 3 39" xfId="14770" xr:uid="{00000000-0005-0000-0000-0000A9110000}"/>
    <cellStyle name="Millares 3 4" xfId="4374" xr:uid="{00000000-0005-0000-0000-0000AA110000}"/>
    <cellStyle name="Millares 3 4 10" xfId="4375" xr:uid="{00000000-0005-0000-0000-0000AB110000}"/>
    <cellStyle name="Millares 3 4 11" xfId="4376" xr:uid="{00000000-0005-0000-0000-0000AC110000}"/>
    <cellStyle name="Millares 3 4 11 2" xfId="4377" xr:uid="{00000000-0005-0000-0000-0000AD110000}"/>
    <cellStyle name="Millares 3 4 11 3" xfId="4378" xr:uid="{00000000-0005-0000-0000-0000AE110000}"/>
    <cellStyle name="Millares 3 4 11 4" xfId="4379" xr:uid="{00000000-0005-0000-0000-0000AF110000}"/>
    <cellStyle name="Millares 3 4 11 5" xfId="4380" xr:uid="{00000000-0005-0000-0000-0000B0110000}"/>
    <cellStyle name="Millares 3 4 11 6" xfId="4381" xr:uid="{00000000-0005-0000-0000-0000B1110000}"/>
    <cellStyle name="Millares 3 4 12" xfId="4382" xr:uid="{00000000-0005-0000-0000-0000B2110000}"/>
    <cellStyle name="Millares 3 4 13" xfId="4383" xr:uid="{00000000-0005-0000-0000-0000B3110000}"/>
    <cellStyle name="Millares 3 4 14" xfId="4384" xr:uid="{00000000-0005-0000-0000-0000B4110000}"/>
    <cellStyle name="Millares 3 4 15" xfId="4385" xr:uid="{00000000-0005-0000-0000-0000B5110000}"/>
    <cellStyle name="Millares 3 4 16" xfId="4386" xr:uid="{00000000-0005-0000-0000-0000B6110000}"/>
    <cellStyle name="Millares 3 4 17" xfId="4387" xr:uid="{00000000-0005-0000-0000-0000B7110000}"/>
    <cellStyle name="Millares 3 4 17 2" xfId="4388" xr:uid="{00000000-0005-0000-0000-0000B8110000}"/>
    <cellStyle name="Millares 3 4 17 3" xfId="4389" xr:uid="{00000000-0005-0000-0000-0000B9110000}"/>
    <cellStyle name="Millares 3 4 17 4" xfId="4390" xr:uid="{00000000-0005-0000-0000-0000BA110000}"/>
    <cellStyle name="Millares 3 4 18" xfId="4391" xr:uid="{00000000-0005-0000-0000-0000BB110000}"/>
    <cellStyle name="Millares 3 4 19" xfId="4392" xr:uid="{00000000-0005-0000-0000-0000BC110000}"/>
    <cellStyle name="Millares 3 4 2" xfId="4393" xr:uid="{00000000-0005-0000-0000-0000BD110000}"/>
    <cellStyle name="Millares 3 4 2 10" xfId="4394" xr:uid="{00000000-0005-0000-0000-0000BE110000}"/>
    <cellStyle name="Millares 3 4 2 11" xfId="4395" xr:uid="{00000000-0005-0000-0000-0000BF110000}"/>
    <cellStyle name="Millares 3 4 2 2" xfId="4396" xr:uid="{00000000-0005-0000-0000-0000C0110000}"/>
    <cellStyle name="Millares 3 4 2 2 2" xfId="4397" xr:uid="{00000000-0005-0000-0000-0000C1110000}"/>
    <cellStyle name="Millares 3 4 2 2 3" xfId="4398" xr:uid="{00000000-0005-0000-0000-0000C2110000}"/>
    <cellStyle name="Millares 3 4 2 2 4" xfId="4399" xr:uid="{00000000-0005-0000-0000-0000C3110000}"/>
    <cellStyle name="Millares 3 4 2 2 5" xfId="4400" xr:uid="{00000000-0005-0000-0000-0000C4110000}"/>
    <cellStyle name="Millares 3 4 2 2 6" xfId="4401" xr:uid="{00000000-0005-0000-0000-0000C5110000}"/>
    <cellStyle name="Millares 3 4 2 3" xfId="4402" xr:uid="{00000000-0005-0000-0000-0000C6110000}"/>
    <cellStyle name="Millares 3 4 2 4" xfId="4403" xr:uid="{00000000-0005-0000-0000-0000C7110000}"/>
    <cellStyle name="Millares 3 4 2 5" xfId="4404" xr:uid="{00000000-0005-0000-0000-0000C8110000}"/>
    <cellStyle name="Millares 3 4 2 6" xfId="4405" xr:uid="{00000000-0005-0000-0000-0000C9110000}"/>
    <cellStyle name="Millares 3 4 2 7" xfId="4406" xr:uid="{00000000-0005-0000-0000-0000CA110000}"/>
    <cellStyle name="Millares 3 4 2 8" xfId="4407" xr:uid="{00000000-0005-0000-0000-0000CB110000}"/>
    <cellStyle name="Millares 3 4 2 9" xfId="4408" xr:uid="{00000000-0005-0000-0000-0000CC110000}"/>
    <cellStyle name="Millares 3 4 20" xfId="4409" xr:uid="{00000000-0005-0000-0000-0000CD110000}"/>
    <cellStyle name="Millares 3 4 21" xfId="14865" xr:uid="{00000000-0005-0000-0000-0000CE110000}"/>
    <cellStyle name="Millares 3 4 3" xfId="4410" xr:uid="{00000000-0005-0000-0000-0000CF110000}"/>
    <cellStyle name="Millares 3 4 4" xfId="4411" xr:uid="{00000000-0005-0000-0000-0000D0110000}"/>
    <cellStyle name="Millares 3 4 5" xfId="4412" xr:uid="{00000000-0005-0000-0000-0000D1110000}"/>
    <cellStyle name="Millares 3 4 6" xfId="4413" xr:uid="{00000000-0005-0000-0000-0000D2110000}"/>
    <cellStyle name="Millares 3 4 7" xfId="4414" xr:uid="{00000000-0005-0000-0000-0000D3110000}"/>
    <cellStyle name="Millares 3 4 8" xfId="4415" xr:uid="{00000000-0005-0000-0000-0000D4110000}"/>
    <cellStyle name="Millares 3 4 9" xfId="4416" xr:uid="{00000000-0005-0000-0000-0000D5110000}"/>
    <cellStyle name="Millares 3 5" xfId="4417" xr:uid="{00000000-0005-0000-0000-0000D6110000}"/>
    <cellStyle name="Millares 3 5 2" xfId="4418" xr:uid="{00000000-0005-0000-0000-0000D7110000}"/>
    <cellStyle name="Millares 3 5 2 2" xfId="4419" xr:uid="{00000000-0005-0000-0000-0000D8110000}"/>
    <cellStyle name="Millares 3 5 2 3" xfId="4420" xr:uid="{00000000-0005-0000-0000-0000D9110000}"/>
    <cellStyle name="Millares 3 5 2 4" xfId="4421" xr:uid="{00000000-0005-0000-0000-0000DA110000}"/>
    <cellStyle name="Millares 3 5 3" xfId="4422" xr:uid="{00000000-0005-0000-0000-0000DB110000}"/>
    <cellStyle name="Millares 3 5 4" xfId="4423" xr:uid="{00000000-0005-0000-0000-0000DC110000}"/>
    <cellStyle name="Millares 3 5 5" xfId="4424" xr:uid="{00000000-0005-0000-0000-0000DD110000}"/>
    <cellStyle name="Millares 3 6" xfId="4425" xr:uid="{00000000-0005-0000-0000-0000DE110000}"/>
    <cellStyle name="Millares 3 7" xfId="4426" xr:uid="{00000000-0005-0000-0000-0000DF110000}"/>
    <cellStyle name="Millares 3 8" xfId="4427" xr:uid="{00000000-0005-0000-0000-0000E0110000}"/>
    <cellStyle name="Millares 3 9" xfId="4428" xr:uid="{00000000-0005-0000-0000-0000E1110000}"/>
    <cellStyle name="Millares 30" xfId="4429" xr:uid="{00000000-0005-0000-0000-0000E2110000}"/>
    <cellStyle name="Millares 30 10" xfId="4430" xr:uid="{00000000-0005-0000-0000-0000E3110000}"/>
    <cellStyle name="Millares 30 11" xfId="4431" xr:uid="{00000000-0005-0000-0000-0000E4110000}"/>
    <cellStyle name="Millares 30 12" xfId="4432" xr:uid="{00000000-0005-0000-0000-0000E5110000}"/>
    <cellStyle name="Millares 30 13" xfId="4433" xr:uid="{00000000-0005-0000-0000-0000E6110000}"/>
    <cellStyle name="Millares 30 2" xfId="4434" xr:uid="{00000000-0005-0000-0000-0000E7110000}"/>
    <cellStyle name="Millares 30 3" xfId="4435" xr:uid="{00000000-0005-0000-0000-0000E8110000}"/>
    <cellStyle name="Millares 30 3 2" xfId="4436" xr:uid="{00000000-0005-0000-0000-0000E9110000}"/>
    <cellStyle name="Millares 30 3 3" xfId="4437" xr:uid="{00000000-0005-0000-0000-0000EA110000}"/>
    <cellStyle name="Millares 30 3 4" xfId="4438" xr:uid="{00000000-0005-0000-0000-0000EB110000}"/>
    <cellStyle name="Millares 30 4" xfId="4439" xr:uid="{00000000-0005-0000-0000-0000EC110000}"/>
    <cellStyle name="Millares 30 5" xfId="4440" xr:uid="{00000000-0005-0000-0000-0000ED110000}"/>
    <cellStyle name="Millares 30 6" xfId="4441" xr:uid="{00000000-0005-0000-0000-0000EE110000}"/>
    <cellStyle name="Millares 30 7" xfId="4442" xr:uid="{00000000-0005-0000-0000-0000EF110000}"/>
    <cellStyle name="Millares 30 8" xfId="4443" xr:uid="{00000000-0005-0000-0000-0000F0110000}"/>
    <cellStyle name="Millares 30 9" xfId="4444" xr:uid="{00000000-0005-0000-0000-0000F1110000}"/>
    <cellStyle name="Millares 31" xfId="4445" xr:uid="{00000000-0005-0000-0000-0000F2110000}"/>
    <cellStyle name="Millares 31 10" xfId="4446" xr:uid="{00000000-0005-0000-0000-0000F3110000}"/>
    <cellStyle name="Millares 31 11" xfId="4447" xr:uid="{00000000-0005-0000-0000-0000F4110000}"/>
    <cellStyle name="Millares 31 12" xfId="4448" xr:uid="{00000000-0005-0000-0000-0000F5110000}"/>
    <cellStyle name="Millares 31 13" xfId="4449" xr:uid="{00000000-0005-0000-0000-0000F6110000}"/>
    <cellStyle name="Millares 31 2" xfId="4450" xr:uid="{00000000-0005-0000-0000-0000F7110000}"/>
    <cellStyle name="Millares 31 3" xfId="4451" xr:uid="{00000000-0005-0000-0000-0000F8110000}"/>
    <cellStyle name="Millares 31 3 2" xfId="4452" xr:uid="{00000000-0005-0000-0000-0000F9110000}"/>
    <cellStyle name="Millares 31 3 3" xfId="4453" xr:uid="{00000000-0005-0000-0000-0000FA110000}"/>
    <cellStyle name="Millares 31 3 4" xfId="4454" xr:uid="{00000000-0005-0000-0000-0000FB110000}"/>
    <cellStyle name="Millares 31 4" xfId="4455" xr:uid="{00000000-0005-0000-0000-0000FC110000}"/>
    <cellStyle name="Millares 31 5" xfId="4456" xr:uid="{00000000-0005-0000-0000-0000FD110000}"/>
    <cellStyle name="Millares 31 6" xfId="4457" xr:uid="{00000000-0005-0000-0000-0000FE110000}"/>
    <cellStyle name="Millares 31 7" xfId="4458" xr:uid="{00000000-0005-0000-0000-0000FF110000}"/>
    <cellStyle name="Millares 31 8" xfId="4459" xr:uid="{00000000-0005-0000-0000-000000120000}"/>
    <cellStyle name="Millares 31 9" xfId="4460" xr:uid="{00000000-0005-0000-0000-000001120000}"/>
    <cellStyle name="Millares 32" xfId="4461" xr:uid="{00000000-0005-0000-0000-000002120000}"/>
    <cellStyle name="Millares 32 2" xfId="4462" xr:uid="{00000000-0005-0000-0000-000003120000}"/>
    <cellStyle name="Millares 32 2 10" xfId="4463" xr:uid="{00000000-0005-0000-0000-000004120000}"/>
    <cellStyle name="Millares 32 2 11" xfId="4464" xr:uid="{00000000-0005-0000-0000-000005120000}"/>
    <cellStyle name="Millares 32 2 12" xfId="4465" xr:uid="{00000000-0005-0000-0000-000006120000}"/>
    <cellStyle name="Millares 32 2 13" xfId="4466" xr:uid="{00000000-0005-0000-0000-000007120000}"/>
    <cellStyle name="Millares 32 2 14" xfId="4467" xr:uid="{00000000-0005-0000-0000-000008120000}"/>
    <cellStyle name="Millares 32 2 15" xfId="4468" xr:uid="{00000000-0005-0000-0000-000009120000}"/>
    <cellStyle name="Millares 32 2 2" xfId="4469" xr:uid="{00000000-0005-0000-0000-00000A120000}"/>
    <cellStyle name="Millares 32 2 2 2" xfId="4470" xr:uid="{00000000-0005-0000-0000-00000B120000}"/>
    <cellStyle name="Millares 32 2 2 3" xfId="4471" xr:uid="{00000000-0005-0000-0000-00000C120000}"/>
    <cellStyle name="Millares 32 2 2 4" xfId="4472" xr:uid="{00000000-0005-0000-0000-00000D120000}"/>
    <cellStyle name="Millares 32 2 2 5" xfId="4473" xr:uid="{00000000-0005-0000-0000-00000E120000}"/>
    <cellStyle name="Millares 32 2 2 6" xfId="4474" xr:uid="{00000000-0005-0000-0000-00000F120000}"/>
    <cellStyle name="Millares 32 2 2 7" xfId="4475" xr:uid="{00000000-0005-0000-0000-000010120000}"/>
    <cellStyle name="Millares 32 2 3" xfId="4476" xr:uid="{00000000-0005-0000-0000-000011120000}"/>
    <cellStyle name="Millares 32 2 4" xfId="4477" xr:uid="{00000000-0005-0000-0000-000012120000}"/>
    <cellStyle name="Millares 32 2 5" xfId="4478" xr:uid="{00000000-0005-0000-0000-000013120000}"/>
    <cellStyle name="Millares 32 2 6" xfId="4479" xr:uid="{00000000-0005-0000-0000-000014120000}"/>
    <cellStyle name="Millares 32 2 7" xfId="4480" xr:uid="{00000000-0005-0000-0000-000015120000}"/>
    <cellStyle name="Millares 32 2 8" xfId="4481" xr:uid="{00000000-0005-0000-0000-000016120000}"/>
    <cellStyle name="Millares 32 2 9" xfId="4482" xr:uid="{00000000-0005-0000-0000-000017120000}"/>
    <cellStyle name="Millares 32 3" xfId="4483" xr:uid="{00000000-0005-0000-0000-000018120000}"/>
    <cellStyle name="Millares 32 4" xfId="4484" xr:uid="{00000000-0005-0000-0000-000019120000}"/>
    <cellStyle name="Millares 32 5" xfId="4485" xr:uid="{00000000-0005-0000-0000-00001A120000}"/>
    <cellStyle name="Millares 33" xfId="4486" xr:uid="{00000000-0005-0000-0000-00001B120000}"/>
    <cellStyle name="Millares 33 10" xfId="4487" xr:uid="{00000000-0005-0000-0000-00001C120000}"/>
    <cellStyle name="Millares 33 11" xfId="4488" xr:uid="{00000000-0005-0000-0000-00001D120000}"/>
    <cellStyle name="Millares 33 12" xfId="4489" xr:uid="{00000000-0005-0000-0000-00001E120000}"/>
    <cellStyle name="Millares 33 2" xfId="4490" xr:uid="{00000000-0005-0000-0000-00001F120000}"/>
    <cellStyle name="Millares 33 2 2" xfId="4491" xr:uid="{00000000-0005-0000-0000-000020120000}"/>
    <cellStyle name="Millares 33 2 3" xfId="4492" xr:uid="{00000000-0005-0000-0000-000021120000}"/>
    <cellStyle name="Millares 33 2 4" xfId="4493" xr:uid="{00000000-0005-0000-0000-000022120000}"/>
    <cellStyle name="Millares 33 3" xfId="4494" xr:uid="{00000000-0005-0000-0000-000023120000}"/>
    <cellStyle name="Millares 33 4" xfId="4495" xr:uid="{00000000-0005-0000-0000-000024120000}"/>
    <cellStyle name="Millares 33 5" xfId="4496" xr:uid="{00000000-0005-0000-0000-000025120000}"/>
    <cellStyle name="Millares 33 6" xfId="4497" xr:uid="{00000000-0005-0000-0000-000026120000}"/>
    <cellStyle name="Millares 33 7" xfId="4498" xr:uid="{00000000-0005-0000-0000-000027120000}"/>
    <cellStyle name="Millares 33 8" xfId="4499" xr:uid="{00000000-0005-0000-0000-000028120000}"/>
    <cellStyle name="Millares 33 9" xfId="4500" xr:uid="{00000000-0005-0000-0000-000029120000}"/>
    <cellStyle name="Millares 34" xfId="4501" xr:uid="{00000000-0005-0000-0000-00002A120000}"/>
    <cellStyle name="Millares 34 10" xfId="4502" xr:uid="{00000000-0005-0000-0000-00002B120000}"/>
    <cellStyle name="Millares 34 11" xfId="4503" xr:uid="{00000000-0005-0000-0000-00002C120000}"/>
    <cellStyle name="Millares 34 12" xfId="4504" xr:uid="{00000000-0005-0000-0000-00002D120000}"/>
    <cellStyle name="Millares 34 2" xfId="4505" xr:uid="{00000000-0005-0000-0000-00002E120000}"/>
    <cellStyle name="Millares 34 2 2" xfId="4506" xr:uid="{00000000-0005-0000-0000-00002F120000}"/>
    <cellStyle name="Millares 34 2 3" xfId="4507" xr:uid="{00000000-0005-0000-0000-000030120000}"/>
    <cellStyle name="Millares 34 2 4" xfId="4508" xr:uid="{00000000-0005-0000-0000-000031120000}"/>
    <cellStyle name="Millares 34 3" xfId="4509" xr:uid="{00000000-0005-0000-0000-000032120000}"/>
    <cellStyle name="Millares 34 4" xfId="4510" xr:uid="{00000000-0005-0000-0000-000033120000}"/>
    <cellStyle name="Millares 34 5" xfId="4511" xr:uid="{00000000-0005-0000-0000-000034120000}"/>
    <cellStyle name="Millares 34 6" xfId="4512" xr:uid="{00000000-0005-0000-0000-000035120000}"/>
    <cellStyle name="Millares 34 7" xfId="4513" xr:uid="{00000000-0005-0000-0000-000036120000}"/>
    <cellStyle name="Millares 34 8" xfId="4514" xr:uid="{00000000-0005-0000-0000-000037120000}"/>
    <cellStyle name="Millares 34 9" xfId="4515" xr:uid="{00000000-0005-0000-0000-000038120000}"/>
    <cellStyle name="Millares 35" xfId="4516" xr:uid="{00000000-0005-0000-0000-000039120000}"/>
    <cellStyle name="Millares 35 2" xfId="4517" xr:uid="{00000000-0005-0000-0000-00003A120000}"/>
    <cellStyle name="Millares 35 3" xfId="4518" xr:uid="{00000000-0005-0000-0000-00003B120000}"/>
    <cellStyle name="Millares 36" xfId="4519" xr:uid="{00000000-0005-0000-0000-00003C120000}"/>
    <cellStyle name="Millares 36 2" xfId="4520" xr:uid="{00000000-0005-0000-0000-00003D120000}"/>
    <cellStyle name="Millares 36 2 2" xfId="4521" xr:uid="{00000000-0005-0000-0000-00003E120000}"/>
    <cellStyle name="Millares 36 3" xfId="4522" xr:uid="{00000000-0005-0000-0000-00003F120000}"/>
    <cellStyle name="Millares 37" xfId="4523" xr:uid="{00000000-0005-0000-0000-000040120000}"/>
    <cellStyle name="Millares 37 2" xfId="4524" xr:uid="{00000000-0005-0000-0000-000041120000}"/>
    <cellStyle name="Millares 37 3" xfId="4525" xr:uid="{00000000-0005-0000-0000-000042120000}"/>
    <cellStyle name="Millares 37 4" xfId="4526" xr:uid="{00000000-0005-0000-0000-000043120000}"/>
    <cellStyle name="Millares 37 5" xfId="4527" xr:uid="{00000000-0005-0000-0000-000044120000}"/>
    <cellStyle name="Millares 37 6" xfId="4528" xr:uid="{00000000-0005-0000-0000-000045120000}"/>
    <cellStyle name="Millares 37 7" xfId="4529" xr:uid="{00000000-0005-0000-0000-000046120000}"/>
    <cellStyle name="Millares 37 8" xfId="4530" xr:uid="{00000000-0005-0000-0000-000047120000}"/>
    <cellStyle name="Millares 37 9" xfId="4531" xr:uid="{00000000-0005-0000-0000-000048120000}"/>
    <cellStyle name="Millares 38" xfId="4532" xr:uid="{00000000-0005-0000-0000-000049120000}"/>
    <cellStyle name="Millares 38 10" xfId="4533" xr:uid="{00000000-0005-0000-0000-00004A120000}"/>
    <cellStyle name="Millares 38 11" xfId="4534" xr:uid="{00000000-0005-0000-0000-00004B120000}"/>
    <cellStyle name="Millares 38 12" xfId="4535" xr:uid="{00000000-0005-0000-0000-00004C120000}"/>
    <cellStyle name="Millares 38 2" xfId="4536" xr:uid="{00000000-0005-0000-0000-00004D120000}"/>
    <cellStyle name="Millares 38 2 2" xfId="4537" xr:uid="{00000000-0005-0000-0000-00004E120000}"/>
    <cellStyle name="Millares 38 2 3" xfId="4538" xr:uid="{00000000-0005-0000-0000-00004F120000}"/>
    <cellStyle name="Millares 38 2 4" xfId="4539" xr:uid="{00000000-0005-0000-0000-000050120000}"/>
    <cellStyle name="Millares 38 3" xfId="4540" xr:uid="{00000000-0005-0000-0000-000051120000}"/>
    <cellStyle name="Millares 38 4" xfId="4541" xr:uid="{00000000-0005-0000-0000-000052120000}"/>
    <cellStyle name="Millares 38 5" xfId="4542" xr:uid="{00000000-0005-0000-0000-000053120000}"/>
    <cellStyle name="Millares 38 6" xfId="4543" xr:uid="{00000000-0005-0000-0000-000054120000}"/>
    <cellStyle name="Millares 38 7" xfId="4544" xr:uid="{00000000-0005-0000-0000-000055120000}"/>
    <cellStyle name="Millares 38 8" xfId="4545" xr:uid="{00000000-0005-0000-0000-000056120000}"/>
    <cellStyle name="Millares 38 9" xfId="4546" xr:uid="{00000000-0005-0000-0000-000057120000}"/>
    <cellStyle name="Millares 39" xfId="4547" xr:uid="{00000000-0005-0000-0000-000058120000}"/>
    <cellStyle name="Millares 39 2" xfId="4548" xr:uid="{00000000-0005-0000-0000-000059120000}"/>
    <cellStyle name="Millares 39 3" xfId="4549" xr:uid="{00000000-0005-0000-0000-00005A120000}"/>
    <cellStyle name="Millares 39 4" xfId="4550" xr:uid="{00000000-0005-0000-0000-00005B120000}"/>
    <cellStyle name="Millares 39 5" xfId="4551" xr:uid="{00000000-0005-0000-0000-00005C120000}"/>
    <cellStyle name="Millares 39 6" xfId="4552" xr:uid="{00000000-0005-0000-0000-00005D120000}"/>
    <cellStyle name="Millares 39 7" xfId="4553" xr:uid="{00000000-0005-0000-0000-00005E120000}"/>
    <cellStyle name="Millares 39 8" xfId="4554" xr:uid="{00000000-0005-0000-0000-00005F120000}"/>
    <cellStyle name="Millares 39 9" xfId="4555" xr:uid="{00000000-0005-0000-0000-000060120000}"/>
    <cellStyle name="Millares 4" xfId="68" xr:uid="{00000000-0005-0000-0000-000061120000}"/>
    <cellStyle name="Millares 4 10" xfId="14898" xr:uid="{00000000-0005-0000-0000-000062120000}"/>
    <cellStyle name="Millares 4 10 2" xfId="14908" xr:uid="{482D2B05-E436-47AE-83B4-F681B7B2A5B9}"/>
    <cellStyle name="Millares 4 11" xfId="14900" xr:uid="{00000000-0005-0000-0000-000063120000}"/>
    <cellStyle name="Millares 4 11 2" xfId="14910" xr:uid="{6C9925E4-5364-4E22-B359-C788401722FE}"/>
    <cellStyle name="Millares 4 2" xfId="4557" xr:uid="{00000000-0005-0000-0000-000064120000}"/>
    <cellStyle name="Millares 4 2 2" xfId="4558" xr:uid="{00000000-0005-0000-0000-000065120000}"/>
    <cellStyle name="Millares 4 2 2 2" xfId="4559" xr:uid="{00000000-0005-0000-0000-000066120000}"/>
    <cellStyle name="Millares 4 2 3" xfId="4560" xr:uid="{00000000-0005-0000-0000-000067120000}"/>
    <cellStyle name="Millares 4 2 4" xfId="4561" xr:uid="{00000000-0005-0000-0000-000068120000}"/>
    <cellStyle name="Millares 4 3" xfId="4562" xr:uid="{00000000-0005-0000-0000-000069120000}"/>
    <cellStyle name="Millares 4 4" xfId="4563" xr:uid="{00000000-0005-0000-0000-00006A120000}"/>
    <cellStyle name="Millares 4 5" xfId="4564" xr:uid="{00000000-0005-0000-0000-00006B120000}"/>
    <cellStyle name="Millares 4 6" xfId="4565" xr:uid="{00000000-0005-0000-0000-00006C120000}"/>
    <cellStyle name="Millares 4 7" xfId="4566" xr:uid="{00000000-0005-0000-0000-00006D120000}"/>
    <cellStyle name="Millares 4 8" xfId="4556" xr:uid="{00000000-0005-0000-0000-00006E120000}"/>
    <cellStyle name="Millares 4 9" xfId="14878" xr:uid="{00000000-0005-0000-0000-00006F120000}"/>
    <cellStyle name="Millares 4 9 2" xfId="14907" xr:uid="{C03D60CB-CD65-4A05-87E1-DC45A5EF0BDC}"/>
    <cellStyle name="Millares 40" xfId="4567" xr:uid="{00000000-0005-0000-0000-000070120000}"/>
    <cellStyle name="Millares 40 10" xfId="4568" xr:uid="{00000000-0005-0000-0000-000071120000}"/>
    <cellStyle name="Millares 40 11" xfId="4569" xr:uid="{00000000-0005-0000-0000-000072120000}"/>
    <cellStyle name="Millares 40 12" xfId="4570" xr:uid="{00000000-0005-0000-0000-000073120000}"/>
    <cellStyle name="Millares 40 2" xfId="4571" xr:uid="{00000000-0005-0000-0000-000074120000}"/>
    <cellStyle name="Millares 40 3" xfId="4572" xr:uid="{00000000-0005-0000-0000-000075120000}"/>
    <cellStyle name="Millares 40 4" xfId="4573" xr:uid="{00000000-0005-0000-0000-000076120000}"/>
    <cellStyle name="Millares 40 5" xfId="4574" xr:uid="{00000000-0005-0000-0000-000077120000}"/>
    <cellStyle name="Millares 40 6" xfId="4575" xr:uid="{00000000-0005-0000-0000-000078120000}"/>
    <cellStyle name="Millares 40 7" xfId="4576" xr:uid="{00000000-0005-0000-0000-000079120000}"/>
    <cellStyle name="Millares 40 8" xfId="4577" xr:uid="{00000000-0005-0000-0000-00007A120000}"/>
    <cellStyle name="Millares 40 9" xfId="4578" xr:uid="{00000000-0005-0000-0000-00007B120000}"/>
    <cellStyle name="Millares 41" xfId="4579" xr:uid="{00000000-0005-0000-0000-00007C120000}"/>
    <cellStyle name="Millares 41 2" xfId="4580" xr:uid="{00000000-0005-0000-0000-00007D120000}"/>
    <cellStyle name="Millares 41 3" xfId="4581" xr:uid="{00000000-0005-0000-0000-00007E120000}"/>
    <cellStyle name="Millares 41 4" xfId="4582" xr:uid="{00000000-0005-0000-0000-00007F120000}"/>
    <cellStyle name="Millares 41 5" xfId="4583" xr:uid="{00000000-0005-0000-0000-000080120000}"/>
    <cellStyle name="Millares 41 6" xfId="4584" xr:uid="{00000000-0005-0000-0000-000081120000}"/>
    <cellStyle name="Millares 41 7" xfId="4585" xr:uid="{00000000-0005-0000-0000-000082120000}"/>
    <cellStyle name="Millares 41 8" xfId="4586" xr:uid="{00000000-0005-0000-0000-000083120000}"/>
    <cellStyle name="Millares 41 9" xfId="4587" xr:uid="{00000000-0005-0000-0000-000084120000}"/>
    <cellStyle name="Millares 42" xfId="4588" xr:uid="{00000000-0005-0000-0000-000085120000}"/>
    <cellStyle name="Millares 42 2" xfId="4589" xr:uid="{00000000-0005-0000-0000-000086120000}"/>
    <cellStyle name="Millares 42 3" xfId="4590" xr:uid="{00000000-0005-0000-0000-000087120000}"/>
    <cellStyle name="Millares 42 4" xfId="4591" xr:uid="{00000000-0005-0000-0000-000088120000}"/>
    <cellStyle name="Millares 42 5" xfId="4592" xr:uid="{00000000-0005-0000-0000-000089120000}"/>
    <cellStyle name="Millares 42 6" xfId="4593" xr:uid="{00000000-0005-0000-0000-00008A120000}"/>
    <cellStyle name="Millares 42 7" xfId="4594" xr:uid="{00000000-0005-0000-0000-00008B120000}"/>
    <cellStyle name="Millares 42 8" xfId="4595" xr:uid="{00000000-0005-0000-0000-00008C120000}"/>
    <cellStyle name="Millares 42 9" xfId="4596" xr:uid="{00000000-0005-0000-0000-00008D120000}"/>
    <cellStyle name="Millares 43" xfId="4597" xr:uid="{00000000-0005-0000-0000-00008E120000}"/>
    <cellStyle name="Millares 43 2" xfId="4598" xr:uid="{00000000-0005-0000-0000-00008F120000}"/>
    <cellStyle name="Millares 43 3" xfId="4599" xr:uid="{00000000-0005-0000-0000-000090120000}"/>
    <cellStyle name="Millares 43 4" xfId="4600" xr:uid="{00000000-0005-0000-0000-000091120000}"/>
    <cellStyle name="Millares 43 5" xfId="4601" xr:uid="{00000000-0005-0000-0000-000092120000}"/>
    <cellStyle name="Millares 43 6" xfId="4602" xr:uid="{00000000-0005-0000-0000-000093120000}"/>
    <cellStyle name="Millares 43 7" xfId="4603" xr:uid="{00000000-0005-0000-0000-000094120000}"/>
    <cellStyle name="Millares 43 8" xfId="4604" xr:uid="{00000000-0005-0000-0000-000095120000}"/>
    <cellStyle name="Millares 43 9" xfId="4605" xr:uid="{00000000-0005-0000-0000-000096120000}"/>
    <cellStyle name="Millares 44" xfId="4606" xr:uid="{00000000-0005-0000-0000-000097120000}"/>
    <cellStyle name="Millares 45" xfId="4607" xr:uid="{00000000-0005-0000-0000-000098120000}"/>
    <cellStyle name="Millares 46" xfId="4608" xr:uid="{00000000-0005-0000-0000-000099120000}"/>
    <cellStyle name="Millares 47" xfId="4609" xr:uid="{00000000-0005-0000-0000-00009A120000}"/>
    <cellStyle name="Millares 48" xfId="4610" xr:uid="{00000000-0005-0000-0000-00009B120000}"/>
    <cellStyle name="Millares 49" xfId="4611" xr:uid="{00000000-0005-0000-0000-00009C120000}"/>
    <cellStyle name="Millares 5" xfId="4612" xr:uid="{00000000-0005-0000-0000-00009D120000}"/>
    <cellStyle name="Millares 5 10" xfId="4613" xr:uid="{00000000-0005-0000-0000-00009E120000}"/>
    <cellStyle name="Millares 5 10 2" xfId="4614" xr:uid="{00000000-0005-0000-0000-00009F120000}"/>
    <cellStyle name="Millares 5 11" xfId="4615" xr:uid="{00000000-0005-0000-0000-0000A0120000}"/>
    <cellStyle name="Millares 5 11 2" xfId="4616" xr:uid="{00000000-0005-0000-0000-0000A1120000}"/>
    <cellStyle name="Millares 5 12" xfId="4617" xr:uid="{00000000-0005-0000-0000-0000A2120000}"/>
    <cellStyle name="Millares 5 12 2" xfId="4618" xr:uid="{00000000-0005-0000-0000-0000A3120000}"/>
    <cellStyle name="Millares 5 13" xfId="4619" xr:uid="{00000000-0005-0000-0000-0000A4120000}"/>
    <cellStyle name="Millares 5 13 2" xfId="4620" xr:uid="{00000000-0005-0000-0000-0000A5120000}"/>
    <cellStyle name="Millares 5 14" xfId="4621" xr:uid="{00000000-0005-0000-0000-0000A6120000}"/>
    <cellStyle name="Millares 5 14 2" xfId="4622" xr:uid="{00000000-0005-0000-0000-0000A7120000}"/>
    <cellStyle name="Millares 5 15" xfId="4623" xr:uid="{00000000-0005-0000-0000-0000A8120000}"/>
    <cellStyle name="Millares 5 15 2" xfId="4624" xr:uid="{00000000-0005-0000-0000-0000A9120000}"/>
    <cellStyle name="Millares 5 16" xfId="4625" xr:uid="{00000000-0005-0000-0000-0000AA120000}"/>
    <cellStyle name="Millares 5 16 2" xfId="4626" xr:uid="{00000000-0005-0000-0000-0000AB120000}"/>
    <cellStyle name="Millares 5 17" xfId="4627" xr:uid="{00000000-0005-0000-0000-0000AC120000}"/>
    <cellStyle name="Millares 5 17 2" xfId="4628" xr:uid="{00000000-0005-0000-0000-0000AD120000}"/>
    <cellStyle name="Millares 5 18" xfId="4629" xr:uid="{00000000-0005-0000-0000-0000AE120000}"/>
    <cellStyle name="Millares 5 18 2" xfId="4630" xr:uid="{00000000-0005-0000-0000-0000AF120000}"/>
    <cellStyle name="Millares 5 19" xfId="4631" xr:uid="{00000000-0005-0000-0000-0000B0120000}"/>
    <cellStyle name="Millares 5 19 2" xfId="4632" xr:uid="{00000000-0005-0000-0000-0000B1120000}"/>
    <cellStyle name="Millares 5 2" xfId="4633" xr:uid="{00000000-0005-0000-0000-0000B2120000}"/>
    <cellStyle name="Millares 5 2 2" xfId="4634" xr:uid="{00000000-0005-0000-0000-0000B3120000}"/>
    <cellStyle name="Millares 5 2 3" xfId="4635" xr:uid="{00000000-0005-0000-0000-0000B4120000}"/>
    <cellStyle name="Millares 5 20" xfId="4636" xr:uid="{00000000-0005-0000-0000-0000B5120000}"/>
    <cellStyle name="Millares 5 20 2" xfId="4637" xr:uid="{00000000-0005-0000-0000-0000B6120000}"/>
    <cellStyle name="Millares 5 21" xfId="4638" xr:uid="{00000000-0005-0000-0000-0000B7120000}"/>
    <cellStyle name="Millares 5 22" xfId="4639" xr:uid="{00000000-0005-0000-0000-0000B8120000}"/>
    <cellStyle name="Millares 5 23" xfId="4640" xr:uid="{00000000-0005-0000-0000-0000B9120000}"/>
    <cellStyle name="Millares 5 3" xfId="4641" xr:uid="{00000000-0005-0000-0000-0000BA120000}"/>
    <cellStyle name="Millares 5 3 2" xfId="4642" xr:uid="{00000000-0005-0000-0000-0000BB120000}"/>
    <cellStyle name="Millares 5 3 3" xfId="4643" xr:uid="{00000000-0005-0000-0000-0000BC120000}"/>
    <cellStyle name="Millares 5 4" xfId="4644" xr:uid="{00000000-0005-0000-0000-0000BD120000}"/>
    <cellStyle name="Millares 5 4 2" xfId="4645" xr:uid="{00000000-0005-0000-0000-0000BE120000}"/>
    <cellStyle name="Millares 5 4 3" xfId="4646" xr:uid="{00000000-0005-0000-0000-0000BF120000}"/>
    <cellStyle name="Millares 5 4 4" xfId="4647" xr:uid="{00000000-0005-0000-0000-0000C0120000}"/>
    <cellStyle name="Millares 5 5" xfId="4648" xr:uid="{00000000-0005-0000-0000-0000C1120000}"/>
    <cellStyle name="Millares 5 5 10" xfId="4649" xr:uid="{00000000-0005-0000-0000-0000C2120000}"/>
    <cellStyle name="Millares 5 5 10 2" xfId="4650" xr:uid="{00000000-0005-0000-0000-0000C3120000}"/>
    <cellStyle name="Millares 5 5 11" xfId="4651" xr:uid="{00000000-0005-0000-0000-0000C4120000}"/>
    <cellStyle name="Millares 5 5 11 2" xfId="4652" xr:uid="{00000000-0005-0000-0000-0000C5120000}"/>
    <cellStyle name="Millares 5 5 12" xfId="4653" xr:uid="{00000000-0005-0000-0000-0000C6120000}"/>
    <cellStyle name="Millares 5 5 12 2" xfId="4654" xr:uid="{00000000-0005-0000-0000-0000C7120000}"/>
    <cellStyle name="Millares 5 5 13" xfId="4655" xr:uid="{00000000-0005-0000-0000-0000C8120000}"/>
    <cellStyle name="Millares 5 5 2" xfId="4656" xr:uid="{00000000-0005-0000-0000-0000C9120000}"/>
    <cellStyle name="Millares 5 5 2 2" xfId="4657" xr:uid="{00000000-0005-0000-0000-0000CA120000}"/>
    <cellStyle name="Millares 5 5 3" xfId="4658" xr:uid="{00000000-0005-0000-0000-0000CB120000}"/>
    <cellStyle name="Millares 5 5 3 2" xfId="4659" xr:uid="{00000000-0005-0000-0000-0000CC120000}"/>
    <cellStyle name="Millares 5 5 4" xfId="4660" xr:uid="{00000000-0005-0000-0000-0000CD120000}"/>
    <cellStyle name="Millares 5 5 4 2" xfId="4661" xr:uid="{00000000-0005-0000-0000-0000CE120000}"/>
    <cellStyle name="Millares 5 5 5" xfId="4662" xr:uid="{00000000-0005-0000-0000-0000CF120000}"/>
    <cellStyle name="Millares 5 5 5 2" xfId="4663" xr:uid="{00000000-0005-0000-0000-0000D0120000}"/>
    <cellStyle name="Millares 5 5 6" xfId="4664" xr:uid="{00000000-0005-0000-0000-0000D1120000}"/>
    <cellStyle name="Millares 5 5 6 2" xfId="4665" xr:uid="{00000000-0005-0000-0000-0000D2120000}"/>
    <cellStyle name="Millares 5 5 7" xfId="4666" xr:uid="{00000000-0005-0000-0000-0000D3120000}"/>
    <cellStyle name="Millares 5 5 7 2" xfId="4667" xr:uid="{00000000-0005-0000-0000-0000D4120000}"/>
    <cellStyle name="Millares 5 5 8" xfId="4668" xr:uid="{00000000-0005-0000-0000-0000D5120000}"/>
    <cellStyle name="Millares 5 5 8 2" xfId="4669" xr:uid="{00000000-0005-0000-0000-0000D6120000}"/>
    <cellStyle name="Millares 5 5 9" xfId="4670" xr:uid="{00000000-0005-0000-0000-0000D7120000}"/>
    <cellStyle name="Millares 5 5 9 2" xfId="4671" xr:uid="{00000000-0005-0000-0000-0000D8120000}"/>
    <cellStyle name="Millares 5 6" xfId="4672" xr:uid="{00000000-0005-0000-0000-0000D9120000}"/>
    <cellStyle name="Millares 5 7" xfId="4673" xr:uid="{00000000-0005-0000-0000-0000DA120000}"/>
    <cellStyle name="Millares 5 8" xfId="4674" xr:uid="{00000000-0005-0000-0000-0000DB120000}"/>
    <cellStyle name="Millares 5 8 2" xfId="4675" xr:uid="{00000000-0005-0000-0000-0000DC120000}"/>
    <cellStyle name="Millares 5 9" xfId="4676" xr:uid="{00000000-0005-0000-0000-0000DD120000}"/>
    <cellStyle name="Millares 5 9 2" xfId="4677" xr:uid="{00000000-0005-0000-0000-0000DE120000}"/>
    <cellStyle name="Millares 50" xfId="4678" xr:uid="{00000000-0005-0000-0000-0000DF120000}"/>
    <cellStyle name="Millares 51" xfId="4679" xr:uid="{00000000-0005-0000-0000-0000E0120000}"/>
    <cellStyle name="Millares 52" xfId="4680" xr:uid="{00000000-0005-0000-0000-0000E1120000}"/>
    <cellStyle name="Millares 53" xfId="4681" xr:uid="{00000000-0005-0000-0000-0000E2120000}"/>
    <cellStyle name="Millares 54" xfId="4682" xr:uid="{00000000-0005-0000-0000-0000E3120000}"/>
    <cellStyle name="Millares 55" xfId="4683" xr:uid="{00000000-0005-0000-0000-0000E4120000}"/>
    <cellStyle name="Millares 56" xfId="4684" xr:uid="{00000000-0005-0000-0000-0000E5120000}"/>
    <cellStyle name="Millares 57" xfId="4685" xr:uid="{00000000-0005-0000-0000-0000E6120000}"/>
    <cellStyle name="Millares 58" xfId="4686" xr:uid="{00000000-0005-0000-0000-0000E7120000}"/>
    <cellStyle name="Millares 59" xfId="14545" xr:uid="{00000000-0005-0000-0000-0000E8120000}"/>
    <cellStyle name="Millares 6" xfId="4687" xr:uid="{00000000-0005-0000-0000-0000E9120000}"/>
    <cellStyle name="Millares 6 10" xfId="4688" xr:uid="{00000000-0005-0000-0000-0000EA120000}"/>
    <cellStyle name="Millares 6 11" xfId="4689" xr:uid="{00000000-0005-0000-0000-0000EB120000}"/>
    <cellStyle name="Millares 6 12" xfId="4690" xr:uid="{00000000-0005-0000-0000-0000EC120000}"/>
    <cellStyle name="Millares 6 13" xfId="4691" xr:uid="{00000000-0005-0000-0000-0000ED120000}"/>
    <cellStyle name="Millares 6 14" xfId="4692" xr:uid="{00000000-0005-0000-0000-0000EE120000}"/>
    <cellStyle name="Millares 6 14 2" xfId="4693" xr:uid="{00000000-0005-0000-0000-0000EF120000}"/>
    <cellStyle name="Millares 6 14 2 2" xfId="4694" xr:uid="{00000000-0005-0000-0000-0000F0120000}"/>
    <cellStyle name="Millares 6 14 2 3" xfId="4695" xr:uid="{00000000-0005-0000-0000-0000F1120000}"/>
    <cellStyle name="Millares 6 14 3" xfId="4696" xr:uid="{00000000-0005-0000-0000-0000F2120000}"/>
    <cellStyle name="Millares 6 14 3 2" xfId="4697" xr:uid="{00000000-0005-0000-0000-0000F3120000}"/>
    <cellStyle name="Millares 6 14 3 3" xfId="4698" xr:uid="{00000000-0005-0000-0000-0000F4120000}"/>
    <cellStyle name="Millares 6 14 4" xfId="4699" xr:uid="{00000000-0005-0000-0000-0000F5120000}"/>
    <cellStyle name="Millares 6 14 5" xfId="4700" xr:uid="{00000000-0005-0000-0000-0000F6120000}"/>
    <cellStyle name="Millares 6 14 6" xfId="4701" xr:uid="{00000000-0005-0000-0000-0000F7120000}"/>
    <cellStyle name="Millares 6 14 7" xfId="4702" xr:uid="{00000000-0005-0000-0000-0000F8120000}"/>
    <cellStyle name="Millares 6 14 8" xfId="4703" xr:uid="{00000000-0005-0000-0000-0000F9120000}"/>
    <cellStyle name="Millares 6 15" xfId="4704" xr:uid="{00000000-0005-0000-0000-0000FA120000}"/>
    <cellStyle name="Millares 6 15 2" xfId="4705" xr:uid="{00000000-0005-0000-0000-0000FB120000}"/>
    <cellStyle name="Millares 6 15 3" xfId="4706" xr:uid="{00000000-0005-0000-0000-0000FC120000}"/>
    <cellStyle name="Millares 6 16" xfId="4707" xr:uid="{00000000-0005-0000-0000-0000FD120000}"/>
    <cellStyle name="Millares 6 16 2" xfId="4708" xr:uid="{00000000-0005-0000-0000-0000FE120000}"/>
    <cellStyle name="Millares 6 16 3" xfId="4709" xr:uid="{00000000-0005-0000-0000-0000FF120000}"/>
    <cellStyle name="Millares 6 17" xfId="4710" xr:uid="{00000000-0005-0000-0000-000000130000}"/>
    <cellStyle name="Millares 6 17 2" xfId="4711" xr:uid="{00000000-0005-0000-0000-000001130000}"/>
    <cellStyle name="Millares 6 17 3" xfId="4712" xr:uid="{00000000-0005-0000-0000-000002130000}"/>
    <cellStyle name="Millares 6 18" xfId="4713" xr:uid="{00000000-0005-0000-0000-000003130000}"/>
    <cellStyle name="Millares 6 18 2" xfId="4714" xr:uid="{00000000-0005-0000-0000-000004130000}"/>
    <cellStyle name="Millares 6 18 3" xfId="4715" xr:uid="{00000000-0005-0000-0000-000005130000}"/>
    <cellStyle name="Millares 6 19" xfId="4716" xr:uid="{00000000-0005-0000-0000-000006130000}"/>
    <cellStyle name="Millares 6 2" xfId="4717" xr:uid="{00000000-0005-0000-0000-000007130000}"/>
    <cellStyle name="Millares 6 2 10" xfId="4718" xr:uid="{00000000-0005-0000-0000-000008130000}"/>
    <cellStyle name="Millares 6 2 10 2" xfId="4719" xr:uid="{00000000-0005-0000-0000-000009130000}"/>
    <cellStyle name="Millares 6 2 10 3" xfId="4720" xr:uid="{00000000-0005-0000-0000-00000A130000}"/>
    <cellStyle name="Millares 6 2 11" xfId="4721" xr:uid="{00000000-0005-0000-0000-00000B130000}"/>
    <cellStyle name="Millares 6 2 11 2" xfId="4722" xr:uid="{00000000-0005-0000-0000-00000C130000}"/>
    <cellStyle name="Millares 6 2 11 3" xfId="4723" xr:uid="{00000000-0005-0000-0000-00000D130000}"/>
    <cellStyle name="Millares 6 2 11 4" xfId="4724" xr:uid="{00000000-0005-0000-0000-00000E130000}"/>
    <cellStyle name="Millares 6 2 11 5" xfId="4725" xr:uid="{00000000-0005-0000-0000-00000F130000}"/>
    <cellStyle name="Millares 6 2 11 6" xfId="4726" xr:uid="{00000000-0005-0000-0000-000010130000}"/>
    <cellStyle name="Millares 6 2 12" xfId="4727" xr:uid="{00000000-0005-0000-0000-000011130000}"/>
    <cellStyle name="Millares 6 2 13" xfId="4728" xr:uid="{00000000-0005-0000-0000-000012130000}"/>
    <cellStyle name="Millares 6 2 14" xfId="4729" xr:uid="{00000000-0005-0000-0000-000013130000}"/>
    <cellStyle name="Millares 6 2 15" xfId="4730" xr:uid="{00000000-0005-0000-0000-000014130000}"/>
    <cellStyle name="Millares 6 2 16" xfId="4731" xr:uid="{00000000-0005-0000-0000-000015130000}"/>
    <cellStyle name="Millares 6 2 16 2" xfId="4732" xr:uid="{00000000-0005-0000-0000-000016130000}"/>
    <cellStyle name="Millares 6 2 16 3" xfId="4733" xr:uid="{00000000-0005-0000-0000-000017130000}"/>
    <cellStyle name="Millares 6 2 17" xfId="4734" xr:uid="{00000000-0005-0000-0000-000018130000}"/>
    <cellStyle name="Millares 6 2 17 2" xfId="4735" xr:uid="{00000000-0005-0000-0000-000019130000}"/>
    <cellStyle name="Millares 6 2 17 3" xfId="4736" xr:uid="{00000000-0005-0000-0000-00001A130000}"/>
    <cellStyle name="Millares 6 2 17 4" xfId="4737" xr:uid="{00000000-0005-0000-0000-00001B130000}"/>
    <cellStyle name="Millares 6 2 18" xfId="4738" xr:uid="{00000000-0005-0000-0000-00001C130000}"/>
    <cellStyle name="Millares 6 2 18 2" xfId="4739" xr:uid="{00000000-0005-0000-0000-00001D130000}"/>
    <cellStyle name="Millares 6 2 18 3" xfId="4740" xr:uid="{00000000-0005-0000-0000-00001E130000}"/>
    <cellStyle name="Millares 6 2 18 4" xfId="4741" xr:uid="{00000000-0005-0000-0000-00001F130000}"/>
    <cellStyle name="Millares 6 2 19" xfId="4742" xr:uid="{00000000-0005-0000-0000-000020130000}"/>
    <cellStyle name="Millares 6 2 2" xfId="4743" xr:uid="{00000000-0005-0000-0000-000021130000}"/>
    <cellStyle name="Millares 6 2 2 10" xfId="4744" xr:uid="{00000000-0005-0000-0000-000022130000}"/>
    <cellStyle name="Millares 6 2 2 11" xfId="4745" xr:uid="{00000000-0005-0000-0000-000023130000}"/>
    <cellStyle name="Millares 6 2 2 2" xfId="4746" xr:uid="{00000000-0005-0000-0000-000024130000}"/>
    <cellStyle name="Millares 6 2 2 2 2" xfId="4747" xr:uid="{00000000-0005-0000-0000-000025130000}"/>
    <cellStyle name="Millares 6 2 2 2 2 2" xfId="4748" xr:uid="{00000000-0005-0000-0000-000026130000}"/>
    <cellStyle name="Millares 6 2 2 2 2 3" xfId="4749" xr:uid="{00000000-0005-0000-0000-000027130000}"/>
    <cellStyle name="Millares 6 2 2 2 3" xfId="4750" xr:uid="{00000000-0005-0000-0000-000028130000}"/>
    <cellStyle name="Millares 6 2 2 2 3 2" xfId="4751" xr:uid="{00000000-0005-0000-0000-000029130000}"/>
    <cellStyle name="Millares 6 2 2 2 3 3" xfId="4752" xr:uid="{00000000-0005-0000-0000-00002A130000}"/>
    <cellStyle name="Millares 6 2 2 2 4" xfId="4753" xr:uid="{00000000-0005-0000-0000-00002B130000}"/>
    <cellStyle name="Millares 6 2 2 2 5" xfId="4754" xr:uid="{00000000-0005-0000-0000-00002C130000}"/>
    <cellStyle name="Millares 6 2 2 2 6" xfId="4755" xr:uid="{00000000-0005-0000-0000-00002D130000}"/>
    <cellStyle name="Millares 6 2 2 2 7" xfId="4756" xr:uid="{00000000-0005-0000-0000-00002E130000}"/>
    <cellStyle name="Millares 6 2 2 2 8" xfId="4757" xr:uid="{00000000-0005-0000-0000-00002F130000}"/>
    <cellStyle name="Millares 6 2 2 3" xfId="4758" xr:uid="{00000000-0005-0000-0000-000030130000}"/>
    <cellStyle name="Millares 6 2 2 3 2" xfId="4759" xr:uid="{00000000-0005-0000-0000-000031130000}"/>
    <cellStyle name="Millares 6 2 2 3 3" xfId="4760" xr:uid="{00000000-0005-0000-0000-000032130000}"/>
    <cellStyle name="Millares 6 2 2 4" xfId="4761" xr:uid="{00000000-0005-0000-0000-000033130000}"/>
    <cellStyle name="Millares 6 2 2 4 2" xfId="4762" xr:uid="{00000000-0005-0000-0000-000034130000}"/>
    <cellStyle name="Millares 6 2 2 4 3" xfId="4763" xr:uid="{00000000-0005-0000-0000-000035130000}"/>
    <cellStyle name="Millares 6 2 2 5" xfId="4764" xr:uid="{00000000-0005-0000-0000-000036130000}"/>
    <cellStyle name="Millares 6 2 2 5 2" xfId="4765" xr:uid="{00000000-0005-0000-0000-000037130000}"/>
    <cellStyle name="Millares 6 2 2 5 3" xfId="4766" xr:uid="{00000000-0005-0000-0000-000038130000}"/>
    <cellStyle name="Millares 6 2 2 6" xfId="4767" xr:uid="{00000000-0005-0000-0000-000039130000}"/>
    <cellStyle name="Millares 6 2 2 6 2" xfId="4768" xr:uid="{00000000-0005-0000-0000-00003A130000}"/>
    <cellStyle name="Millares 6 2 2 6 3" xfId="4769" xr:uid="{00000000-0005-0000-0000-00003B130000}"/>
    <cellStyle name="Millares 6 2 2 7" xfId="4770" xr:uid="{00000000-0005-0000-0000-00003C130000}"/>
    <cellStyle name="Millares 6 2 2 7 2" xfId="4771" xr:uid="{00000000-0005-0000-0000-00003D130000}"/>
    <cellStyle name="Millares 6 2 2 7 3" xfId="4772" xr:uid="{00000000-0005-0000-0000-00003E130000}"/>
    <cellStyle name="Millares 6 2 2 8" xfId="4773" xr:uid="{00000000-0005-0000-0000-00003F130000}"/>
    <cellStyle name="Millares 6 2 2 9" xfId="4774" xr:uid="{00000000-0005-0000-0000-000040130000}"/>
    <cellStyle name="Millares 6 2 20" xfId="4775" xr:uid="{00000000-0005-0000-0000-000041130000}"/>
    <cellStyle name="Millares 6 2 21" xfId="4776" xr:uid="{00000000-0005-0000-0000-000042130000}"/>
    <cellStyle name="Millares 6 2 3" xfId="4777" xr:uid="{00000000-0005-0000-0000-000043130000}"/>
    <cellStyle name="Millares 6 2 3 2" xfId="4778" xr:uid="{00000000-0005-0000-0000-000044130000}"/>
    <cellStyle name="Millares 6 2 3 3" xfId="4779" xr:uid="{00000000-0005-0000-0000-000045130000}"/>
    <cellStyle name="Millares 6 2 4" xfId="4780" xr:uid="{00000000-0005-0000-0000-000046130000}"/>
    <cellStyle name="Millares 6 2 4 2" xfId="4781" xr:uid="{00000000-0005-0000-0000-000047130000}"/>
    <cellStyle name="Millares 6 2 4 3" xfId="4782" xr:uid="{00000000-0005-0000-0000-000048130000}"/>
    <cellStyle name="Millares 6 2 5" xfId="4783" xr:uid="{00000000-0005-0000-0000-000049130000}"/>
    <cellStyle name="Millares 6 2 5 2" xfId="4784" xr:uid="{00000000-0005-0000-0000-00004A130000}"/>
    <cellStyle name="Millares 6 2 5 3" xfId="4785" xr:uid="{00000000-0005-0000-0000-00004B130000}"/>
    <cellStyle name="Millares 6 2 6" xfId="4786" xr:uid="{00000000-0005-0000-0000-00004C130000}"/>
    <cellStyle name="Millares 6 2 6 2" xfId="4787" xr:uid="{00000000-0005-0000-0000-00004D130000}"/>
    <cellStyle name="Millares 6 2 6 3" xfId="4788" xr:uid="{00000000-0005-0000-0000-00004E130000}"/>
    <cellStyle name="Millares 6 2 7" xfId="4789" xr:uid="{00000000-0005-0000-0000-00004F130000}"/>
    <cellStyle name="Millares 6 2 7 2" xfId="4790" xr:uid="{00000000-0005-0000-0000-000050130000}"/>
    <cellStyle name="Millares 6 2 7 3" xfId="4791" xr:uid="{00000000-0005-0000-0000-000051130000}"/>
    <cellStyle name="Millares 6 2 8" xfId="4792" xr:uid="{00000000-0005-0000-0000-000052130000}"/>
    <cellStyle name="Millares 6 2 8 2" xfId="4793" xr:uid="{00000000-0005-0000-0000-000053130000}"/>
    <cellStyle name="Millares 6 2 8 3" xfId="4794" xr:uid="{00000000-0005-0000-0000-000054130000}"/>
    <cellStyle name="Millares 6 2 9" xfId="4795" xr:uid="{00000000-0005-0000-0000-000055130000}"/>
    <cellStyle name="Millares 6 2 9 2" xfId="4796" xr:uid="{00000000-0005-0000-0000-000056130000}"/>
    <cellStyle name="Millares 6 2 9 3" xfId="4797" xr:uid="{00000000-0005-0000-0000-000057130000}"/>
    <cellStyle name="Millares 6 20" xfId="4798" xr:uid="{00000000-0005-0000-0000-000058130000}"/>
    <cellStyle name="Millares 6 20 2" xfId="4799" xr:uid="{00000000-0005-0000-0000-000059130000}"/>
    <cellStyle name="Millares 6 20 3" xfId="4800" xr:uid="{00000000-0005-0000-0000-00005A130000}"/>
    <cellStyle name="Millares 6 20 4" xfId="4801" xr:uid="{00000000-0005-0000-0000-00005B130000}"/>
    <cellStyle name="Millares 6 21" xfId="4802" xr:uid="{00000000-0005-0000-0000-00005C130000}"/>
    <cellStyle name="Millares 6 22" xfId="4803" xr:uid="{00000000-0005-0000-0000-00005D130000}"/>
    <cellStyle name="Millares 6 23" xfId="4804" xr:uid="{00000000-0005-0000-0000-00005E130000}"/>
    <cellStyle name="Millares 6 3" xfId="4805" xr:uid="{00000000-0005-0000-0000-00005F130000}"/>
    <cellStyle name="Millares 6 3 2" xfId="4806" xr:uid="{00000000-0005-0000-0000-000060130000}"/>
    <cellStyle name="Millares 6 3 3" xfId="4807" xr:uid="{00000000-0005-0000-0000-000061130000}"/>
    <cellStyle name="Millares 6 4" xfId="4808" xr:uid="{00000000-0005-0000-0000-000062130000}"/>
    <cellStyle name="Millares 6 4 2" xfId="4809" xr:uid="{00000000-0005-0000-0000-000063130000}"/>
    <cellStyle name="Millares 6 4 3" xfId="4810" xr:uid="{00000000-0005-0000-0000-000064130000}"/>
    <cellStyle name="Millares 6 5" xfId="4811" xr:uid="{00000000-0005-0000-0000-000065130000}"/>
    <cellStyle name="Millares 6 5 2" xfId="4812" xr:uid="{00000000-0005-0000-0000-000066130000}"/>
    <cellStyle name="Millares 6 5 3" xfId="4813" xr:uid="{00000000-0005-0000-0000-000067130000}"/>
    <cellStyle name="Millares 6 6" xfId="4814" xr:uid="{00000000-0005-0000-0000-000068130000}"/>
    <cellStyle name="Millares 6 6 10" xfId="4815" xr:uid="{00000000-0005-0000-0000-000069130000}"/>
    <cellStyle name="Millares 6 6 11" xfId="4816" xr:uid="{00000000-0005-0000-0000-00006A130000}"/>
    <cellStyle name="Millares 6 6 12" xfId="4817" xr:uid="{00000000-0005-0000-0000-00006B130000}"/>
    <cellStyle name="Millares 6 6 13" xfId="4818" xr:uid="{00000000-0005-0000-0000-00006C130000}"/>
    <cellStyle name="Millares 6 6 2" xfId="4819" xr:uid="{00000000-0005-0000-0000-00006D130000}"/>
    <cellStyle name="Millares 6 6 2 2" xfId="4820" xr:uid="{00000000-0005-0000-0000-00006E130000}"/>
    <cellStyle name="Millares 6 6 2 3" xfId="4821" xr:uid="{00000000-0005-0000-0000-00006F130000}"/>
    <cellStyle name="Millares 6 6 2 4" xfId="4822" xr:uid="{00000000-0005-0000-0000-000070130000}"/>
    <cellStyle name="Millares 6 6 2 5" xfId="4823" xr:uid="{00000000-0005-0000-0000-000071130000}"/>
    <cellStyle name="Millares 6 6 2 6" xfId="4824" xr:uid="{00000000-0005-0000-0000-000072130000}"/>
    <cellStyle name="Millares 6 6 3" xfId="4825" xr:uid="{00000000-0005-0000-0000-000073130000}"/>
    <cellStyle name="Millares 6 6 4" xfId="4826" xr:uid="{00000000-0005-0000-0000-000074130000}"/>
    <cellStyle name="Millares 6 6 5" xfId="4827" xr:uid="{00000000-0005-0000-0000-000075130000}"/>
    <cellStyle name="Millares 6 6 6" xfId="4828" xr:uid="{00000000-0005-0000-0000-000076130000}"/>
    <cellStyle name="Millares 6 6 7" xfId="4829" xr:uid="{00000000-0005-0000-0000-000077130000}"/>
    <cellStyle name="Millares 6 6 8" xfId="4830" xr:uid="{00000000-0005-0000-0000-000078130000}"/>
    <cellStyle name="Millares 6 6 8 2" xfId="4831" xr:uid="{00000000-0005-0000-0000-000079130000}"/>
    <cellStyle name="Millares 6 6 8 3" xfId="4832" xr:uid="{00000000-0005-0000-0000-00007A130000}"/>
    <cellStyle name="Millares 6 6 9" xfId="4833" xr:uid="{00000000-0005-0000-0000-00007B130000}"/>
    <cellStyle name="Millares 6 7" xfId="4834" xr:uid="{00000000-0005-0000-0000-00007C130000}"/>
    <cellStyle name="Millares 6 8" xfId="4835" xr:uid="{00000000-0005-0000-0000-00007D130000}"/>
    <cellStyle name="Millares 6 9" xfId="4836" xr:uid="{00000000-0005-0000-0000-00007E130000}"/>
    <cellStyle name="Millares 60" xfId="14909" xr:uid="{DA811571-8474-4A93-9C9E-8A6E478CA6DC}"/>
    <cellStyle name="Millares 7" xfId="4837" xr:uid="{00000000-0005-0000-0000-00007F130000}"/>
    <cellStyle name="Millares 7 10" xfId="4838" xr:uid="{00000000-0005-0000-0000-000080130000}"/>
    <cellStyle name="Millares 7 11" xfId="4839" xr:uid="{00000000-0005-0000-0000-000081130000}"/>
    <cellStyle name="Millares 7 12" xfId="4840" xr:uid="{00000000-0005-0000-0000-000082130000}"/>
    <cellStyle name="Millares 7 13" xfId="4841" xr:uid="{00000000-0005-0000-0000-000083130000}"/>
    <cellStyle name="Millares 7 14" xfId="4842" xr:uid="{00000000-0005-0000-0000-000084130000}"/>
    <cellStyle name="Millares 7 14 2" xfId="4843" xr:uid="{00000000-0005-0000-0000-000085130000}"/>
    <cellStyle name="Millares 7 14 3" xfId="4844" xr:uid="{00000000-0005-0000-0000-000086130000}"/>
    <cellStyle name="Millares 7 14 4" xfId="4845" xr:uid="{00000000-0005-0000-0000-000087130000}"/>
    <cellStyle name="Millares 7 14 5" xfId="4846" xr:uid="{00000000-0005-0000-0000-000088130000}"/>
    <cellStyle name="Millares 7 14 6" xfId="4847" xr:uid="{00000000-0005-0000-0000-000089130000}"/>
    <cellStyle name="Millares 7 15" xfId="4848" xr:uid="{00000000-0005-0000-0000-00008A130000}"/>
    <cellStyle name="Millares 7 16" xfId="4849" xr:uid="{00000000-0005-0000-0000-00008B130000}"/>
    <cellStyle name="Millares 7 17" xfId="4850" xr:uid="{00000000-0005-0000-0000-00008C130000}"/>
    <cellStyle name="Millares 7 18" xfId="4851" xr:uid="{00000000-0005-0000-0000-00008D130000}"/>
    <cellStyle name="Millares 7 19" xfId="4852" xr:uid="{00000000-0005-0000-0000-00008E130000}"/>
    <cellStyle name="Millares 7 2" xfId="4853" xr:uid="{00000000-0005-0000-0000-00008F130000}"/>
    <cellStyle name="Millares 7 20" xfId="4854" xr:uid="{00000000-0005-0000-0000-000090130000}"/>
    <cellStyle name="Millares 7 20 10" xfId="4855" xr:uid="{00000000-0005-0000-0000-000091130000}"/>
    <cellStyle name="Millares 7 20 11" xfId="4856" xr:uid="{00000000-0005-0000-0000-000092130000}"/>
    <cellStyle name="Millares 7 20 12" xfId="4857" xr:uid="{00000000-0005-0000-0000-000093130000}"/>
    <cellStyle name="Millares 7 20 13" xfId="4858" xr:uid="{00000000-0005-0000-0000-000094130000}"/>
    <cellStyle name="Millares 7 20 14" xfId="4859" xr:uid="{00000000-0005-0000-0000-000095130000}"/>
    <cellStyle name="Millares 7 20 15" xfId="4860" xr:uid="{00000000-0005-0000-0000-000096130000}"/>
    <cellStyle name="Millares 7 20 16" xfId="4861" xr:uid="{00000000-0005-0000-0000-000097130000}"/>
    <cellStyle name="Millares 7 20 17" xfId="4862" xr:uid="{00000000-0005-0000-0000-000098130000}"/>
    <cellStyle name="Millares 7 20 18" xfId="4863" xr:uid="{00000000-0005-0000-0000-000099130000}"/>
    <cellStyle name="Millares 7 20 19" xfId="4864" xr:uid="{00000000-0005-0000-0000-00009A130000}"/>
    <cellStyle name="Millares 7 20 2" xfId="4865" xr:uid="{00000000-0005-0000-0000-00009B130000}"/>
    <cellStyle name="Millares 7 20 20" xfId="4866" xr:uid="{00000000-0005-0000-0000-00009C130000}"/>
    <cellStyle name="Millares 7 20 21" xfId="4867" xr:uid="{00000000-0005-0000-0000-00009D130000}"/>
    <cellStyle name="Millares 7 20 22" xfId="4868" xr:uid="{00000000-0005-0000-0000-00009E130000}"/>
    <cellStyle name="Millares 7 20 23" xfId="4869" xr:uid="{00000000-0005-0000-0000-00009F130000}"/>
    <cellStyle name="Millares 7 20 24" xfId="4870" xr:uid="{00000000-0005-0000-0000-0000A0130000}"/>
    <cellStyle name="Millares 7 20 25" xfId="4871" xr:uid="{00000000-0005-0000-0000-0000A1130000}"/>
    <cellStyle name="Millares 7 20 26" xfId="4872" xr:uid="{00000000-0005-0000-0000-0000A2130000}"/>
    <cellStyle name="Millares 7 20 27" xfId="4873" xr:uid="{00000000-0005-0000-0000-0000A3130000}"/>
    <cellStyle name="Millares 7 20 28" xfId="4874" xr:uid="{00000000-0005-0000-0000-0000A4130000}"/>
    <cellStyle name="Millares 7 20 29" xfId="4875" xr:uid="{00000000-0005-0000-0000-0000A5130000}"/>
    <cellStyle name="Millares 7 20 3" xfId="4876" xr:uid="{00000000-0005-0000-0000-0000A6130000}"/>
    <cellStyle name="Millares 7 20 30" xfId="4877" xr:uid="{00000000-0005-0000-0000-0000A7130000}"/>
    <cellStyle name="Millares 7 20 31" xfId="4878" xr:uid="{00000000-0005-0000-0000-0000A8130000}"/>
    <cellStyle name="Millares 7 20 32" xfId="4879" xr:uid="{00000000-0005-0000-0000-0000A9130000}"/>
    <cellStyle name="Millares 7 20 33" xfId="4880" xr:uid="{00000000-0005-0000-0000-0000AA130000}"/>
    <cellStyle name="Millares 7 20 34" xfId="4881" xr:uid="{00000000-0005-0000-0000-0000AB130000}"/>
    <cellStyle name="Millares 7 20 35" xfId="4882" xr:uid="{00000000-0005-0000-0000-0000AC130000}"/>
    <cellStyle name="Millares 7 20 4" xfId="4883" xr:uid="{00000000-0005-0000-0000-0000AD130000}"/>
    <cellStyle name="Millares 7 20 5" xfId="4884" xr:uid="{00000000-0005-0000-0000-0000AE130000}"/>
    <cellStyle name="Millares 7 20 6" xfId="4885" xr:uid="{00000000-0005-0000-0000-0000AF130000}"/>
    <cellStyle name="Millares 7 20 7" xfId="4886" xr:uid="{00000000-0005-0000-0000-0000B0130000}"/>
    <cellStyle name="Millares 7 20 8" xfId="4887" xr:uid="{00000000-0005-0000-0000-0000B1130000}"/>
    <cellStyle name="Millares 7 20 9" xfId="4888" xr:uid="{00000000-0005-0000-0000-0000B2130000}"/>
    <cellStyle name="Millares 7 21" xfId="4889" xr:uid="{00000000-0005-0000-0000-0000B3130000}"/>
    <cellStyle name="Millares 7 21 10" xfId="4890" xr:uid="{00000000-0005-0000-0000-0000B4130000}"/>
    <cellStyle name="Millares 7 21 11" xfId="4891" xr:uid="{00000000-0005-0000-0000-0000B5130000}"/>
    <cellStyle name="Millares 7 21 12" xfId="4892" xr:uid="{00000000-0005-0000-0000-0000B6130000}"/>
    <cellStyle name="Millares 7 21 13" xfId="4893" xr:uid="{00000000-0005-0000-0000-0000B7130000}"/>
    <cellStyle name="Millares 7 21 14" xfId="4894" xr:uid="{00000000-0005-0000-0000-0000B8130000}"/>
    <cellStyle name="Millares 7 21 15" xfId="4895" xr:uid="{00000000-0005-0000-0000-0000B9130000}"/>
    <cellStyle name="Millares 7 21 16" xfId="4896" xr:uid="{00000000-0005-0000-0000-0000BA130000}"/>
    <cellStyle name="Millares 7 21 17" xfId="4897" xr:uid="{00000000-0005-0000-0000-0000BB130000}"/>
    <cellStyle name="Millares 7 21 18" xfId="4898" xr:uid="{00000000-0005-0000-0000-0000BC130000}"/>
    <cellStyle name="Millares 7 21 19" xfId="4899" xr:uid="{00000000-0005-0000-0000-0000BD130000}"/>
    <cellStyle name="Millares 7 21 2" xfId="4900" xr:uid="{00000000-0005-0000-0000-0000BE130000}"/>
    <cellStyle name="Millares 7 21 20" xfId="4901" xr:uid="{00000000-0005-0000-0000-0000BF130000}"/>
    <cellStyle name="Millares 7 21 21" xfId="4902" xr:uid="{00000000-0005-0000-0000-0000C0130000}"/>
    <cellStyle name="Millares 7 21 22" xfId="4903" xr:uid="{00000000-0005-0000-0000-0000C1130000}"/>
    <cellStyle name="Millares 7 21 23" xfId="4904" xr:uid="{00000000-0005-0000-0000-0000C2130000}"/>
    <cellStyle name="Millares 7 21 24" xfId="4905" xr:uid="{00000000-0005-0000-0000-0000C3130000}"/>
    <cellStyle name="Millares 7 21 25" xfId="4906" xr:uid="{00000000-0005-0000-0000-0000C4130000}"/>
    <cellStyle name="Millares 7 21 26" xfId="4907" xr:uid="{00000000-0005-0000-0000-0000C5130000}"/>
    <cellStyle name="Millares 7 21 27" xfId="4908" xr:uid="{00000000-0005-0000-0000-0000C6130000}"/>
    <cellStyle name="Millares 7 21 28" xfId="4909" xr:uid="{00000000-0005-0000-0000-0000C7130000}"/>
    <cellStyle name="Millares 7 21 29" xfId="4910" xr:uid="{00000000-0005-0000-0000-0000C8130000}"/>
    <cellStyle name="Millares 7 21 3" xfId="4911" xr:uid="{00000000-0005-0000-0000-0000C9130000}"/>
    <cellStyle name="Millares 7 21 30" xfId="4912" xr:uid="{00000000-0005-0000-0000-0000CA130000}"/>
    <cellStyle name="Millares 7 21 31" xfId="4913" xr:uid="{00000000-0005-0000-0000-0000CB130000}"/>
    <cellStyle name="Millares 7 21 32" xfId="4914" xr:uid="{00000000-0005-0000-0000-0000CC130000}"/>
    <cellStyle name="Millares 7 21 33" xfId="4915" xr:uid="{00000000-0005-0000-0000-0000CD130000}"/>
    <cellStyle name="Millares 7 21 34" xfId="4916" xr:uid="{00000000-0005-0000-0000-0000CE130000}"/>
    <cellStyle name="Millares 7 21 35" xfId="4917" xr:uid="{00000000-0005-0000-0000-0000CF130000}"/>
    <cellStyle name="Millares 7 21 4" xfId="4918" xr:uid="{00000000-0005-0000-0000-0000D0130000}"/>
    <cellStyle name="Millares 7 21 5" xfId="4919" xr:uid="{00000000-0005-0000-0000-0000D1130000}"/>
    <cellStyle name="Millares 7 21 6" xfId="4920" xr:uid="{00000000-0005-0000-0000-0000D2130000}"/>
    <cellStyle name="Millares 7 21 7" xfId="4921" xr:uid="{00000000-0005-0000-0000-0000D3130000}"/>
    <cellStyle name="Millares 7 21 8" xfId="4922" xr:uid="{00000000-0005-0000-0000-0000D4130000}"/>
    <cellStyle name="Millares 7 21 9" xfId="4923" xr:uid="{00000000-0005-0000-0000-0000D5130000}"/>
    <cellStyle name="Millares 7 22" xfId="4924" xr:uid="{00000000-0005-0000-0000-0000D6130000}"/>
    <cellStyle name="Millares 7 23" xfId="4925" xr:uid="{00000000-0005-0000-0000-0000D7130000}"/>
    <cellStyle name="Millares 7 24" xfId="4926" xr:uid="{00000000-0005-0000-0000-0000D8130000}"/>
    <cellStyle name="Millares 7 3" xfId="4927" xr:uid="{00000000-0005-0000-0000-0000D9130000}"/>
    <cellStyle name="Millares 7 4" xfId="4928" xr:uid="{00000000-0005-0000-0000-0000DA130000}"/>
    <cellStyle name="Millares 7 5" xfId="4929" xr:uid="{00000000-0005-0000-0000-0000DB130000}"/>
    <cellStyle name="Millares 7 5 10" xfId="4930" xr:uid="{00000000-0005-0000-0000-0000DC130000}"/>
    <cellStyle name="Millares 7 5 11" xfId="4931" xr:uid="{00000000-0005-0000-0000-0000DD130000}"/>
    <cellStyle name="Millares 7 5 12" xfId="4932" xr:uid="{00000000-0005-0000-0000-0000DE130000}"/>
    <cellStyle name="Millares 7 5 13" xfId="4933" xr:uid="{00000000-0005-0000-0000-0000DF130000}"/>
    <cellStyle name="Millares 7 5 14" xfId="4934" xr:uid="{00000000-0005-0000-0000-0000E0130000}"/>
    <cellStyle name="Millares 7 5 15" xfId="4935" xr:uid="{00000000-0005-0000-0000-0000E1130000}"/>
    <cellStyle name="Millares 7 5 2" xfId="4936" xr:uid="{00000000-0005-0000-0000-0000E2130000}"/>
    <cellStyle name="Millares 7 5 2 2" xfId="4937" xr:uid="{00000000-0005-0000-0000-0000E3130000}"/>
    <cellStyle name="Millares 7 5 2 3" xfId="4938" xr:uid="{00000000-0005-0000-0000-0000E4130000}"/>
    <cellStyle name="Millares 7 5 2 4" xfId="4939" xr:uid="{00000000-0005-0000-0000-0000E5130000}"/>
    <cellStyle name="Millares 7 5 2 5" xfId="4940" xr:uid="{00000000-0005-0000-0000-0000E6130000}"/>
    <cellStyle name="Millares 7 5 2 6" xfId="4941" xr:uid="{00000000-0005-0000-0000-0000E7130000}"/>
    <cellStyle name="Millares 7 5 2 7" xfId="4942" xr:uid="{00000000-0005-0000-0000-0000E8130000}"/>
    <cellStyle name="Millares 7 5 3" xfId="4943" xr:uid="{00000000-0005-0000-0000-0000E9130000}"/>
    <cellStyle name="Millares 7 5 4" xfId="4944" xr:uid="{00000000-0005-0000-0000-0000EA130000}"/>
    <cellStyle name="Millares 7 5 5" xfId="4945" xr:uid="{00000000-0005-0000-0000-0000EB130000}"/>
    <cellStyle name="Millares 7 5 6" xfId="4946" xr:uid="{00000000-0005-0000-0000-0000EC130000}"/>
    <cellStyle name="Millares 7 5 7" xfId="4947" xr:uid="{00000000-0005-0000-0000-0000ED130000}"/>
    <cellStyle name="Millares 7 5 8" xfId="4948" xr:uid="{00000000-0005-0000-0000-0000EE130000}"/>
    <cellStyle name="Millares 7 5 9" xfId="4949" xr:uid="{00000000-0005-0000-0000-0000EF130000}"/>
    <cellStyle name="Millares 7 6" xfId="4950" xr:uid="{00000000-0005-0000-0000-0000F0130000}"/>
    <cellStyle name="Millares 7 6 10" xfId="4951" xr:uid="{00000000-0005-0000-0000-0000F1130000}"/>
    <cellStyle name="Millares 7 6 11" xfId="4952" xr:uid="{00000000-0005-0000-0000-0000F2130000}"/>
    <cellStyle name="Millares 7 6 2" xfId="4953" xr:uid="{00000000-0005-0000-0000-0000F3130000}"/>
    <cellStyle name="Millares 7 6 2 2" xfId="4954" xr:uid="{00000000-0005-0000-0000-0000F4130000}"/>
    <cellStyle name="Millares 7 6 2 3" xfId="4955" xr:uid="{00000000-0005-0000-0000-0000F5130000}"/>
    <cellStyle name="Millares 7 6 2 4" xfId="4956" xr:uid="{00000000-0005-0000-0000-0000F6130000}"/>
    <cellStyle name="Millares 7 6 2 5" xfId="4957" xr:uid="{00000000-0005-0000-0000-0000F7130000}"/>
    <cellStyle name="Millares 7 6 2 6" xfId="4958" xr:uid="{00000000-0005-0000-0000-0000F8130000}"/>
    <cellStyle name="Millares 7 6 3" xfId="4959" xr:uid="{00000000-0005-0000-0000-0000F9130000}"/>
    <cellStyle name="Millares 7 6 4" xfId="4960" xr:uid="{00000000-0005-0000-0000-0000FA130000}"/>
    <cellStyle name="Millares 7 6 5" xfId="4961" xr:uid="{00000000-0005-0000-0000-0000FB130000}"/>
    <cellStyle name="Millares 7 6 6" xfId="4962" xr:uid="{00000000-0005-0000-0000-0000FC130000}"/>
    <cellStyle name="Millares 7 6 7" xfId="4963" xr:uid="{00000000-0005-0000-0000-0000FD130000}"/>
    <cellStyle name="Millares 7 6 8" xfId="4964" xr:uid="{00000000-0005-0000-0000-0000FE130000}"/>
    <cellStyle name="Millares 7 6 9" xfId="4965" xr:uid="{00000000-0005-0000-0000-0000FF130000}"/>
    <cellStyle name="Millares 7 7" xfId="4966" xr:uid="{00000000-0005-0000-0000-000000140000}"/>
    <cellStyle name="Millares 7 8" xfId="4967" xr:uid="{00000000-0005-0000-0000-000001140000}"/>
    <cellStyle name="Millares 7 9" xfId="4968" xr:uid="{00000000-0005-0000-0000-000002140000}"/>
    <cellStyle name="Millares 8" xfId="4969" xr:uid="{00000000-0005-0000-0000-000003140000}"/>
    <cellStyle name="Millares 8 10" xfId="4970" xr:uid="{00000000-0005-0000-0000-000004140000}"/>
    <cellStyle name="Millares 8 11" xfId="4971" xr:uid="{00000000-0005-0000-0000-000005140000}"/>
    <cellStyle name="Millares 8 12" xfId="4972" xr:uid="{00000000-0005-0000-0000-000006140000}"/>
    <cellStyle name="Millares 8 13" xfId="4973" xr:uid="{00000000-0005-0000-0000-000007140000}"/>
    <cellStyle name="Millares 8 13 2" xfId="4974" xr:uid="{00000000-0005-0000-0000-000008140000}"/>
    <cellStyle name="Millares 8 13 3" xfId="4975" xr:uid="{00000000-0005-0000-0000-000009140000}"/>
    <cellStyle name="Millares 8 13 4" xfId="4976" xr:uid="{00000000-0005-0000-0000-00000A140000}"/>
    <cellStyle name="Millares 8 14" xfId="4977" xr:uid="{00000000-0005-0000-0000-00000B140000}"/>
    <cellStyle name="Millares 8 15" xfId="4978" xr:uid="{00000000-0005-0000-0000-00000C140000}"/>
    <cellStyle name="Millares 8 16" xfId="4979" xr:uid="{00000000-0005-0000-0000-00000D140000}"/>
    <cellStyle name="Millares 8 17" xfId="4980" xr:uid="{00000000-0005-0000-0000-00000E140000}"/>
    <cellStyle name="Millares 8 18" xfId="4981" xr:uid="{00000000-0005-0000-0000-00000F140000}"/>
    <cellStyle name="Millares 8 19" xfId="4982" xr:uid="{00000000-0005-0000-0000-000010140000}"/>
    <cellStyle name="Millares 8 2" xfId="4983" xr:uid="{00000000-0005-0000-0000-000011140000}"/>
    <cellStyle name="Millares 8 20" xfId="4984" xr:uid="{00000000-0005-0000-0000-000012140000}"/>
    <cellStyle name="Millares 8 21" xfId="4985" xr:uid="{00000000-0005-0000-0000-000013140000}"/>
    <cellStyle name="Millares 8 22" xfId="4986" xr:uid="{00000000-0005-0000-0000-000014140000}"/>
    <cellStyle name="Millares 8 23" xfId="4987" xr:uid="{00000000-0005-0000-0000-000015140000}"/>
    <cellStyle name="Millares 8 24" xfId="4988" xr:uid="{00000000-0005-0000-0000-000016140000}"/>
    <cellStyle name="Millares 8 3" xfId="4989" xr:uid="{00000000-0005-0000-0000-000017140000}"/>
    <cellStyle name="Millares 8 3 2" xfId="4990" xr:uid="{00000000-0005-0000-0000-000018140000}"/>
    <cellStyle name="Millares 8 3 3" xfId="4991" xr:uid="{00000000-0005-0000-0000-000019140000}"/>
    <cellStyle name="Millares 8 4" xfId="4992" xr:uid="{00000000-0005-0000-0000-00001A140000}"/>
    <cellStyle name="Millares 8 5" xfId="4993" xr:uid="{00000000-0005-0000-0000-00001B140000}"/>
    <cellStyle name="Millares 8 6" xfId="4994" xr:uid="{00000000-0005-0000-0000-00001C140000}"/>
    <cellStyle name="Millares 8 7" xfId="4995" xr:uid="{00000000-0005-0000-0000-00001D140000}"/>
    <cellStyle name="Millares 8 7 2" xfId="4996" xr:uid="{00000000-0005-0000-0000-00001E140000}"/>
    <cellStyle name="Millares 8 7 3" xfId="4997" xr:uid="{00000000-0005-0000-0000-00001F140000}"/>
    <cellStyle name="Millares 8 8" xfId="4998" xr:uid="{00000000-0005-0000-0000-000020140000}"/>
    <cellStyle name="Millares 8 9" xfId="4999" xr:uid="{00000000-0005-0000-0000-000021140000}"/>
    <cellStyle name="Millares 9" xfId="5000" xr:uid="{00000000-0005-0000-0000-000022140000}"/>
    <cellStyle name="Millares 9 10" xfId="5001" xr:uid="{00000000-0005-0000-0000-000023140000}"/>
    <cellStyle name="Millares 9 11" xfId="5002" xr:uid="{00000000-0005-0000-0000-000024140000}"/>
    <cellStyle name="Millares 9 11 10" xfId="5003" xr:uid="{00000000-0005-0000-0000-000025140000}"/>
    <cellStyle name="Millares 9 11 10 2" xfId="5004" xr:uid="{00000000-0005-0000-0000-000026140000}"/>
    <cellStyle name="Millares 9 11 11" xfId="5005" xr:uid="{00000000-0005-0000-0000-000027140000}"/>
    <cellStyle name="Millares 9 11 11 2" xfId="5006" xr:uid="{00000000-0005-0000-0000-000028140000}"/>
    <cellStyle name="Millares 9 11 12" xfId="5007" xr:uid="{00000000-0005-0000-0000-000029140000}"/>
    <cellStyle name="Millares 9 11 12 2" xfId="5008" xr:uid="{00000000-0005-0000-0000-00002A140000}"/>
    <cellStyle name="Millares 9 11 13" xfId="5009" xr:uid="{00000000-0005-0000-0000-00002B140000}"/>
    <cellStyle name="Millares 9 11 13 2" xfId="5010" xr:uid="{00000000-0005-0000-0000-00002C140000}"/>
    <cellStyle name="Millares 9 11 14" xfId="5011" xr:uid="{00000000-0005-0000-0000-00002D140000}"/>
    <cellStyle name="Millares 9 11 14 2" xfId="5012" xr:uid="{00000000-0005-0000-0000-00002E140000}"/>
    <cellStyle name="Millares 9 11 15" xfId="5013" xr:uid="{00000000-0005-0000-0000-00002F140000}"/>
    <cellStyle name="Millares 9 11 16" xfId="5014" xr:uid="{00000000-0005-0000-0000-000030140000}"/>
    <cellStyle name="Millares 9 11 2" xfId="5015" xr:uid="{00000000-0005-0000-0000-000031140000}"/>
    <cellStyle name="Millares 9 11 2 2" xfId="5016" xr:uid="{00000000-0005-0000-0000-000032140000}"/>
    <cellStyle name="Millares 9 11 3" xfId="5017" xr:uid="{00000000-0005-0000-0000-000033140000}"/>
    <cellStyle name="Millares 9 11 3 2" xfId="5018" xr:uid="{00000000-0005-0000-0000-000034140000}"/>
    <cellStyle name="Millares 9 11 4" xfId="5019" xr:uid="{00000000-0005-0000-0000-000035140000}"/>
    <cellStyle name="Millares 9 11 4 2" xfId="5020" xr:uid="{00000000-0005-0000-0000-000036140000}"/>
    <cellStyle name="Millares 9 11 5" xfId="5021" xr:uid="{00000000-0005-0000-0000-000037140000}"/>
    <cellStyle name="Millares 9 11 5 2" xfId="5022" xr:uid="{00000000-0005-0000-0000-000038140000}"/>
    <cellStyle name="Millares 9 11 6" xfId="5023" xr:uid="{00000000-0005-0000-0000-000039140000}"/>
    <cellStyle name="Millares 9 11 6 2" xfId="5024" xr:uid="{00000000-0005-0000-0000-00003A140000}"/>
    <cellStyle name="Millares 9 11 7" xfId="5025" xr:uid="{00000000-0005-0000-0000-00003B140000}"/>
    <cellStyle name="Millares 9 11 7 2" xfId="5026" xr:uid="{00000000-0005-0000-0000-00003C140000}"/>
    <cellStyle name="Millares 9 11 8" xfId="5027" xr:uid="{00000000-0005-0000-0000-00003D140000}"/>
    <cellStyle name="Millares 9 11 8 2" xfId="5028" xr:uid="{00000000-0005-0000-0000-00003E140000}"/>
    <cellStyle name="Millares 9 11 9" xfId="5029" xr:uid="{00000000-0005-0000-0000-00003F140000}"/>
    <cellStyle name="Millares 9 11 9 2" xfId="5030" xr:uid="{00000000-0005-0000-0000-000040140000}"/>
    <cellStyle name="Millares 9 12" xfId="5031" xr:uid="{00000000-0005-0000-0000-000041140000}"/>
    <cellStyle name="Millares 9 12 10" xfId="5032" xr:uid="{00000000-0005-0000-0000-000042140000}"/>
    <cellStyle name="Millares 9 12 10 2" xfId="5033" xr:uid="{00000000-0005-0000-0000-000043140000}"/>
    <cellStyle name="Millares 9 12 11" xfId="5034" xr:uid="{00000000-0005-0000-0000-000044140000}"/>
    <cellStyle name="Millares 9 12 11 2" xfId="5035" xr:uid="{00000000-0005-0000-0000-000045140000}"/>
    <cellStyle name="Millares 9 12 12" xfId="5036" xr:uid="{00000000-0005-0000-0000-000046140000}"/>
    <cellStyle name="Millares 9 12 12 2" xfId="5037" xr:uid="{00000000-0005-0000-0000-000047140000}"/>
    <cellStyle name="Millares 9 12 13" xfId="5038" xr:uid="{00000000-0005-0000-0000-000048140000}"/>
    <cellStyle name="Millares 9 12 14" xfId="5039" xr:uid="{00000000-0005-0000-0000-000049140000}"/>
    <cellStyle name="Millares 9 12 2" xfId="5040" xr:uid="{00000000-0005-0000-0000-00004A140000}"/>
    <cellStyle name="Millares 9 12 2 2" xfId="5041" xr:uid="{00000000-0005-0000-0000-00004B140000}"/>
    <cellStyle name="Millares 9 12 3" xfId="5042" xr:uid="{00000000-0005-0000-0000-00004C140000}"/>
    <cellStyle name="Millares 9 12 3 2" xfId="5043" xr:uid="{00000000-0005-0000-0000-00004D140000}"/>
    <cellStyle name="Millares 9 12 4" xfId="5044" xr:uid="{00000000-0005-0000-0000-00004E140000}"/>
    <cellStyle name="Millares 9 12 4 2" xfId="5045" xr:uid="{00000000-0005-0000-0000-00004F140000}"/>
    <cellStyle name="Millares 9 12 5" xfId="5046" xr:uid="{00000000-0005-0000-0000-000050140000}"/>
    <cellStyle name="Millares 9 12 5 2" xfId="5047" xr:uid="{00000000-0005-0000-0000-000051140000}"/>
    <cellStyle name="Millares 9 12 6" xfId="5048" xr:uid="{00000000-0005-0000-0000-000052140000}"/>
    <cellStyle name="Millares 9 12 6 2" xfId="5049" xr:uid="{00000000-0005-0000-0000-000053140000}"/>
    <cellStyle name="Millares 9 12 7" xfId="5050" xr:uid="{00000000-0005-0000-0000-000054140000}"/>
    <cellStyle name="Millares 9 12 7 2" xfId="5051" xr:uid="{00000000-0005-0000-0000-000055140000}"/>
    <cellStyle name="Millares 9 12 8" xfId="5052" xr:uid="{00000000-0005-0000-0000-000056140000}"/>
    <cellStyle name="Millares 9 12 8 2" xfId="5053" xr:uid="{00000000-0005-0000-0000-000057140000}"/>
    <cellStyle name="Millares 9 12 9" xfId="5054" xr:uid="{00000000-0005-0000-0000-000058140000}"/>
    <cellStyle name="Millares 9 12 9 2" xfId="5055" xr:uid="{00000000-0005-0000-0000-000059140000}"/>
    <cellStyle name="Millares 9 13" xfId="5056" xr:uid="{00000000-0005-0000-0000-00005A140000}"/>
    <cellStyle name="Millares 9 13 2" xfId="5057" xr:uid="{00000000-0005-0000-0000-00005B140000}"/>
    <cellStyle name="Millares 9 13 3" xfId="5058" xr:uid="{00000000-0005-0000-0000-00005C140000}"/>
    <cellStyle name="Millares 9 13 4" xfId="5059" xr:uid="{00000000-0005-0000-0000-00005D140000}"/>
    <cellStyle name="Millares 9 14" xfId="5060" xr:uid="{00000000-0005-0000-0000-00005E140000}"/>
    <cellStyle name="Millares 9 14 2" xfId="5061" xr:uid="{00000000-0005-0000-0000-00005F140000}"/>
    <cellStyle name="Millares 9 14 3" xfId="5062" xr:uid="{00000000-0005-0000-0000-000060140000}"/>
    <cellStyle name="Millares 9 14 4" xfId="5063" xr:uid="{00000000-0005-0000-0000-000061140000}"/>
    <cellStyle name="Millares 9 15" xfId="5064" xr:uid="{00000000-0005-0000-0000-000062140000}"/>
    <cellStyle name="Millares 9 15 2" xfId="5065" xr:uid="{00000000-0005-0000-0000-000063140000}"/>
    <cellStyle name="Millares 9 15 3" xfId="5066" xr:uid="{00000000-0005-0000-0000-000064140000}"/>
    <cellStyle name="Millares 9 15 4" xfId="5067" xr:uid="{00000000-0005-0000-0000-000065140000}"/>
    <cellStyle name="Millares 9 16" xfId="5068" xr:uid="{00000000-0005-0000-0000-000066140000}"/>
    <cellStyle name="Millares 9 16 2" xfId="5069" xr:uid="{00000000-0005-0000-0000-000067140000}"/>
    <cellStyle name="Millares 9 16 3" xfId="5070" xr:uid="{00000000-0005-0000-0000-000068140000}"/>
    <cellStyle name="Millares 9 16 4" xfId="5071" xr:uid="{00000000-0005-0000-0000-000069140000}"/>
    <cellStyle name="Millares 9 17" xfId="5072" xr:uid="{00000000-0005-0000-0000-00006A140000}"/>
    <cellStyle name="Millares 9 17 2" xfId="5073" xr:uid="{00000000-0005-0000-0000-00006B140000}"/>
    <cellStyle name="Millares 9 17 3" xfId="5074" xr:uid="{00000000-0005-0000-0000-00006C140000}"/>
    <cellStyle name="Millares 9 17 4" xfId="5075" xr:uid="{00000000-0005-0000-0000-00006D140000}"/>
    <cellStyle name="Millares 9 18" xfId="5076" xr:uid="{00000000-0005-0000-0000-00006E140000}"/>
    <cellStyle name="Millares 9 18 2" xfId="5077" xr:uid="{00000000-0005-0000-0000-00006F140000}"/>
    <cellStyle name="Millares 9 18 3" xfId="5078" xr:uid="{00000000-0005-0000-0000-000070140000}"/>
    <cellStyle name="Millares 9 18 4" xfId="5079" xr:uid="{00000000-0005-0000-0000-000071140000}"/>
    <cellStyle name="Millares 9 19" xfId="5080" xr:uid="{00000000-0005-0000-0000-000072140000}"/>
    <cellStyle name="Millares 9 19 2" xfId="5081" xr:uid="{00000000-0005-0000-0000-000073140000}"/>
    <cellStyle name="Millares 9 19 3" xfId="5082" xr:uid="{00000000-0005-0000-0000-000074140000}"/>
    <cellStyle name="Millares 9 2" xfId="5083" xr:uid="{00000000-0005-0000-0000-000075140000}"/>
    <cellStyle name="Millares 9 2 10" xfId="5084" xr:uid="{00000000-0005-0000-0000-000076140000}"/>
    <cellStyle name="Millares 9 2 10 2" xfId="5085" xr:uid="{00000000-0005-0000-0000-000077140000}"/>
    <cellStyle name="Millares 9 2 11" xfId="5086" xr:uid="{00000000-0005-0000-0000-000078140000}"/>
    <cellStyle name="Millares 9 2 11 2" xfId="5087" xr:uid="{00000000-0005-0000-0000-000079140000}"/>
    <cellStyle name="Millares 9 2 12" xfId="5088" xr:uid="{00000000-0005-0000-0000-00007A140000}"/>
    <cellStyle name="Millares 9 2 12 2" xfId="5089" xr:uid="{00000000-0005-0000-0000-00007B140000}"/>
    <cellStyle name="Millares 9 2 13" xfId="5090" xr:uid="{00000000-0005-0000-0000-00007C140000}"/>
    <cellStyle name="Millares 9 2 13 2" xfId="5091" xr:uid="{00000000-0005-0000-0000-00007D140000}"/>
    <cellStyle name="Millares 9 2 14" xfId="5092" xr:uid="{00000000-0005-0000-0000-00007E140000}"/>
    <cellStyle name="Millares 9 2 14 2" xfId="5093" xr:uid="{00000000-0005-0000-0000-00007F140000}"/>
    <cellStyle name="Millares 9 2 15" xfId="5094" xr:uid="{00000000-0005-0000-0000-000080140000}"/>
    <cellStyle name="Millares 9 2 15 2" xfId="5095" xr:uid="{00000000-0005-0000-0000-000081140000}"/>
    <cellStyle name="Millares 9 2 16" xfId="5096" xr:uid="{00000000-0005-0000-0000-000082140000}"/>
    <cellStyle name="Millares 9 2 16 2" xfId="5097" xr:uid="{00000000-0005-0000-0000-000083140000}"/>
    <cellStyle name="Millares 9 2 17" xfId="5098" xr:uid="{00000000-0005-0000-0000-000084140000}"/>
    <cellStyle name="Millares 9 2 18" xfId="5099" xr:uid="{00000000-0005-0000-0000-000085140000}"/>
    <cellStyle name="Millares 9 2 2" xfId="5100" xr:uid="{00000000-0005-0000-0000-000086140000}"/>
    <cellStyle name="Millares 9 2 2 2" xfId="5101" xr:uid="{00000000-0005-0000-0000-000087140000}"/>
    <cellStyle name="Millares 9 2 2 3" xfId="5102" xr:uid="{00000000-0005-0000-0000-000088140000}"/>
    <cellStyle name="Millares 9 2 2 4" xfId="5103" xr:uid="{00000000-0005-0000-0000-000089140000}"/>
    <cellStyle name="Millares 9 2 3" xfId="5104" xr:uid="{00000000-0005-0000-0000-00008A140000}"/>
    <cellStyle name="Millares 9 2 4" xfId="5105" xr:uid="{00000000-0005-0000-0000-00008B140000}"/>
    <cellStyle name="Millares 9 2 4 2" xfId="5106" xr:uid="{00000000-0005-0000-0000-00008C140000}"/>
    <cellStyle name="Millares 9 2 5" xfId="5107" xr:uid="{00000000-0005-0000-0000-00008D140000}"/>
    <cellStyle name="Millares 9 2 5 2" xfId="5108" xr:uid="{00000000-0005-0000-0000-00008E140000}"/>
    <cellStyle name="Millares 9 2 6" xfId="5109" xr:uid="{00000000-0005-0000-0000-00008F140000}"/>
    <cellStyle name="Millares 9 2 6 2" xfId="5110" xr:uid="{00000000-0005-0000-0000-000090140000}"/>
    <cellStyle name="Millares 9 2 7" xfId="5111" xr:uid="{00000000-0005-0000-0000-000091140000}"/>
    <cellStyle name="Millares 9 2 7 2" xfId="5112" xr:uid="{00000000-0005-0000-0000-000092140000}"/>
    <cellStyle name="Millares 9 2 8" xfId="5113" xr:uid="{00000000-0005-0000-0000-000093140000}"/>
    <cellStyle name="Millares 9 2 8 2" xfId="5114" xr:uid="{00000000-0005-0000-0000-000094140000}"/>
    <cellStyle name="Millares 9 2 9" xfId="5115" xr:uid="{00000000-0005-0000-0000-000095140000}"/>
    <cellStyle name="Millares 9 2 9 2" xfId="5116" xr:uid="{00000000-0005-0000-0000-000096140000}"/>
    <cellStyle name="Millares 9 20" xfId="5117" xr:uid="{00000000-0005-0000-0000-000097140000}"/>
    <cellStyle name="Millares 9 20 2" xfId="5118" xr:uid="{00000000-0005-0000-0000-000098140000}"/>
    <cellStyle name="Millares 9 21" xfId="5119" xr:uid="{00000000-0005-0000-0000-000099140000}"/>
    <cellStyle name="Millares 9 21 2" xfId="5120" xr:uid="{00000000-0005-0000-0000-00009A140000}"/>
    <cellStyle name="Millares 9 22" xfId="5121" xr:uid="{00000000-0005-0000-0000-00009B140000}"/>
    <cellStyle name="Millares 9 22 2" xfId="5122" xr:uid="{00000000-0005-0000-0000-00009C140000}"/>
    <cellStyle name="Millares 9 23" xfId="5123" xr:uid="{00000000-0005-0000-0000-00009D140000}"/>
    <cellStyle name="Millares 9 23 2" xfId="5124" xr:uid="{00000000-0005-0000-0000-00009E140000}"/>
    <cellStyle name="Millares 9 24" xfId="5125" xr:uid="{00000000-0005-0000-0000-00009F140000}"/>
    <cellStyle name="Millares 9 24 2" xfId="5126" xr:uid="{00000000-0005-0000-0000-0000A0140000}"/>
    <cellStyle name="Millares 9 25" xfId="5127" xr:uid="{00000000-0005-0000-0000-0000A1140000}"/>
    <cellStyle name="Millares 9 25 2" xfId="5128" xr:uid="{00000000-0005-0000-0000-0000A2140000}"/>
    <cellStyle name="Millares 9 26" xfId="5129" xr:uid="{00000000-0005-0000-0000-0000A3140000}"/>
    <cellStyle name="Millares 9 26 2" xfId="5130" xr:uid="{00000000-0005-0000-0000-0000A4140000}"/>
    <cellStyle name="Millares 9 27" xfId="5131" xr:uid="{00000000-0005-0000-0000-0000A5140000}"/>
    <cellStyle name="Millares 9 27 2" xfId="5132" xr:uid="{00000000-0005-0000-0000-0000A6140000}"/>
    <cellStyle name="Millares 9 28" xfId="5133" xr:uid="{00000000-0005-0000-0000-0000A7140000}"/>
    <cellStyle name="Millares 9 29" xfId="5134" xr:uid="{00000000-0005-0000-0000-0000A8140000}"/>
    <cellStyle name="Millares 9 3" xfId="5135" xr:uid="{00000000-0005-0000-0000-0000A9140000}"/>
    <cellStyle name="Millares 9 3 2" xfId="5136" xr:uid="{00000000-0005-0000-0000-0000AA140000}"/>
    <cellStyle name="Millares 9 4" xfId="5137" xr:uid="{00000000-0005-0000-0000-0000AB140000}"/>
    <cellStyle name="Millares 9 4 2" xfId="5138" xr:uid="{00000000-0005-0000-0000-0000AC140000}"/>
    <cellStyle name="Millares 9 5" xfId="5139" xr:uid="{00000000-0005-0000-0000-0000AD140000}"/>
    <cellStyle name="Millares 9 5 2" xfId="5140" xr:uid="{00000000-0005-0000-0000-0000AE140000}"/>
    <cellStyle name="Millares 9 6" xfId="5141" xr:uid="{00000000-0005-0000-0000-0000AF140000}"/>
    <cellStyle name="Millares 9 7" xfId="5142" xr:uid="{00000000-0005-0000-0000-0000B0140000}"/>
    <cellStyle name="Millares 9 8" xfId="5143" xr:uid="{00000000-0005-0000-0000-0000B1140000}"/>
    <cellStyle name="Millares 9 9" xfId="5144" xr:uid="{00000000-0005-0000-0000-0000B2140000}"/>
    <cellStyle name="Milliers [0]_!!!GO" xfId="5145" xr:uid="{00000000-0005-0000-0000-0000B3140000}"/>
    <cellStyle name="Milliers_!!!GO" xfId="5146" xr:uid="{00000000-0005-0000-0000-0000B4140000}"/>
    <cellStyle name="mod1" xfId="5147" xr:uid="{00000000-0005-0000-0000-0000B5140000}"/>
    <cellStyle name="Model" xfId="5148" xr:uid="{00000000-0005-0000-0000-0000B6140000}"/>
    <cellStyle name="modelo1" xfId="5149" xr:uid="{00000000-0005-0000-0000-0000B7140000}"/>
    <cellStyle name="Moeda [0]_BZL98FC6" xfId="5150" xr:uid="{00000000-0005-0000-0000-0000B8140000}"/>
    <cellStyle name="Moeda_Budget 2002 (Mover Format) set02new" xfId="5151" xr:uid="{00000000-0005-0000-0000-0000B9140000}"/>
    <cellStyle name="Moneda 2" xfId="14773" xr:uid="{00000000-0005-0000-0000-0000BA140000}"/>
    <cellStyle name="Moneda 2 10" xfId="57" xr:uid="{00000000-0005-0000-0000-0000BB140000}"/>
    <cellStyle name="Moneda 2 11" xfId="41" xr:uid="{00000000-0005-0000-0000-0000BC140000}"/>
    <cellStyle name="Moneda 2 12" xfId="58" xr:uid="{00000000-0005-0000-0000-0000BD140000}"/>
    <cellStyle name="Moneda 2 13" xfId="40" xr:uid="{00000000-0005-0000-0000-0000BE140000}"/>
    <cellStyle name="Moneda 2 14" xfId="59" xr:uid="{00000000-0005-0000-0000-0000BF140000}"/>
    <cellStyle name="Moneda 2 15" xfId="39" xr:uid="{00000000-0005-0000-0000-0000C0140000}"/>
    <cellStyle name="Moneda 2 16" xfId="60" xr:uid="{00000000-0005-0000-0000-0000C1140000}"/>
    <cellStyle name="Moneda 2 17" xfId="62" xr:uid="{00000000-0005-0000-0000-0000C2140000}"/>
    <cellStyle name="Moneda 2 18" xfId="14870" xr:uid="{00000000-0005-0000-0000-0000C3140000}"/>
    <cellStyle name="Moneda 2 19" xfId="14864" xr:uid="{00000000-0005-0000-0000-0000C4140000}"/>
    <cellStyle name="Moneda 2 2" xfId="7" xr:uid="{00000000-0005-0000-0000-0000C5140000}"/>
    <cellStyle name="Moneda 2 2 2" xfId="14774" xr:uid="{00000000-0005-0000-0000-0000C6140000}"/>
    <cellStyle name="Moneda 2 2 3" xfId="14869" xr:uid="{00000000-0005-0000-0000-0000C7140000}"/>
    <cellStyle name="Moneda 2 2 4" xfId="14863" xr:uid="{00000000-0005-0000-0000-0000C8140000}"/>
    <cellStyle name="Moneda 2 3" xfId="42" xr:uid="{00000000-0005-0000-0000-0000C9140000}"/>
    <cellStyle name="Moneda 2 4" xfId="50" xr:uid="{00000000-0005-0000-0000-0000CA140000}"/>
    <cellStyle name="Moneda 2 5" xfId="44" xr:uid="{00000000-0005-0000-0000-0000CB140000}"/>
    <cellStyle name="Moneda 2 6" xfId="54" xr:uid="{00000000-0005-0000-0000-0000CC140000}"/>
    <cellStyle name="Moneda 2 7" xfId="43" xr:uid="{00000000-0005-0000-0000-0000CD140000}"/>
    <cellStyle name="Moneda 2 8" xfId="55" xr:uid="{00000000-0005-0000-0000-0000CE140000}"/>
    <cellStyle name="Moneda 2 9" xfId="37" xr:uid="{00000000-0005-0000-0000-0000CF140000}"/>
    <cellStyle name="Moneda 3" xfId="8" xr:uid="{00000000-0005-0000-0000-0000D0140000}"/>
    <cellStyle name="Moneda 3 2" xfId="14775" xr:uid="{00000000-0005-0000-0000-0000D1140000}"/>
    <cellStyle name="Moneda 3 3" xfId="14868" xr:uid="{00000000-0005-0000-0000-0000D2140000}"/>
    <cellStyle name="Moneda 3 4" xfId="14862" xr:uid="{00000000-0005-0000-0000-0000D3140000}"/>
    <cellStyle name="Monétaire [0]_!!!GO" xfId="5152" xr:uid="{00000000-0005-0000-0000-0000D4140000}"/>
    <cellStyle name="Monétaire_!!!GO" xfId="5153" xr:uid="{00000000-0005-0000-0000-0000D5140000}"/>
    <cellStyle name="Monetario" xfId="5154" xr:uid="{00000000-0005-0000-0000-0000D6140000}"/>
    <cellStyle name="Monetario 2" xfId="5155" xr:uid="{00000000-0005-0000-0000-0000D7140000}"/>
    <cellStyle name="Monetario 3" xfId="5156" xr:uid="{00000000-0005-0000-0000-0000D8140000}"/>
    <cellStyle name="Monetario 4" xfId="5157" xr:uid="{00000000-0005-0000-0000-0000D9140000}"/>
    <cellStyle name="Monetario 5" xfId="5158" xr:uid="{00000000-0005-0000-0000-0000DA140000}"/>
    <cellStyle name="Monetario 6" xfId="5159" xr:uid="{00000000-0005-0000-0000-0000DB140000}"/>
    <cellStyle name="Monetario 7" xfId="5160" xr:uid="{00000000-0005-0000-0000-0000DC140000}"/>
    <cellStyle name="Monetario 8" xfId="5161" xr:uid="{00000000-0005-0000-0000-0000DD140000}"/>
    <cellStyle name="Monetario0" xfId="5162" xr:uid="{00000000-0005-0000-0000-0000DE140000}"/>
    <cellStyle name="Monetario0 2" xfId="5163" xr:uid="{00000000-0005-0000-0000-0000DF140000}"/>
    <cellStyle name="Monetario0 3" xfId="5164" xr:uid="{00000000-0005-0000-0000-0000E0140000}"/>
    <cellStyle name="Monetario0 4" xfId="5165" xr:uid="{00000000-0005-0000-0000-0000E1140000}"/>
    <cellStyle name="Monetario0 5" xfId="5166" xr:uid="{00000000-0005-0000-0000-0000E2140000}"/>
    <cellStyle name="Monetario0 6" xfId="5167" xr:uid="{00000000-0005-0000-0000-0000E3140000}"/>
    <cellStyle name="Monetario0 7" xfId="5168" xr:uid="{00000000-0005-0000-0000-0000E4140000}"/>
    <cellStyle name="Month" xfId="5169" xr:uid="{00000000-0005-0000-0000-0000E5140000}"/>
    <cellStyle name="Multiple" xfId="5170" xr:uid="{00000000-0005-0000-0000-0000E6140000}"/>
    <cellStyle name="MultipleBelow" xfId="5171" xr:uid="{00000000-0005-0000-0000-0000E7140000}"/>
    <cellStyle name="Name" xfId="5172" xr:uid="{00000000-0005-0000-0000-0000E8140000}"/>
    <cellStyle name="neg0.0" xfId="5173" xr:uid="{00000000-0005-0000-0000-0000E9140000}"/>
    <cellStyle name="Neutral 10" xfId="5174" xr:uid="{00000000-0005-0000-0000-0000EA140000}"/>
    <cellStyle name="Neutral 10 2" xfId="5175" xr:uid="{00000000-0005-0000-0000-0000EB140000}"/>
    <cellStyle name="Neutral 10 3" xfId="5176" xr:uid="{00000000-0005-0000-0000-0000EC140000}"/>
    <cellStyle name="Neutral 11" xfId="5177" xr:uid="{00000000-0005-0000-0000-0000ED140000}"/>
    <cellStyle name="Neutral 12" xfId="5178" xr:uid="{00000000-0005-0000-0000-0000EE140000}"/>
    <cellStyle name="Neutral 13" xfId="5179" xr:uid="{00000000-0005-0000-0000-0000EF140000}"/>
    <cellStyle name="Neutral 13 2" xfId="5180" xr:uid="{00000000-0005-0000-0000-0000F0140000}"/>
    <cellStyle name="Neutral 13 3" xfId="5181" xr:uid="{00000000-0005-0000-0000-0000F1140000}"/>
    <cellStyle name="Neutral 13 4" xfId="5182" xr:uid="{00000000-0005-0000-0000-0000F2140000}"/>
    <cellStyle name="Neutral 14" xfId="14586" xr:uid="{00000000-0005-0000-0000-0000F3140000}"/>
    <cellStyle name="Neutral 2" xfId="5183" xr:uid="{00000000-0005-0000-0000-0000F4140000}"/>
    <cellStyle name="Neutral 2 2" xfId="5184" xr:uid="{00000000-0005-0000-0000-0000F5140000}"/>
    <cellStyle name="Neutral 2 2 2" xfId="5185" xr:uid="{00000000-0005-0000-0000-0000F6140000}"/>
    <cellStyle name="Neutral 2 2 3" xfId="5186" xr:uid="{00000000-0005-0000-0000-0000F7140000}"/>
    <cellStyle name="Neutral 2 2 4" xfId="5187" xr:uid="{00000000-0005-0000-0000-0000F8140000}"/>
    <cellStyle name="Neutral 2 2 5" xfId="5188" xr:uid="{00000000-0005-0000-0000-0000F9140000}"/>
    <cellStyle name="Neutral 2 2 6" xfId="5189" xr:uid="{00000000-0005-0000-0000-0000FA140000}"/>
    <cellStyle name="Neutral 2 2 7" xfId="5190" xr:uid="{00000000-0005-0000-0000-0000FB140000}"/>
    <cellStyle name="Neutral 2 3" xfId="5191" xr:uid="{00000000-0005-0000-0000-0000FC140000}"/>
    <cellStyle name="Neutral 2 4" xfId="5192" xr:uid="{00000000-0005-0000-0000-0000FD140000}"/>
    <cellStyle name="Neutral 2 5" xfId="5193" xr:uid="{00000000-0005-0000-0000-0000FE140000}"/>
    <cellStyle name="Neutral 3" xfId="5194" xr:uid="{00000000-0005-0000-0000-0000FF140000}"/>
    <cellStyle name="Neutral 3 2" xfId="5195" xr:uid="{00000000-0005-0000-0000-000000150000}"/>
    <cellStyle name="Neutral 3 3" xfId="5196" xr:uid="{00000000-0005-0000-0000-000001150000}"/>
    <cellStyle name="Neutral 4" xfId="5197" xr:uid="{00000000-0005-0000-0000-000002150000}"/>
    <cellStyle name="Neutral 4 2" xfId="5198" xr:uid="{00000000-0005-0000-0000-000003150000}"/>
    <cellStyle name="Neutral 4 3" xfId="5199" xr:uid="{00000000-0005-0000-0000-000004150000}"/>
    <cellStyle name="Neutral 5" xfId="5200" xr:uid="{00000000-0005-0000-0000-000005150000}"/>
    <cellStyle name="Neutral 5 2" xfId="5201" xr:uid="{00000000-0005-0000-0000-000006150000}"/>
    <cellStyle name="Neutral 5 3" xfId="5202" xr:uid="{00000000-0005-0000-0000-000007150000}"/>
    <cellStyle name="Neutral 6" xfId="5203" xr:uid="{00000000-0005-0000-0000-000008150000}"/>
    <cellStyle name="Neutral 6 2" xfId="5204" xr:uid="{00000000-0005-0000-0000-000009150000}"/>
    <cellStyle name="Neutral 6 3" xfId="5205" xr:uid="{00000000-0005-0000-0000-00000A150000}"/>
    <cellStyle name="Neutral 7" xfId="5206" xr:uid="{00000000-0005-0000-0000-00000B150000}"/>
    <cellStyle name="Neutral 7 2" xfId="5207" xr:uid="{00000000-0005-0000-0000-00000C150000}"/>
    <cellStyle name="Neutral 7 3" xfId="5208" xr:uid="{00000000-0005-0000-0000-00000D150000}"/>
    <cellStyle name="Neutral 8" xfId="5209" xr:uid="{00000000-0005-0000-0000-00000E150000}"/>
    <cellStyle name="Neutral 8 2" xfId="5210" xr:uid="{00000000-0005-0000-0000-00000F150000}"/>
    <cellStyle name="Neutral 8 3" xfId="5211" xr:uid="{00000000-0005-0000-0000-000010150000}"/>
    <cellStyle name="Neutral 9" xfId="5212" xr:uid="{00000000-0005-0000-0000-000011150000}"/>
    <cellStyle name="Neutral 9 2" xfId="5213" xr:uid="{00000000-0005-0000-0000-000012150000}"/>
    <cellStyle name="Neutral 9 3" xfId="5214" xr:uid="{00000000-0005-0000-0000-000013150000}"/>
    <cellStyle name="New Times Roman" xfId="5215" xr:uid="{00000000-0005-0000-0000-000014150000}"/>
    <cellStyle name="no dec" xfId="5216" xr:uid="{00000000-0005-0000-0000-000015150000}"/>
    <cellStyle name="No-definido" xfId="5217" xr:uid="{00000000-0005-0000-0000-000016150000}"/>
    <cellStyle name="No-definido 2" xfId="5218" xr:uid="{00000000-0005-0000-0000-000017150000}"/>
    <cellStyle name="Non_Input" xfId="5219" xr:uid="{00000000-0005-0000-0000-000018150000}"/>
    <cellStyle name="NORAYAS" xfId="5220" xr:uid="{00000000-0005-0000-0000-000019150000}"/>
    <cellStyle name="Noríal_Personnel" xfId="5221" xr:uid="{00000000-0005-0000-0000-00001A150000}"/>
    <cellStyle name="Normˆ)_x0008_" xfId="5222" xr:uid="{00000000-0005-0000-0000-00001B150000}"/>
    <cellStyle name="Normaali_SHEET4A.XLS" xfId="5223" xr:uid="{00000000-0005-0000-0000-00001C150000}"/>
    <cellStyle name="Normal" xfId="0" builtinId="0"/>
    <cellStyle name="Normal - Estilo1" xfId="5224" xr:uid="{00000000-0005-0000-0000-00001E150000}"/>
    <cellStyle name="Normal - Estilo2" xfId="5225" xr:uid="{00000000-0005-0000-0000-00001F150000}"/>
    <cellStyle name="Normal - Estilo3" xfId="5226" xr:uid="{00000000-0005-0000-0000-000020150000}"/>
    <cellStyle name="Normal - Estilo4" xfId="5227" xr:uid="{00000000-0005-0000-0000-000021150000}"/>
    <cellStyle name="Normal - Estilo5" xfId="5228" xr:uid="{00000000-0005-0000-0000-000022150000}"/>
    <cellStyle name="Normal - Estilo6" xfId="5229" xr:uid="{00000000-0005-0000-0000-000023150000}"/>
    <cellStyle name="Normal - Estilo7" xfId="5230" xr:uid="{00000000-0005-0000-0000-000024150000}"/>
    <cellStyle name="Normal - Estilo8" xfId="5231" xr:uid="{00000000-0005-0000-0000-000025150000}"/>
    <cellStyle name="Normal - Style1" xfId="5232" xr:uid="{00000000-0005-0000-0000-000026150000}"/>
    <cellStyle name="Normal - Style2" xfId="5233" xr:uid="{00000000-0005-0000-0000-000027150000}"/>
    <cellStyle name="Normal [0]" xfId="5234" xr:uid="{00000000-0005-0000-0000-000028150000}"/>
    <cellStyle name="Normal [0] 2" xfId="5235" xr:uid="{00000000-0005-0000-0000-000029150000}"/>
    <cellStyle name="Normal [1]" xfId="5236" xr:uid="{00000000-0005-0000-0000-00002A150000}"/>
    <cellStyle name="Normal [1] 2" xfId="5237" xr:uid="{00000000-0005-0000-0000-00002B150000}"/>
    <cellStyle name="Normal 10" xfId="9" xr:uid="{00000000-0005-0000-0000-00002C150000}"/>
    <cellStyle name="Normal 10 10" xfId="5238" xr:uid="{00000000-0005-0000-0000-00002D150000}"/>
    <cellStyle name="Normal 10 11" xfId="5239" xr:uid="{00000000-0005-0000-0000-00002E150000}"/>
    <cellStyle name="Normal 10 12" xfId="5240" xr:uid="{00000000-0005-0000-0000-00002F150000}"/>
    <cellStyle name="Normal 10 13" xfId="5241" xr:uid="{00000000-0005-0000-0000-000030150000}"/>
    <cellStyle name="Normal 10 13 2" xfId="5242" xr:uid="{00000000-0005-0000-0000-000031150000}"/>
    <cellStyle name="Normal 10 13 3" xfId="5243" xr:uid="{00000000-0005-0000-0000-000032150000}"/>
    <cellStyle name="Normal 10 13 4" xfId="5244" xr:uid="{00000000-0005-0000-0000-000033150000}"/>
    <cellStyle name="Normal 10 14" xfId="5245" xr:uid="{00000000-0005-0000-0000-000034150000}"/>
    <cellStyle name="Normal 10 14 2" xfId="5246" xr:uid="{00000000-0005-0000-0000-000035150000}"/>
    <cellStyle name="Normal 10 15" xfId="5247" xr:uid="{00000000-0005-0000-0000-000036150000}"/>
    <cellStyle name="Normal 10 16" xfId="5248" xr:uid="{00000000-0005-0000-0000-000037150000}"/>
    <cellStyle name="Normal 10 2" xfId="72" xr:uid="{00000000-0005-0000-0000-000038150000}"/>
    <cellStyle name="Normal 10 2 2" xfId="5249" xr:uid="{00000000-0005-0000-0000-000039150000}"/>
    <cellStyle name="Normal 10 2 2 2" xfId="5250" xr:uid="{00000000-0005-0000-0000-00003A150000}"/>
    <cellStyle name="Normal 10 2 2 3" xfId="5251" xr:uid="{00000000-0005-0000-0000-00003B150000}"/>
    <cellStyle name="Normal 10 2 2 4" xfId="5252" xr:uid="{00000000-0005-0000-0000-00003C150000}"/>
    <cellStyle name="Normal 10 2 3" xfId="5253" xr:uid="{00000000-0005-0000-0000-00003D150000}"/>
    <cellStyle name="Normal 10 2 4" xfId="5254" xr:uid="{00000000-0005-0000-0000-00003E150000}"/>
    <cellStyle name="Normal 10 2 5" xfId="5255" xr:uid="{00000000-0005-0000-0000-00003F150000}"/>
    <cellStyle name="Normal 10 3" xfId="5256" xr:uid="{00000000-0005-0000-0000-000040150000}"/>
    <cellStyle name="Normal 10 3 2" xfId="5257" xr:uid="{00000000-0005-0000-0000-000041150000}"/>
    <cellStyle name="Normal 10 3 3" xfId="14885" xr:uid="{00000000-0005-0000-0000-000042150000}"/>
    <cellStyle name="Normal 10 4" xfId="5258" xr:uid="{00000000-0005-0000-0000-000043150000}"/>
    <cellStyle name="Normal 10 5" xfId="5259" xr:uid="{00000000-0005-0000-0000-000044150000}"/>
    <cellStyle name="Normal 10 6" xfId="5260" xr:uid="{00000000-0005-0000-0000-000045150000}"/>
    <cellStyle name="Normal 10 7" xfId="5261" xr:uid="{00000000-0005-0000-0000-000046150000}"/>
    <cellStyle name="Normal 10 8" xfId="5262" xr:uid="{00000000-0005-0000-0000-000047150000}"/>
    <cellStyle name="Normal 10 9" xfId="5263" xr:uid="{00000000-0005-0000-0000-000048150000}"/>
    <cellStyle name="Normal 100" xfId="14581" xr:uid="{00000000-0005-0000-0000-000049150000}"/>
    <cellStyle name="Normal 101" xfId="14552" xr:uid="{00000000-0005-0000-0000-00004A150000}"/>
    <cellStyle name="Normal 102" xfId="14561" xr:uid="{00000000-0005-0000-0000-00004B150000}"/>
    <cellStyle name="Normal 103" xfId="5264" xr:uid="{00000000-0005-0000-0000-00004C150000}"/>
    <cellStyle name="Normal 103 2" xfId="5265" xr:uid="{00000000-0005-0000-0000-00004D150000}"/>
    <cellStyle name="Normal 104" xfId="5266" xr:uid="{00000000-0005-0000-0000-00004E150000}"/>
    <cellStyle name="Normal 105" xfId="14563" xr:uid="{00000000-0005-0000-0000-00004F150000}"/>
    <cellStyle name="Normal 106" xfId="14562" xr:uid="{00000000-0005-0000-0000-000050150000}"/>
    <cellStyle name="Normal 107" xfId="14564" xr:uid="{00000000-0005-0000-0000-000051150000}"/>
    <cellStyle name="Normal 108" xfId="14565" xr:uid="{00000000-0005-0000-0000-000052150000}"/>
    <cellStyle name="Normal 109" xfId="14566" xr:uid="{00000000-0005-0000-0000-000053150000}"/>
    <cellStyle name="Normal 11" xfId="5267" xr:uid="{00000000-0005-0000-0000-000054150000}"/>
    <cellStyle name="Normal 11 10" xfId="5268" xr:uid="{00000000-0005-0000-0000-000055150000}"/>
    <cellStyle name="Normal 11 10 2" xfId="5269" xr:uid="{00000000-0005-0000-0000-000056150000}"/>
    <cellStyle name="Normal 11 10 3" xfId="5270" xr:uid="{00000000-0005-0000-0000-000057150000}"/>
    <cellStyle name="Normal 11 10 4" xfId="5271" xr:uid="{00000000-0005-0000-0000-000058150000}"/>
    <cellStyle name="Normal 11 10 5" xfId="5272" xr:uid="{00000000-0005-0000-0000-000059150000}"/>
    <cellStyle name="Normal 11 11" xfId="5273" xr:uid="{00000000-0005-0000-0000-00005A150000}"/>
    <cellStyle name="Normal 11 11 2" xfId="5274" xr:uid="{00000000-0005-0000-0000-00005B150000}"/>
    <cellStyle name="Normal 11 11 3" xfId="5275" xr:uid="{00000000-0005-0000-0000-00005C150000}"/>
    <cellStyle name="Normal 11 11 4" xfId="5276" xr:uid="{00000000-0005-0000-0000-00005D150000}"/>
    <cellStyle name="Normal 11 11 5" xfId="5277" xr:uid="{00000000-0005-0000-0000-00005E150000}"/>
    <cellStyle name="Normal 11 12" xfId="5278" xr:uid="{00000000-0005-0000-0000-00005F150000}"/>
    <cellStyle name="Normal 11 12 2" xfId="5279" xr:uid="{00000000-0005-0000-0000-000060150000}"/>
    <cellStyle name="Normal 11 12 3" xfId="5280" xr:uid="{00000000-0005-0000-0000-000061150000}"/>
    <cellStyle name="Normal 11 12 4" xfId="5281" xr:uid="{00000000-0005-0000-0000-000062150000}"/>
    <cellStyle name="Normal 11 13" xfId="5282" xr:uid="{00000000-0005-0000-0000-000063150000}"/>
    <cellStyle name="Normal 11 13 2" xfId="5283" xr:uid="{00000000-0005-0000-0000-000064150000}"/>
    <cellStyle name="Normal 11 13 3" xfId="5284" xr:uid="{00000000-0005-0000-0000-000065150000}"/>
    <cellStyle name="Normal 11 14" xfId="5285" xr:uid="{00000000-0005-0000-0000-000066150000}"/>
    <cellStyle name="Normal 11 14 2" xfId="5286" xr:uid="{00000000-0005-0000-0000-000067150000}"/>
    <cellStyle name="Normal 11 15" xfId="5287" xr:uid="{00000000-0005-0000-0000-000068150000}"/>
    <cellStyle name="Normal 11 15 2" xfId="5288" xr:uid="{00000000-0005-0000-0000-000069150000}"/>
    <cellStyle name="Normal 11 16" xfId="5289" xr:uid="{00000000-0005-0000-0000-00006A150000}"/>
    <cellStyle name="Normal 11 16 2" xfId="5290" xr:uid="{00000000-0005-0000-0000-00006B150000}"/>
    <cellStyle name="Normal 11 17" xfId="5291" xr:uid="{00000000-0005-0000-0000-00006C150000}"/>
    <cellStyle name="Normal 11 17 2" xfId="5292" xr:uid="{00000000-0005-0000-0000-00006D150000}"/>
    <cellStyle name="Normal 11 18" xfId="5293" xr:uid="{00000000-0005-0000-0000-00006E150000}"/>
    <cellStyle name="Normal 11 18 2" xfId="5294" xr:uid="{00000000-0005-0000-0000-00006F150000}"/>
    <cellStyle name="Normal 11 19" xfId="5295" xr:uid="{00000000-0005-0000-0000-000070150000}"/>
    <cellStyle name="Normal 11 19 2" xfId="5296" xr:uid="{00000000-0005-0000-0000-000071150000}"/>
    <cellStyle name="Normal 11 2" xfId="70" xr:uid="{00000000-0005-0000-0000-000072150000}"/>
    <cellStyle name="Normal 11 2 2" xfId="5297" xr:uid="{00000000-0005-0000-0000-000073150000}"/>
    <cellStyle name="Normal 11 2 2 2" xfId="5298" xr:uid="{00000000-0005-0000-0000-000074150000}"/>
    <cellStyle name="Normal 11 2 2 3" xfId="5299" xr:uid="{00000000-0005-0000-0000-000075150000}"/>
    <cellStyle name="Normal 11 2 2 4" xfId="5300" xr:uid="{00000000-0005-0000-0000-000076150000}"/>
    <cellStyle name="Normal 11 2 3" xfId="5301" xr:uid="{00000000-0005-0000-0000-000077150000}"/>
    <cellStyle name="Normal 11 2 4" xfId="5302" xr:uid="{00000000-0005-0000-0000-000078150000}"/>
    <cellStyle name="Normal 11 2 5" xfId="5303" xr:uid="{00000000-0005-0000-0000-000079150000}"/>
    <cellStyle name="Normal 11 20" xfId="5304" xr:uid="{00000000-0005-0000-0000-00007A150000}"/>
    <cellStyle name="Normal 11 21" xfId="5305" xr:uid="{00000000-0005-0000-0000-00007B150000}"/>
    <cellStyle name="Normal 11 22" xfId="14867" xr:uid="{00000000-0005-0000-0000-00007C150000}"/>
    <cellStyle name="Normal 11 3" xfId="5306" xr:uid="{00000000-0005-0000-0000-00007D150000}"/>
    <cellStyle name="Normal 11 3 10" xfId="5307" xr:uid="{00000000-0005-0000-0000-00007E150000}"/>
    <cellStyle name="Normal 11 3 10 2" xfId="5308" xr:uid="{00000000-0005-0000-0000-00007F150000}"/>
    <cellStyle name="Normal 11 3 11" xfId="5309" xr:uid="{00000000-0005-0000-0000-000080150000}"/>
    <cellStyle name="Normal 11 3 11 2" xfId="5310" xr:uid="{00000000-0005-0000-0000-000081150000}"/>
    <cellStyle name="Normal 11 3 12" xfId="5311" xr:uid="{00000000-0005-0000-0000-000082150000}"/>
    <cellStyle name="Normal 11 3 12 2" xfId="5312" xr:uid="{00000000-0005-0000-0000-000083150000}"/>
    <cellStyle name="Normal 11 3 13" xfId="5313" xr:uid="{00000000-0005-0000-0000-000084150000}"/>
    <cellStyle name="Normal 11 3 13 2" xfId="5314" xr:uid="{00000000-0005-0000-0000-000085150000}"/>
    <cellStyle name="Normal 11 3 14" xfId="5315" xr:uid="{00000000-0005-0000-0000-000086150000}"/>
    <cellStyle name="Normal 11 3 14 2" xfId="5316" xr:uid="{00000000-0005-0000-0000-000087150000}"/>
    <cellStyle name="Normal 11 3 15" xfId="5317" xr:uid="{00000000-0005-0000-0000-000088150000}"/>
    <cellStyle name="Normal 11 3 15 2" xfId="5318" xr:uid="{00000000-0005-0000-0000-000089150000}"/>
    <cellStyle name="Normal 11 3 16" xfId="5319" xr:uid="{00000000-0005-0000-0000-00008A150000}"/>
    <cellStyle name="Normal 11 3 16 2" xfId="5320" xr:uid="{00000000-0005-0000-0000-00008B150000}"/>
    <cellStyle name="Normal 11 3 17" xfId="5321" xr:uid="{00000000-0005-0000-0000-00008C150000}"/>
    <cellStyle name="Normal 11 3 18" xfId="5322" xr:uid="{00000000-0005-0000-0000-00008D150000}"/>
    <cellStyle name="Normal 11 3 2" xfId="5323" xr:uid="{00000000-0005-0000-0000-00008E150000}"/>
    <cellStyle name="Normal 11 3 2 2" xfId="5324" xr:uid="{00000000-0005-0000-0000-00008F150000}"/>
    <cellStyle name="Normal 11 3 2 3" xfId="5325" xr:uid="{00000000-0005-0000-0000-000090150000}"/>
    <cellStyle name="Normal 11 3 2 4" xfId="5326" xr:uid="{00000000-0005-0000-0000-000091150000}"/>
    <cellStyle name="Normal 11 3 3" xfId="5327" xr:uid="{00000000-0005-0000-0000-000092150000}"/>
    <cellStyle name="Normal 11 3 4" xfId="5328" xr:uid="{00000000-0005-0000-0000-000093150000}"/>
    <cellStyle name="Normal 11 3 4 2" xfId="5329" xr:uid="{00000000-0005-0000-0000-000094150000}"/>
    <cellStyle name="Normal 11 3 5" xfId="5330" xr:uid="{00000000-0005-0000-0000-000095150000}"/>
    <cellStyle name="Normal 11 3 5 2" xfId="5331" xr:uid="{00000000-0005-0000-0000-000096150000}"/>
    <cellStyle name="Normal 11 3 6" xfId="5332" xr:uid="{00000000-0005-0000-0000-000097150000}"/>
    <cellStyle name="Normal 11 3 6 2" xfId="5333" xr:uid="{00000000-0005-0000-0000-000098150000}"/>
    <cellStyle name="Normal 11 3 7" xfId="5334" xr:uid="{00000000-0005-0000-0000-000099150000}"/>
    <cellStyle name="Normal 11 3 7 2" xfId="5335" xr:uid="{00000000-0005-0000-0000-00009A150000}"/>
    <cellStyle name="Normal 11 3 8" xfId="5336" xr:uid="{00000000-0005-0000-0000-00009B150000}"/>
    <cellStyle name="Normal 11 3 8 2" xfId="5337" xr:uid="{00000000-0005-0000-0000-00009C150000}"/>
    <cellStyle name="Normal 11 3 9" xfId="5338" xr:uid="{00000000-0005-0000-0000-00009D150000}"/>
    <cellStyle name="Normal 11 3 9 2" xfId="5339" xr:uid="{00000000-0005-0000-0000-00009E150000}"/>
    <cellStyle name="Normal 11 4" xfId="5340" xr:uid="{00000000-0005-0000-0000-00009F150000}"/>
    <cellStyle name="Normal 11 4 10" xfId="5341" xr:uid="{00000000-0005-0000-0000-0000A0150000}"/>
    <cellStyle name="Normal 11 4 10 2" xfId="5342" xr:uid="{00000000-0005-0000-0000-0000A1150000}"/>
    <cellStyle name="Normal 11 4 11" xfId="5343" xr:uid="{00000000-0005-0000-0000-0000A2150000}"/>
    <cellStyle name="Normal 11 4 11 2" xfId="5344" xr:uid="{00000000-0005-0000-0000-0000A3150000}"/>
    <cellStyle name="Normal 11 4 12" xfId="5345" xr:uid="{00000000-0005-0000-0000-0000A4150000}"/>
    <cellStyle name="Normal 11 4 12 2" xfId="5346" xr:uid="{00000000-0005-0000-0000-0000A5150000}"/>
    <cellStyle name="Normal 11 4 13" xfId="5347" xr:uid="{00000000-0005-0000-0000-0000A6150000}"/>
    <cellStyle name="Normal 11 4 13 2" xfId="5348" xr:uid="{00000000-0005-0000-0000-0000A7150000}"/>
    <cellStyle name="Normal 11 4 14" xfId="5349" xr:uid="{00000000-0005-0000-0000-0000A8150000}"/>
    <cellStyle name="Normal 11 4 14 2" xfId="5350" xr:uid="{00000000-0005-0000-0000-0000A9150000}"/>
    <cellStyle name="Normal 11 4 15" xfId="5351" xr:uid="{00000000-0005-0000-0000-0000AA150000}"/>
    <cellStyle name="Normal 11 4 15 2" xfId="5352" xr:uid="{00000000-0005-0000-0000-0000AB150000}"/>
    <cellStyle name="Normal 11 4 16" xfId="5353" xr:uid="{00000000-0005-0000-0000-0000AC150000}"/>
    <cellStyle name="Normal 11 4 17" xfId="5354" xr:uid="{00000000-0005-0000-0000-0000AD150000}"/>
    <cellStyle name="Normal 11 4 2" xfId="5355" xr:uid="{00000000-0005-0000-0000-0000AE150000}"/>
    <cellStyle name="Normal 11 4 2 10" xfId="5356" xr:uid="{00000000-0005-0000-0000-0000AF150000}"/>
    <cellStyle name="Normal 11 4 2 10 2" xfId="5357" xr:uid="{00000000-0005-0000-0000-0000B0150000}"/>
    <cellStyle name="Normal 11 4 2 11" xfId="5358" xr:uid="{00000000-0005-0000-0000-0000B1150000}"/>
    <cellStyle name="Normal 11 4 2 11 2" xfId="5359" xr:uid="{00000000-0005-0000-0000-0000B2150000}"/>
    <cellStyle name="Normal 11 4 2 12" xfId="5360" xr:uid="{00000000-0005-0000-0000-0000B3150000}"/>
    <cellStyle name="Normal 11 4 2 12 2" xfId="5361" xr:uid="{00000000-0005-0000-0000-0000B4150000}"/>
    <cellStyle name="Normal 11 4 2 13" xfId="5362" xr:uid="{00000000-0005-0000-0000-0000B5150000}"/>
    <cellStyle name="Normal 11 4 2 14" xfId="5363" xr:uid="{00000000-0005-0000-0000-0000B6150000}"/>
    <cellStyle name="Normal 11 4 2 2" xfId="5364" xr:uid="{00000000-0005-0000-0000-0000B7150000}"/>
    <cellStyle name="Normal 11 4 2 2 2" xfId="5365" xr:uid="{00000000-0005-0000-0000-0000B8150000}"/>
    <cellStyle name="Normal 11 4 2 3" xfId="5366" xr:uid="{00000000-0005-0000-0000-0000B9150000}"/>
    <cellStyle name="Normal 11 4 2 3 2" xfId="5367" xr:uid="{00000000-0005-0000-0000-0000BA150000}"/>
    <cellStyle name="Normal 11 4 2 4" xfId="5368" xr:uid="{00000000-0005-0000-0000-0000BB150000}"/>
    <cellStyle name="Normal 11 4 2 4 2" xfId="5369" xr:uid="{00000000-0005-0000-0000-0000BC150000}"/>
    <cellStyle name="Normal 11 4 2 5" xfId="5370" xr:uid="{00000000-0005-0000-0000-0000BD150000}"/>
    <cellStyle name="Normal 11 4 2 5 2" xfId="5371" xr:uid="{00000000-0005-0000-0000-0000BE150000}"/>
    <cellStyle name="Normal 11 4 2 6" xfId="5372" xr:uid="{00000000-0005-0000-0000-0000BF150000}"/>
    <cellStyle name="Normal 11 4 2 6 2" xfId="5373" xr:uid="{00000000-0005-0000-0000-0000C0150000}"/>
    <cellStyle name="Normal 11 4 2 7" xfId="5374" xr:uid="{00000000-0005-0000-0000-0000C1150000}"/>
    <cellStyle name="Normal 11 4 2 7 2" xfId="5375" xr:uid="{00000000-0005-0000-0000-0000C2150000}"/>
    <cellStyle name="Normal 11 4 2 8" xfId="5376" xr:uid="{00000000-0005-0000-0000-0000C3150000}"/>
    <cellStyle name="Normal 11 4 2 8 2" xfId="5377" xr:uid="{00000000-0005-0000-0000-0000C4150000}"/>
    <cellStyle name="Normal 11 4 2 9" xfId="5378" xr:uid="{00000000-0005-0000-0000-0000C5150000}"/>
    <cellStyle name="Normal 11 4 2 9 2" xfId="5379" xr:uid="{00000000-0005-0000-0000-0000C6150000}"/>
    <cellStyle name="Normal 11 4 3" xfId="5380" xr:uid="{00000000-0005-0000-0000-0000C7150000}"/>
    <cellStyle name="Normal 11 4 3 2" xfId="5381" xr:uid="{00000000-0005-0000-0000-0000C8150000}"/>
    <cellStyle name="Normal 11 4 4" xfId="5382" xr:uid="{00000000-0005-0000-0000-0000C9150000}"/>
    <cellStyle name="Normal 11 4 4 2" xfId="5383" xr:uid="{00000000-0005-0000-0000-0000CA150000}"/>
    <cellStyle name="Normal 11 4 5" xfId="5384" xr:uid="{00000000-0005-0000-0000-0000CB150000}"/>
    <cellStyle name="Normal 11 4 5 2" xfId="5385" xr:uid="{00000000-0005-0000-0000-0000CC150000}"/>
    <cellStyle name="Normal 11 4 6" xfId="5386" xr:uid="{00000000-0005-0000-0000-0000CD150000}"/>
    <cellStyle name="Normal 11 4 6 2" xfId="5387" xr:uid="{00000000-0005-0000-0000-0000CE150000}"/>
    <cellStyle name="Normal 11 4 7" xfId="5388" xr:uid="{00000000-0005-0000-0000-0000CF150000}"/>
    <cellStyle name="Normal 11 4 7 2" xfId="5389" xr:uid="{00000000-0005-0000-0000-0000D0150000}"/>
    <cellStyle name="Normal 11 4 8" xfId="5390" xr:uid="{00000000-0005-0000-0000-0000D1150000}"/>
    <cellStyle name="Normal 11 4 8 2" xfId="5391" xr:uid="{00000000-0005-0000-0000-0000D2150000}"/>
    <cellStyle name="Normal 11 4 9" xfId="5392" xr:uid="{00000000-0005-0000-0000-0000D3150000}"/>
    <cellStyle name="Normal 11 4 9 2" xfId="5393" xr:uid="{00000000-0005-0000-0000-0000D4150000}"/>
    <cellStyle name="Normal 11 5" xfId="5394" xr:uid="{00000000-0005-0000-0000-0000D5150000}"/>
    <cellStyle name="Normal 11 5 2" xfId="5395" xr:uid="{00000000-0005-0000-0000-0000D6150000}"/>
    <cellStyle name="Normal 11 5 3" xfId="5396" xr:uid="{00000000-0005-0000-0000-0000D7150000}"/>
    <cellStyle name="Normal 11 5 4" xfId="5397" xr:uid="{00000000-0005-0000-0000-0000D8150000}"/>
    <cellStyle name="Normal 11 5 5" xfId="5398" xr:uid="{00000000-0005-0000-0000-0000D9150000}"/>
    <cellStyle name="Normal 11 6" xfId="5399" xr:uid="{00000000-0005-0000-0000-0000DA150000}"/>
    <cellStyle name="Normal 11 6 2" xfId="5400" xr:uid="{00000000-0005-0000-0000-0000DB150000}"/>
    <cellStyle name="Normal 11 6 3" xfId="5401" xr:uid="{00000000-0005-0000-0000-0000DC150000}"/>
    <cellStyle name="Normal 11 6 4" xfId="5402" xr:uid="{00000000-0005-0000-0000-0000DD150000}"/>
    <cellStyle name="Normal 11 6 5" xfId="5403" xr:uid="{00000000-0005-0000-0000-0000DE150000}"/>
    <cellStyle name="Normal 11 7" xfId="5404" xr:uid="{00000000-0005-0000-0000-0000DF150000}"/>
    <cellStyle name="Normal 11 7 2" xfId="5405" xr:uid="{00000000-0005-0000-0000-0000E0150000}"/>
    <cellStyle name="Normal 11 7 3" xfId="5406" xr:uid="{00000000-0005-0000-0000-0000E1150000}"/>
    <cellStyle name="Normal 11 7 4" xfId="5407" xr:uid="{00000000-0005-0000-0000-0000E2150000}"/>
    <cellStyle name="Normal 11 7 5" xfId="5408" xr:uid="{00000000-0005-0000-0000-0000E3150000}"/>
    <cellStyle name="Normal 11 8" xfId="5409" xr:uid="{00000000-0005-0000-0000-0000E4150000}"/>
    <cellStyle name="Normal 11 8 2" xfId="5410" xr:uid="{00000000-0005-0000-0000-0000E5150000}"/>
    <cellStyle name="Normal 11 8 3" xfId="5411" xr:uid="{00000000-0005-0000-0000-0000E6150000}"/>
    <cellStyle name="Normal 11 8 4" xfId="5412" xr:uid="{00000000-0005-0000-0000-0000E7150000}"/>
    <cellStyle name="Normal 11 8 5" xfId="5413" xr:uid="{00000000-0005-0000-0000-0000E8150000}"/>
    <cellStyle name="Normal 11 9" xfId="5414" xr:uid="{00000000-0005-0000-0000-0000E9150000}"/>
    <cellStyle name="Normal 11 9 2" xfId="5415" xr:uid="{00000000-0005-0000-0000-0000EA150000}"/>
    <cellStyle name="Normal 11 9 3" xfId="5416" xr:uid="{00000000-0005-0000-0000-0000EB150000}"/>
    <cellStyle name="Normal 11 9 4" xfId="5417" xr:uid="{00000000-0005-0000-0000-0000EC150000}"/>
    <cellStyle name="Normal 11 9 5" xfId="5418" xr:uid="{00000000-0005-0000-0000-0000ED150000}"/>
    <cellStyle name="Normal 110" xfId="14567" xr:uid="{00000000-0005-0000-0000-0000EE150000}"/>
    <cellStyle name="Normal 111" xfId="14568" xr:uid="{00000000-0005-0000-0000-0000EF150000}"/>
    <cellStyle name="Normal 112" xfId="5419" xr:uid="{00000000-0005-0000-0000-0000F0150000}"/>
    <cellStyle name="Normal 112 2" xfId="5420" xr:uid="{00000000-0005-0000-0000-0000F1150000}"/>
    <cellStyle name="Normal 112 3" xfId="5421" xr:uid="{00000000-0005-0000-0000-0000F2150000}"/>
    <cellStyle name="Normal 112 4" xfId="5422" xr:uid="{00000000-0005-0000-0000-0000F3150000}"/>
    <cellStyle name="Normal 112 5" xfId="5423" xr:uid="{00000000-0005-0000-0000-0000F4150000}"/>
    <cellStyle name="Normal 112 6" xfId="5424" xr:uid="{00000000-0005-0000-0000-0000F5150000}"/>
    <cellStyle name="Normal 112 7" xfId="5425" xr:uid="{00000000-0005-0000-0000-0000F6150000}"/>
    <cellStyle name="Normal 113" xfId="5426" xr:uid="{00000000-0005-0000-0000-0000F7150000}"/>
    <cellStyle name="Normal 113 2" xfId="5427" xr:uid="{00000000-0005-0000-0000-0000F8150000}"/>
    <cellStyle name="Normal 113 3" xfId="5428" xr:uid="{00000000-0005-0000-0000-0000F9150000}"/>
    <cellStyle name="Normal 113 4" xfId="5429" xr:uid="{00000000-0005-0000-0000-0000FA150000}"/>
    <cellStyle name="Normal 113 5" xfId="5430" xr:uid="{00000000-0005-0000-0000-0000FB150000}"/>
    <cellStyle name="Normal 113 6" xfId="5431" xr:uid="{00000000-0005-0000-0000-0000FC150000}"/>
    <cellStyle name="Normal 113 7" xfId="5432" xr:uid="{00000000-0005-0000-0000-0000FD150000}"/>
    <cellStyle name="Normal 114" xfId="14569" xr:uid="{00000000-0005-0000-0000-0000FE150000}"/>
    <cellStyle name="Normal 115" xfId="14570" xr:uid="{00000000-0005-0000-0000-0000FF150000}"/>
    <cellStyle name="Normal 116" xfId="14571" xr:uid="{00000000-0005-0000-0000-000000160000}"/>
    <cellStyle name="Normal 117" xfId="14572" xr:uid="{00000000-0005-0000-0000-000001160000}"/>
    <cellStyle name="Normal 118" xfId="14573" xr:uid="{00000000-0005-0000-0000-000002160000}"/>
    <cellStyle name="Normal 119" xfId="14574" xr:uid="{00000000-0005-0000-0000-000003160000}"/>
    <cellStyle name="Normal 12" xfId="5433" xr:uid="{00000000-0005-0000-0000-000004160000}"/>
    <cellStyle name="Normal 12 10" xfId="5434" xr:uid="{00000000-0005-0000-0000-000005160000}"/>
    <cellStyle name="Normal 12 10 2" xfId="5435" xr:uid="{00000000-0005-0000-0000-000006160000}"/>
    <cellStyle name="Normal 12 11" xfId="5436" xr:uid="{00000000-0005-0000-0000-000007160000}"/>
    <cellStyle name="Normal 12 11 2" xfId="5437" xr:uid="{00000000-0005-0000-0000-000008160000}"/>
    <cellStyle name="Normal 12 12" xfId="5438" xr:uid="{00000000-0005-0000-0000-000009160000}"/>
    <cellStyle name="Normal 12 13" xfId="5439" xr:uid="{00000000-0005-0000-0000-00000A160000}"/>
    <cellStyle name="Normal 12 14" xfId="5440" xr:uid="{00000000-0005-0000-0000-00000B160000}"/>
    <cellStyle name="Normal 12 15" xfId="5441" xr:uid="{00000000-0005-0000-0000-00000C160000}"/>
    <cellStyle name="Normal 12 16" xfId="5442" xr:uid="{00000000-0005-0000-0000-00000D160000}"/>
    <cellStyle name="Normal 12 17" xfId="14879" xr:uid="{00000000-0005-0000-0000-00000E160000}"/>
    <cellStyle name="Normal 12 2" xfId="5443" xr:uid="{00000000-0005-0000-0000-00000F160000}"/>
    <cellStyle name="Normal 12 2 2" xfId="5444" xr:uid="{00000000-0005-0000-0000-000010160000}"/>
    <cellStyle name="Normal 12 2 2 2" xfId="5445" xr:uid="{00000000-0005-0000-0000-000011160000}"/>
    <cellStyle name="Normal 12 2 2 3" xfId="5446" xr:uid="{00000000-0005-0000-0000-000012160000}"/>
    <cellStyle name="Normal 12 2 2 4" xfId="5447" xr:uid="{00000000-0005-0000-0000-000013160000}"/>
    <cellStyle name="Normal 12 2 3" xfId="5448" xr:uid="{00000000-0005-0000-0000-000014160000}"/>
    <cellStyle name="Normal 12 2 4" xfId="5449" xr:uid="{00000000-0005-0000-0000-000015160000}"/>
    <cellStyle name="Normal 12 2 5" xfId="5450" xr:uid="{00000000-0005-0000-0000-000016160000}"/>
    <cellStyle name="Normal 12 3" xfId="5451" xr:uid="{00000000-0005-0000-0000-000017160000}"/>
    <cellStyle name="Normal 12 4" xfId="5452" xr:uid="{00000000-0005-0000-0000-000018160000}"/>
    <cellStyle name="Normal 12 4 2" xfId="5453" xr:uid="{00000000-0005-0000-0000-000019160000}"/>
    <cellStyle name="Normal 12 5" xfId="5454" xr:uid="{00000000-0005-0000-0000-00001A160000}"/>
    <cellStyle name="Normal 12 5 2" xfId="5455" xr:uid="{00000000-0005-0000-0000-00001B160000}"/>
    <cellStyle name="Normal 12 6" xfId="5456" xr:uid="{00000000-0005-0000-0000-00001C160000}"/>
    <cellStyle name="Normal 12 6 2" xfId="5457" xr:uid="{00000000-0005-0000-0000-00001D160000}"/>
    <cellStyle name="Normal 12 7" xfId="5458" xr:uid="{00000000-0005-0000-0000-00001E160000}"/>
    <cellStyle name="Normal 12 7 2" xfId="5459" xr:uid="{00000000-0005-0000-0000-00001F160000}"/>
    <cellStyle name="Normal 12 8" xfId="5460" xr:uid="{00000000-0005-0000-0000-000020160000}"/>
    <cellStyle name="Normal 12 8 2" xfId="5461" xr:uid="{00000000-0005-0000-0000-000021160000}"/>
    <cellStyle name="Normal 12 9" xfId="5462" xr:uid="{00000000-0005-0000-0000-000022160000}"/>
    <cellStyle name="Normal 12 9 2" xfId="5463" xr:uid="{00000000-0005-0000-0000-000023160000}"/>
    <cellStyle name="Normal 12_Standard report template June 2010" xfId="5464" xr:uid="{00000000-0005-0000-0000-000024160000}"/>
    <cellStyle name="Normal 120" xfId="14585" xr:uid="{00000000-0005-0000-0000-000025160000}"/>
    <cellStyle name="Normal 121" xfId="14587" xr:uid="{00000000-0005-0000-0000-000026160000}"/>
    <cellStyle name="Normal 122" xfId="5465" xr:uid="{00000000-0005-0000-0000-000027160000}"/>
    <cellStyle name="Normal 122 2" xfId="5466" xr:uid="{00000000-0005-0000-0000-000028160000}"/>
    <cellStyle name="Normal 122 3" xfId="5467" xr:uid="{00000000-0005-0000-0000-000029160000}"/>
    <cellStyle name="Normal 122 4" xfId="5468" xr:uid="{00000000-0005-0000-0000-00002A160000}"/>
    <cellStyle name="Normal 122 5" xfId="5469" xr:uid="{00000000-0005-0000-0000-00002B160000}"/>
    <cellStyle name="Normal 122 6" xfId="5470" xr:uid="{00000000-0005-0000-0000-00002C160000}"/>
    <cellStyle name="Normal 122 7" xfId="5471" xr:uid="{00000000-0005-0000-0000-00002D160000}"/>
    <cellStyle name="Normal 123" xfId="5472" xr:uid="{00000000-0005-0000-0000-00002E160000}"/>
    <cellStyle name="Normal 123 2" xfId="5473" xr:uid="{00000000-0005-0000-0000-00002F160000}"/>
    <cellStyle name="Normal 123 3" xfId="5474" xr:uid="{00000000-0005-0000-0000-000030160000}"/>
    <cellStyle name="Normal 123 4" xfId="5475" xr:uid="{00000000-0005-0000-0000-000031160000}"/>
    <cellStyle name="Normal 123 5" xfId="5476" xr:uid="{00000000-0005-0000-0000-000032160000}"/>
    <cellStyle name="Normal 123 6" xfId="5477" xr:uid="{00000000-0005-0000-0000-000033160000}"/>
    <cellStyle name="Normal 123 7" xfId="5478" xr:uid="{00000000-0005-0000-0000-000034160000}"/>
    <cellStyle name="Normal 124" xfId="5479" xr:uid="{00000000-0005-0000-0000-000035160000}"/>
    <cellStyle name="Normal 124 2" xfId="5480" xr:uid="{00000000-0005-0000-0000-000036160000}"/>
    <cellStyle name="Normal 124 3" xfId="5481" xr:uid="{00000000-0005-0000-0000-000037160000}"/>
    <cellStyle name="Normal 124 4" xfId="5482" xr:uid="{00000000-0005-0000-0000-000038160000}"/>
    <cellStyle name="Normal 124 5" xfId="5483" xr:uid="{00000000-0005-0000-0000-000039160000}"/>
    <cellStyle name="Normal 124 6" xfId="5484" xr:uid="{00000000-0005-0000-0000-00003A160000}"/>
    <cellStyle name="Normal 124 7" xfId="5485" xr:uid="{00000000-0005-0000-0000-00003B160000}"/>
    <cellStyle name="Normal 125" xfId="5486" xr:uid="{00000000-0005-0000-0000-00003C160000}"/>
    <cellStyle name="Normal 125 2" xfId="5487" xr:uid="{00000000-0005-0000-0000-00003D160000}"/>
    <cellStyle name="Normal 125 3" xfId="5488" xr:uid="{00000000-0005-0000-0000-00003E160000}"/>
    <cellStyle name="Normal 125 4" xfId="5489" xr:uid="{00000000-0005-0000-0000-00003F160000}"/>
    <cellStyle name="Normal 125 5" xfId="5490" xr:uid="{00000000-0005-0000-0000-000040160000}"/>
    <cellStyle name="Normal 125 6" xfId="5491" xr:uid="{00000000-0005-0000-0000-000041160000}"/>
    <cellStyle name="Normal 125 7" xfId="5492" xr:uid="{00000000-0005-0000-0000-000042160000}"/>
    <cellStyle name="Normal 126" xfId="5493" xr:uid="{00000000-0005-0000-0000-000043160000}"/>
    <cellStyle name="Normal 126 2" xfId="5494" xr:uid="{00000000-0005-0000-0000-000044160000}"/>
    <cellStyle name="Normal 126 3" xfId="5495" xr:uid="{00000000-0005-0000-0000-000045160000}"/>
    <cellStyle name="Normal 126 4" xfId="5496" xr:uid="{00000000-0005-0000-0000-000046160000}"/>
    <cellStyle name="Normal 126 5" xfId="5497" xr:uid="{00000000-0005-0000-0000-000047160000}"/>
    <cellStyle name="Normal 126 6" xfId="5498" xr:uid="{00000000-0005-0000-0000-000048160000}"/>
    <cellStyle name="Normal 126 7" xfId="5499" xr:uid="{00000000-0005-0000-0000-000049160000}"/>
    <cellStyle name="Normal 127" xfId="5500" xr:uid="{00000000-0005-0000-0000-00004A160000}"/>
    <cellStyle name="Normal 127 2" xfId="5501" xr:uid="{00000000-0005-0000-0000-00004B160000}"/>
    <cellStyle name="Normal 127 3" xfId="5502" xr:uid="{00000000-0005-0000-0000-00004C160000}"/>
    <cellStyle name="Normal 127 4" xfId="5503" xr:uid="{00000000-0005-0000-0000-00004D160000}"/>
    <cellStyle name="Normal 127 5" xfId="5504" xr:uid="{00000000-0005-0000-0000-00004E160000}"/>
    <cellStyle name="Normal 127 6" xfId="5505" xr:uid="{00000000-0005-0000-0000-00004F160000}"/>
    <cellStyle name="Normal 127 7" xfId="5506" xr:uid="{00000000-0005-0000-0000-000050160000}"/>
    <cellStyle name="Normal 128" xfId="5507" xr:uid="{00000000-0005-0000-0000-000051160000}"/>
    <cellStyle name="Normal 128 2" xfId="5508" xr:uid="{00000000-0005-0000-0000-000052160000}"/>
    <cellStyle name="Normal 128 3" xfId="5509" xr:uid="{00000000-0005-0000-0000-000053160000}"/>
    <cellStyle name="Normal 128 4" xfId="5510" xr:uid="{00000000-0005-0000-0000-000054160000}"/>
    <cellStyle name="Normal 128 5" xfId="5511" xr:uid="{00000000-0005-0000-0000-000055160000}"/>
    <cellStyle name="Normal 128 6" xfId="5512" xr:uid="{00000000-0005-0000-0000-000056160000}"/>
    <cellStyle name="Normal 128 7" xfId="5513" xr:uid="{00000000-0005-0000-0000-000057160000}"/>
    <cellStyle name="Normal 129" xfId="5514" xr:uid="{00000000-0005-0000-0000-000058160000}"/>
    <cellStyle name="Normal 129 2" xfId="5515" xr:uid="{00000000-0005-0000-0000-000059160000}"/>
    <cellStyle name="Normal 129 3" xfId="5516" xr:uid="{00000000-0005-0000-0000-00005A160000}"/>
    <cellStyle name="Normal 129 4" xfId="5517" xr:uid="{00000000-0005-0000-0000-00005B160000}"/>
    <cellStyle name="Normal 129 5" xfId="5518" xr:uid="{00000000-0005-0000-0000-00005C160000}"/>
    <cellStyle name="Normal 129 6" xfId="5519" xr:uid="{00000000-0005-0000-0000-00005D160000}"/>
    <cellStyle name="Normal 129 7" xfId="5520" xr:uid="{00000000-0005-0000-0000-00005E160000}"/>
    <cellStyle name="Normal 13" xfId="74" xr:uid="{00000000-0005-0000-0000-00005F160000}"/>
    <cellStyle name="Normal 13 2" xfId="5521" xr:uid="{00000000-0005-0000-0000-000060160000}"/>
    <cellStyle name="Normal 13 2 2" xfId="5522" xr:uid="{00000000-0005-0000-0000-000061160000}"/>
    <cellStyle name="Normal 13 3" xfId="5523" xr:uid="{00000000-0005-0000-0000-000062160000}"/>
    <cellStyle name="Normal 130" xfId="5524" xr:uid="{00000000-0005-0000-0000-000063160000}"/>
    <cellStyle name="Normal 130 2" xfId="5525" xr:uid="{00000000-0005-0000-0000-000064160000}"/>
    <cellStyle name="Normal 130 3" xfId="5526" xr:uid="{00000000-0005-0000-0000-000065160000}"/>
    <cellStyle name="Normal 130 4" xfId="5527" xr:uid="{00000000-0005-0000-0000-000066160000}"/>
    <cellStyle name="Normal 130 5" xfId="5528" xr:uid="{00000000-0005-0000-0000-000067160000}"/>
    <cellStyle name="Normal 130 6" xfId="5529" xr:uid="{00000000-0005-0000-0000-000068160000}"/>
    <cellStyle name="Normal 130 7" xfId="5530" xr:uid="{00000000-0005-0000-0000-000069160000}"/>
    <cellStyle name="Normal 131" xfId="14783" xr:uid="{00000000-0005-0000-0000-00006A160000}"/>
    <cellStyle name="Normal 132" xfId="14877" xr:uid="{00000000-0005-0000-0000-00006B160000}"/>
    <cellStyle name="Normal 133" xfId="14782" xr:uid="{00000000-0005-0000-0000-00006C160000}"/>
    <cellStyle name="Normal 134" xfId="5531" xr:uid="{00000000-0005-0000-0000-00006D160000}"/>
    <cellStyle name="Normal 134 2" xfId="5532" xr:uid="{00000000-0005-0000-0000-00006E160000}"/>
    <cellStyle name="Normal 134 3" xfId="5533" xr:uid="{00000000-0005-0000-0000-00006F160000}"/>
    <cellStyle name="Normal 134 4" xfId="5534" xr:uid="{00000000-0005-0000-0000-000070160000}"/>
    <cellStyle name="Normal 134 5" xfId="5535" xr:uid="{00000000-0005-0000-0000-000071160000}"/>
    <cellStyle name="Normal 134 6" xfId="5536" xr:uid="{00000000-0005-0000-0000-000072160000}"/>
    <cellStyle name="Normal 134 7" xfId="5537" xr:uid="{00000000-0005-0000-0000-000073160000}"/>
    <cellStyle name="Normal 135" xfId="5538" xr:uid="{00000000-0005-0000-0000-000074160000}"/>
    <cellStyle name="Normal 135 2" xfId="5539" xr:uid="{00000000-0005-0000-0000-000075160000}"/>
    <cellStyle name="Normal 135 3" xfId="5540" xr:uid="{00000000-0005-0000-0000-000076160000}"/>
    <cellStyle name="Normal 135 4" xfId="5541" xr:uid="{00000000-0005-0000-0000-000077160000}"/>
    <cellStyle name="Normal 135 5" xfId="5542" xr:uid="{00000000-0005-0000-0000-000078160000}"/>
    <cellStyle name="Normal 135 6" xfId="5543" xr:uid="{00000000-0005-0000-0000-000079160000}"/>
    <cellStyle name="Normal 135 7" xfId="5544" xr:uid="{00000000-0005-0000-0000-00007A160000}"/>
    <cellStyle name="Normal 136" xfId="5545" xr:uid="{00000000-0005-0000-0000-00007B160000}"/>
    <cellStyle name="Normal 136 2" xfId="5546" xr:uid="{00000000-0005-0000-0000-00007C160000}"/>
    <cellStyle name="Normal 136 3" xfId="5547" xr:uid="{00000000-0005-0000-0000-00007D160000}"/>
    <cellStyle name="Normal 136 4" xfId="5548" xr:uid="{00000000-0005-0000-0000-00007E160000}"/>
    <cellStyle name="Normal 136 5" xfId="5549" xr:uid="{00000000-0005-0000-0000-00007F160000}"/>
    <cellStyle name="Normal 136 6" xfId="5550" xr:uid="{00000000-0005-0000-0000-000080160000}"/>
    <cellStyle name="Normal 136 7" xfId="5551" xr:uid="{00000000-0005-0000-0000-000081160000}"/>
    <cellStyle name="Normal 137" xfId="14876" xr:uid="{00000000-0005-0000-0000-000082160000}"/>
    <cellStyle name="Normal 138" xfId="14781" xr:uid="{00000000-0005-0000-0000-000083160000}"/>
    <cellStyle name="Normal 139" xfId="14875" xr:uid="{00000000-0005-0000-0000-000084160000}"/>
    <cellStyle name="Normal 14" xfId="5552" xr:uid="{00000000-0005-0000-0000-000085160000}"/>
    <cellStyle name="Normal 14 10" xfId="5553" xr:uid="{00000000-0005-0000-0000-000086160000}"/>
    <cellStyle name="Normal 14 10 2" xfId="5554" xr:uid="{00000000-0005-0000-0000-000087160000}"/>
    <cellStyle name="Normal 14 10 3" xfId="5555" xr:uid="{00000000-0005-0000-0000-000088160000}"/>
    <cellStyle name="Normal 14 10 4" xfId="5556" xr:uid="{00000000-0005-0000-0000-000089160000}"/>
    <cellStyle name="Normal 14 11" xfId="5557" xr:uid="{00000000-0005-0000-0000-00008A160000}"/>
    <cellStyle name="Normal 14 11 2" xfId="5558" xr:uid="{00000000-0005-0000-0000-00008B160000}"/>
    <cellStyle name="Normal 14 12" xfId="5559" xr:uid="{00000000-0005-0000-0000-00008C160000}"/>
    <cellStyle name="Normal 14 12 2" xfId="5560" xr:uid="{00000000-0005-0000-0000-00008D160000}"/>
    <cellStyle name="Normal 14 13" xfId="5561" xr:uid="{00000000-0005-0000-0000-00008E160000}"/>
    <cellStyle name="Normal 14 13 2" xfId="5562" xr:uid="{00000000-0005-0000-0000-00008F160000}"/>
    <cellStyle name="Normal 14 14" xfId="5563" xr:uid="{00000000-0005-0000-0000-000090160000}"/>
    <cellStyle name="Normal 14 14 2" xfId="5564" xr:uid="{00000000-0005-0000-0000-000091160000}"/>
    <cellStyle name="Normal 14 15" xfId="5565" xr:uid="{00000000-0005-0000-0000-000092160000}"/>
    <cellStyle name="Normal 14 16" xfId="5566" xr:uid="{00000000-0005-0000-0000-000093160000}"/>
    <cellStyle name="Normal 14 2" xfId="5567" xr:uid="{00000000-0005-0000-0000-000094160000}"/>
    <cellStyle name="Normal 14 2 2" xfId="5568" xr:uid="{00000000-0005-0000-0000-000095160000}"/>
    <cellStyle name="Normal 14 2 2 2" xfId="5569" xr:uid="{00000000-0005-0000-0000-000096160000}"/>
    <cellStyle name="Normal 14 2 3" xfId="5570" xr:uid="{00000000-0005-0000-0000-000097160000}"/>
    <cellStyle name="Normal 14 2 4" xfId="5571" xr:uid="{00000000-0005-0000-0000-000098160000}"/>
    <cellStyle name="Normal 14 2 5" xfId="5572" xr:uid="{00000000-0005-0000-0000-000099160000}"/>
    <cellStyle name="Normal 14 3" xfId="5573" xr:uid="{00000000-0005-0000-0000-00009A160000}"/>
    <cellStyle name="Normal 14 3 2" xfId="5574" xr:uid="{00000000-0005-0000-0000-00009B160000}"/>
    <cellStyle name="Normal 14 3 3" xfId="5575" xr:uid="{00000000-0005-0000-0000-00009C160000}"/>
    <cellStyle name="Normal 14 3 4" xfId="5576" xr:uid="{00000000-0005-0000-0000-00009D160000}"/>
    <cellStyle name="Normal 14 3 5" xfId="5577" xr:uid="{00000000-0005-0000-0000-00009E160000}"/>
    <cellStyle name="Normal 14 4" xfId="5578" xr:uid="{00000000-0005-0000-0000-00009F160000}"/>
    <cellStyle name="Normal 14 4 2" xfId="5579" xr:uid="{00000000-0005-0000-0000-0000A0160000}"/>
    <cellStyle name="Normal 14 4 3" xfId="5580" xr:uid="{00000000-0005-0000-0000-0000A1160000}"/>
    <cellStyle name="Normal 14 4 4" xfId="5581" xr:uid="{00000000-0005-0000-0000-0000A2160000}"/>
    <cellStyle name="Normal 14 4 5" xfId="5582" xr:uid="{00000000-0005-0000-0000-0000A3160000}"/>
    <cellStyle name="Normal 14 5" xfId="5583" xr:uid="{00000000-0005-0000-0000-0000A4160000}"/>
    <cellStyle name="Normal 14 5 2" xfId="5584" xr:uid="{00000000-0005-0000-0000-0000A5160000}"/>
    <cellStyle name="Normal 14 5 3" xfId="5585" xr:uid="{00000000-0005-0000-0000-0000A6160000}"/>
    <cellStyle name="Normal 14 5 4" xfId="5586" xr:uid="{00000000-0005-0000-0000-0000A7160000}"/>
    <cellStyle name="Normal 14 5 5" xfId="5587" xr:uid="{00000000-0005-0000-0000-0000A8160000}"/>
    <cellStyle name="Normal 14 6" xfId="5588" xr:uid="{00000000-0005-0000-0000-0000A9160000}"/>
    <cellStyle name="Normal 14 6 2" xfId="5589" xr:uid="{00000000-0005-0000-0000-0000AA160000}"/>
    <cellStyle name="Normal 14 6 3" xfId="5590" xr:uid="{00000000-0005-0000-0000-0000AB160000}"/>
    <cellStyle name="Normal 14 6 4" xfId="5591" xr:uid="{00000000-0005-0000-0000-0000AC160000}"/>
    <cellStyle name="Normal 14 6 5" xfId="5592" xr:uid="{00000000-0005-0000-0000-0000AD160000}"/>
    <cellStyle name="Normal 14 7" xfId="5593" xr:uid="{00000000-0005-0000-0000-0000AE160000}"/>
    <cellStyle name="Normal 14 7 2" xfId="5594" xr:uid="{00000000-0005-0000-0000-0000AF160000}"/>
    <cellStyle name="Normal 14 7 3" xfId="5595" xr:uid="{00000000-0005-0000-0000-0000B0160000}"/>
    <cellStyle name="Normal 14 7 4" xfId="5596" xr:uid="{00000000-0005-0000-0000-0000B1160000}"/>
    <cellStyle name="Normal 14 7 5" xfId="5597" xr:uid="{00000000-0005-0000-0000-0000B2160000}"/>
    <cellStyle name="Normal 14 8" xfId="5598" xr:uid="{00000000-0005-0000-0000-0000B3160000}"/>
    <cellStyle name="Normal 14 8 2" xfId="5599" xr:uid="{00000000-0005-0000-0000-0000B4160000}"/>
    <cellStyle name="Normal 14 8 3" xfId="5600" xr:uid="{00000000-0005-0000-0000-0000B5160000}"/>
    <cellStyle name="Normal 14 8 4" xfId="5601" xr:uid="{00000000-0005-0000-0000-0000B6160000}"/>
    <cellStyle name="Normal 14 8 5" xfId="5602" xr:uid="{00000000-0005-0000-0000-0000B7160000}"/>
    <cellStyle name="Normal 14 9" xfId="5603" xr:uid="{00000000-0005-0000-0000-0000B8160000}"/>
    <cellStyle name="Normal 14 9 2" xfId="5604" xr:uid="{00000000-0005-0000-0000-0000B9160000}"/>
    <cellStyle name="Normal 14 9 3" xfId="5605" xr:uid="{00000000-0005-0000-0000-0000BA160000}"/>
    <cellStyle name="Normal 14 9 4" xfId="5606" xr:uid="{00000000-0005-0000-0000-0000BB160000}"/>
    <cellStyle name="Normal 14 9 5" xfId="5607" xr:uid="{00000000-0005-0000-0000-0000BC160000}"/>
    <cellStyle name="Normal 140" xfId="5608" xr:uid="{00000000-0005-0000-0000-0000BD160000}"/>
    <cellStyle name="Normal 140 2" xfId="5609" xr:uid="{00000000-0005-0000-0000-0000BE160000}"/>
    <cellStyle name="Normal 140 3" xfId="5610" xr:uid="{00000000-0005-0000-0000-0000BF160000}"/>
    <cellStyle name="Normal 140 4" xfId="5611" xr:uid="{00000000-0005-0000-0000-0000C0160000}"/>
    <cellStyle name="Normal 140 5" xfId="5612" xr:uid="{00000000-0005-0000-0000-0000C1160000}"/>
    <cellStyle name="Normal 140 6" xfId="5613" xr:uid="{00000000-0005-0000-0000-0000C2160000}"/>
    <cellStyle name="Normal 140 7" xfId="5614" xr:uid="{00000000-0005-0000-0000-0000C3160000}"/>
    <cellStyle name="Normal 141" xfId="5615" xr:uid="{00000000-0005-0000-0000-0000C4160000}"/>
    <cellStyle name="Normal 141 2" xfId="5616" xr:uid="{00000000-0005-0000-0000-0000C5160000}"/>
    <cellStyle name="Normal 141 3" xfId="5617" xr:uid="{00000000-0005-0000-0000-0000C6160000}"/>
    <cellStyle name="Normal 141 4" xfId="5618" xr:uid="{00000000-0005-0000-0000-0000C7160000}"/>
    <cellStyle name="Normal 141 5" xfId="5619" xr:uid="{00000000-0005-0000-0000-0000C8160000}"/>
    <cellStyle name="Normal 141 6" xfId="5620" xr:uid="{00000000-0005-0000-0000-0000C9160000}"/>
    <cellStyle name="Normal 141 7" xfId="5621" xr:uid="{00000000-0005-0000-0000-0000CA160000}"/>
    <cellStyle name="Normal 142" xfId="5622" xr:uid="{00000000-0005-0000-0000-0000CB160000}"/>
    <cellStyle name="Normal 142 2" xfId="5623" xr:uid="{00000000-0005-0000-0000-0000CC160000}"/>
    <cellStyle name="Normal 142 3" xfId="5624" xr:uid="{00000000-0005-0000-0000-0000CD160000}"/>
    <cellStyle name="Normal 142 4" xfId="5625" xr:uid="{00000000-0005-0000-0000-0000CE160000}"/>
    <cellStyle name="Normal 142 5" xfId="5626" xr:uid="{00000000-0005-0000-0000-0000CF160000}"/>
    <cellStyle name="Normal 142 6" xfId="5627" xr:uid="{00000000-0005-0000-0000-0000D0160000}"/>
    <cellStyle name="Normal 142 7" xfId="5628" xr:uid="{00000000-0005-0000-0000-0000D1160000}"/>
    <cellStyle name="Normal 143" xfId="5629" xr:uid="{00000000-0005-0000-0000-0000D2160000}"/>
    <cellStyle name="Normal 143 2" xfId="5630" xr:uid="{00000000-0005-0000-0000-0000D3160000}"/>
    <cellStyle name="Normal 143 3" xfId="5631" xr:uid="{00000000-0005-0000-0000-0000D4160000}"/>
    <cellStyle name="Normal 143 4" xfId="5632" xr:uid="{00000000-0005-0000-0000-0000D5160000}"/>
    <cellStyle name="Normal 143 5" xfId="5633" xr:uid="{00000000-0005-0000-0000-0000D6160000}"/>
    <cellStyle name="Normal 143 6" xfId="5634" xr:uid="{00000000-0005-0000-0000-0000D7160000}"/>
    <cellStyle name="Normal 143 7" xfId="5635" xr:uid="{00000000-0005-0000-0000-0000D8160000}"/>
    <cellStyle name="Normal 144" xfId="5636" xr:uid="{00000000-0005-0000-0000-0000D9160000}"/>
    <cellStyle name="Normal 144 2" xfId="5637" xr:uid="{00000000-0005-0000-0000-0000DA160000}"/>
    <cellStyle name="Normal 144 3" xfId="5638" xr:uid="{00000000-0005-0000-0000-0000DB160000}"/>
    <cellStyle name="Normal 144 4" xfId="5639" xr:uid="{00000000-0005-0000-0000-0000DC160000}"/>
    <cellStyle name="Normal 144 5" xfId="5640" xr:uid="{00000000-0005-0000-0000-0000DD160000}"/>
    <cellStyle name="Normal 144 6" xfId="5641" xr:uid="{00000000-0005-0000-0000-0000DE160000}"/>
    <cellStyle name="Normal 144 7" xfId="5642" xr:uid="{00000000-0005-0000-0000-0000DF160000}"/>
    <cellStyle name="Normal 145" xfId="14780" xr:uid="{00000000-0005-0000-0000-0000E0160000}"/>
    <cellStyle name="Normal 146" xfId="14779" xr:uid="{00000000-0005-0000-0000-0000E1160000}"/>
    <cellStyle name="Normal 15" xfId="5643" xr:uid="{00000000-0005-0000-0000-0000E2160000}"/>
    <cellStyle name="Normal 15 10" xfId="5644" xr:uid="{00000000-0005-0000-0000-0000E3160000}"/>
    <cellStyle name="Normal 15 10 2" xfId="5645" xr:uid="{00000000-0005-0000-0000-0000E4160000}"/>
    <cellStyle name="Normal 15 10 3" xfId="5646" xr:uid="{00000000-0005-0000-0000-0000E5160000}"/>
    <cellStyle name="Normal 15 10 4" xfId="5647" xr:uid="{00000000-0005-0000-0000-0000E6160000}"/>
    <cellStyle name="Normal 15 11" xfId="5648" xr:uid="{00000000-0005-0000-0000-0000E7160000}"/>
    <cellStyle name="Normal 15 11 2" xfId="5649" xr:uid="{00000000-0005-0000-0000-0000E8160000}"/>
    <cellStyle name="Normal 15 11 3" xfId="5650" xr:uid="{00000000-0005-0000-0000-0000E9160000}"/>
    <cellStyle name="Normal 15 12" xfId="5651" xr:uid="{00000000-0005-0000-0000-0000EA160000}"/>
    <cellStyle name="Normal 15 12 2" xfId="5652" xr:uid="{00000000-0005-0000-0000-0000EB160000}"/>
    <cellStyle name="Normal 15 13" xfId="5653" xr:uid="{00000000-0005-0000-0000-0000EC160000}"/>
    <cellStyle name="Normal 15 13 2" xfId="5654" xr:uid="{00000000-0005-0000-0000-0000ED160000}"/>
    <cellStyle name="Normal 15 14" xfId="5655" xr:uid="{00000000-0005-0000-0000-0000EE160000}"/>
    <cellStyle name="Normal 15 14 2" xfId="5656" xr:uid="{00000000-0005-0000-0000-0000EF160000}"/>
    <cellStyle name="Normal 15 15" xfId="5657" xr:uid="{00000000-0005-0000-0000-0000F0160000}"/>
    <cellStyle name="Normal 15 15 2" xfId="5658" xr:uid="{00000000-0005-0000-0000-0000F1160000}"/>
    <cellStyle name="Normal 15 16" xfId="5659" xr:uid="{00000000-0005-0000-0000-0000F2160000}"/>
    <cellStyle name="Normal 15 16 2" xfId="5660" xr:uid="{00000000-0005-0000-0000-0000F3160000}"/>
    <cellStyle name="Normal 15 17" xfId="5661" xr:uid="{00000000-0005-0000-0000-0000F4160000}"/>
    <cellStyle name="Normal 15 17 2" xfId="5662" xr:uid="{00000000-0005-0000-0000-0000F5160000}"/>
    <cellStyle name="Normal 15 18" xfId="5663" xr:uid="{00000000-0005-0000-0000-0000F6160000}"/>
    <cellStyle name="Normal 15 2" xfId="5664" xr:uid="{00000000-0005-0000-0000-0000F7160000}"/>
    <cellStyle name="Normal 15 2 2" xfId="5665" xr:uid="{00000000-0005-0000-0000-0000F8160000}"/>
    <cellStyle name="Normal 15 2 2 2" xfId="5666" xr:uid="{00000000-0005-0000-0000-0000F9160000}"/>
    <cellStyle name="Normal 15 2 3" xfId="5667" xr:uid="{00000000-0005-0000-0000-0000FA160000}"/>
    <cellStyle name="Normal 15 2 4" xfId="5668" xr:uid="{00000000-0005-0000-0000-0000FB160000}"/>
    <cellStyle name="Normal 15 2 5" xfId="5669" xr:uid="{00000000-0005-0000-0000-0000FC160000}"/>
    <cellStyle name="Normal 15 3" xfId="5670" xr:uid="{00000000-0005-0000-0000-0000FD160000}"/>
    <cellStyle name="Normal 15 3 2" xfId="5671" xr:uid="{00000000-0005-0000-0000-0000FE160000}"/>
    <cellStyle name="Normal 15 3 2 2" xfId="5672" xr:uid="{00000000-0005-0000-0000-0000FF160000}"/>
    <cellStyle name="Normal 15 3 3" xfId="5673" xr:uid="{00000000-0005-0000-0000-000000170000}"/>
    <cellStyle name="Normal 15 3 4" xfId="5674" xr:uid="{00000000-0005-0000-0000-000001170000}"/>
    <cellStyle name="Normal 15 3 5" xfId="5675" xr:uid="{00000000-0005-0000-0000-000002170000}"/>
    <cellStyle name="Normal 15 4" xfId="5676" xr:uid="{00000000-0005-0000-0000-000003170000}"/>
    <cellStyle name="Normal 15 4 2" xfId="5677" xr:uid="{00000000-0005-0000-0000-000004170000}"/>
    <cellStyle name="Normal 15 4 2 2" xfId="5678" xr:uid="{00000000-0005-0000-0000-000005170000}"/>
    <cellStyle name="Normal 15 4 3" xfId="5679" xr:uid="{00000000-0005-0000-0000-000006170000}"/>
    <cellStyle name="Normal 15 4 4" xfId="5680" xr:uid="{00000000-0005-0000-0000-000007170000}"/>
    <cellStyle name="Normal 15 4 5" xfId="5681" xr:uid="{00000000-0005-0000-0000-000008170000}"/>
    <cellStyle name="Normal 15 5" xfId="5682" xr:uid="{00000000-0005-0000-0000-000009170000}"/>
    <cellStyle name="Normal 15 5 2" xfId="5683" xr:uid="{00000000-0005-0000-0000-00000A170000}"/>
    <cellStyle name="Normal 15 5 2 2" xfId="5684" xr:uid="{00000000-0005-0000-0000-00000B170000}"/>
    <cellStyle name="Normal 15 5 3" xfId="5685" xr:uid="{00000000-0005-0000-0000-00000C170000}"/>
    <cellStyle name="Normal 15 5 4" xfId="5686" xr:uid="{00000000-0005-0000-0000-00000D170000}"/>
    <cellStyle name="Normal 15 5 5" xfId="5687" xr:uid="{00000000-0005-0000-0000-00000E170000}"/>
    <cellStyle name="Normal 15 6" xfId="5688" xr:uid="{00000000-0005-0000-0000-00000F170000}"/>
    <cellStyle name="Normal 15 6 2" xfId="5689" xr:uid="{00000000-0005-0000-0000-000010170000}"/>
    <cellStyle name="Normal 15 6 2 2" xfId="5690" xr:uid="{00000000-0005-0000-0000-000011170000}"/>
    <cellStyle name="Normal 15 6 3" xfId="5691" xr:uid="{00000000-0005-0000-0000-000012170000}"/>
    <cellStyle name="Normal 15 6 4" xfId="5692" xr:uid="{00000000-0005-0000-0000-000013170000}"/>
    <cellStyle name="Normal 15 6 5" xfId="5693" xr:uid="{00000000-0005-0000-0000-000014170000}"/>
    <cellStyle name="Normal 15 7" xfId="5694" xr:uid="{00000000-0005-0000-0000-000015170000}"/>
    <cellStyle name="Normal 15 7 2" xfId="5695" xr:uid="{00000000-0005-0000-0000-000016170000}"/>
    <cellStyle name="Normal 15 7 2 2" xfId="5696" xr:uid="{00000000-0005-0000-0000-000017170000}"/>
    <cellStyle name="Normal 15 7 3" xfId="5697" xr:uid="{00000000-0005-0000-0000-000018170000}"/>
    <cellStyle name="Normal 15 7 4" xfId="5698" xr:uid="{00000000-0005-0000-0000-000019170000}"/>
    <cellStyle name="Normal 15 7 5" xfId="5699" xr:uid="{00000000-0005-0000-0000-00001A170000}"/>
    <cellStyle name="Normal 15 8" xfId="5700" xr:uid="{00000000-0005-0000-0000-00001B170000}"/>
    <cellStyle name="Normal 15 8 2" xfId="5701" xr:uid="{00000000-0005-0000-0000-00001C170000}"/>
    <cellStyle name="Normal 15 8 3" xfId="5702" xr:uid="{00000000-0005-0000-0000-00001D170000}"/>
    <cellStyle name="Normal 15 8 4" xfId="5703" xr:uid="{00000000-0005-0000-0000-00001E170000}"/>
    <cellStyle name="Normal 15 8 5" xfId="5704" xr:uid="{00000000-0005-0000-0000-00001F170000}"/>
    <cellStyle name="Normal 15 9" xfId="5705" xr:uid="{00000000-0005-0000-0000-000020170000}"/>
    <cellStyle name="Normal 15 9 2" xfId="5706" xr:uid="{00000000-0005-0000-0000-000021170000}"/>
    <cellStyle name="Normal 15 9 3" xfId="5707" xr:uid="{00000000-0005-0000-0000-000022170000}"/>
    <cellStyle name="Normal 15 9 4" xfId="5708" xr:uid="{00000000-0005-0000-0000-000023170000}"/>
    <cellStyle name="Normal 15 9 5" xfId="5709" xr:uid="{00000000-0005-0000-0000-000024170000}"/>
    <cellStyle name="Normal 157" xfId="5710" xr:uid="{00000000-0005-0000-0000-000025170000}"/>
    <cellStyle name="Normal 16" xfId="5711" xr:uid="{00000000-0005-0000-0000-000026170000}"/>
    <cellStyle name="Normal 16 10" xfId="5712" xr:uid="{00000000-0005-0000-0000-000027170000}"/>
    <cellStyle name="Normal 16 10 2" xfId="5713" xr:uid="{00000000-0005-0000-0000-000028170000}"/>
    <cellStyle name="Normal 16 10 3" xfId="5714" xr:uid="{00000000-0005-0000-0000-000029170000}"/>
    <cellStyle name="Normal 16 10 4" xfId="5715" xr:uid="{00000000-0005-0000-0000-00002A170000}"/>
    <cellStyle name="Normal 16 10 5" xfId="5716" xr:uid="{00000000-0005-0000-0000-00002B170000}"/>
    <cellStyle name="Normal 16 11" xfId="5717" xr:uid="{00000000-0005-0000-0000-00002C170000}"/>
    <cellStyle name="Normal 16 11 2" xfId="5718" xr:uid="{00000000-0005-0000-0000-00002D170000}"/>
    <cellStyle name="Normal 16 11 3" xfId="5719" xr:uid="{00000000-0005-0000-0000-00002E170000}"/>
    <cellStyle name="Normal 16 11 4" xfId="5720" xr:uid="{00000000-0005-0000-0000-00002F170000}"/>
    <cellStyle name="Normal 16 11 5" xfId="5721" xr:uid="{00000000-0005-0000-0000-000030170000}"/>
    <cellStyle name="Normal 16 12" xfId="5722" xr:uid="{00000000-0005-0000-0000-000031170000}"/>
    <cellStyle name="Normal 16 12 2" xfId="5723" xr:uid="{00000000-0005-0000-0000-000032170000}"/>
    <cellStyle name="Normal 16 12 3" xfId="5724" xr:uid="{00000000-0005-0000-0000-000033170000}"/>
    <cellStyle name="Normal 16 12 4" xfId="5725" xr:uid="{00000000-0005-0000-0000-000034170000}"/>
    <cellStyle name="Normal 16 13" xfId="5726" xr:uid="{00000000-0005-0000-0000-000035170000}"/>
    <cellStyle name="Normal 16 13 2" xfId="5727" xr:uid="{00000000-0005-0000-0000-000036170000}"/>
    <cellStyle name="Normal 16 13 3" xfId="5728" xr:uid="{00000000-0005-0000-0000-000037170000}"/>
    <cellStyle name="Normal 16 14" xfId="5729" xr:uid="{00000000-0005-0000-0000-000038170000}"/>
    <cellStyle name="Normal 16 15" xfId="5730" xr:uid="{00000000-0005-0000-0000-000039170000}"/>
    <cellStyle name="Normal 16 16" xfId="5731" xr:uid="{00000000-0005-0000-0000-00003A170000}"/>
    <cellStyle name="Normal 16 17" xfId="5732" xr:uid="{00000000-0005-0000-0000-00003B170000}"/>
    <cellStyle name="Normal 16 2" xfId="5733" xr:uid="{00000000-0005-0000-0000-00003C170000}"/>
    <cellStyle name="Normal 16 2 2" xfId="5734" xr:uid="{00000000-0005-0000-0000-00003D170000}"/>
    <cellStyle name="Normal 16 3" xfId="5735" xr:uid="{00000000-0005-0000-0000-00003E170000}"/>
    <cellStyle name="Normal 16 3 2" xfId="5736" xr:uid="{00000000-0005-0000-0000-00003F170000}"/>
    <cellStyle name="Normal 16 4" xfId="5737" xr:uid="{00000000-0005-0000-0000-000040170000}"/>
    <cellStyle name="Normal 16 4 2" xfId="5738" xr:uid="{00000000-0005-0000-0000-000041170000}"/>
    <cellStyle name="Normal 16 4 2 2" xfId="5739" xr:uid="{00000000-0005-0000-0000-000042170000}"/>
    <cellStyle name="Normal 16 4 3" xfId="5740" xr:uid="{00000000-0005-0000-0000-000043170000}"/>
    <cellStyle name="Normal 16 4 4" xfId="5741" xr:uid="{00000000-0005-0000-0000-000044170000}"/>
    <cellStyle name="Normal 16 4 5" xfId="5742" xr:uid="{00000000-0005-0000-0000-000045170000}"/>
    <cellStyle name="Normal 16 5" xfId="5743" xr:uid="{00000000-0005-0000-0000-000046170000}"/>
    <cellStyle name="Normal 16 5 2" xfId="5744" xr:uid="{00000000-0005-0000-0000-000047170000}"/>
    <cellStyle name="Normal 16 5 2 2" xfId="5745" xr:uid="{00000000-0005-0000-0000-000048170000}"/>
    <cellStyle name="Normal 16 5 3" xfId="5746" xr:uid="{00000000-0005-0000-0000-000049170000}"/>
    <cellStyle name="Normal 16 5 4" xfId="5747" xr:uid="{00000000-0005-0000-0000-00004A170000}"/>
    <cellStyle name="Normal 16 5 5" xfId="5748" xr:uid="{00000000-0005-0000-0000-00004B170000}"/>
    <cellStyle name="Normal 16 6" xfId="5749" xr:uid="{00000000-0005-0000-0000-00004C170000}"/>
    <cellStyle name="Normal 16 6 2" xfId="5750" xr:uid="{00000000-0005-0000-0000-00004D170000}"/>
    <cellStyle name="Normal 16 6 2 2" xfId="5751" xr:uid="{00000000-0005-0000-0000-00004E170000}"/>
    <cellStyle name="Normal 16 6 3" xfId="5752" xr:uid="{00000000-0005-0000-0000-00004F170000}"/>
    <cellStyle name="Normal 16 6 4" xfId="5753" xr:uid="{00000000-0005-0000-0000-000050170000}"/>
    <cellStyle name="Normal 16 6 5" xfId="5754" xr:uid="{00000000-0005-0000-0000-000051170000}"/>
    <cellStyle name="Normal 16 7" xfId="5755" xr:uid="{00000000-0005-0000-0000-000052170000}"/>
    <cellStyle name="Normal 16 7 2" xfId="5756" xr:uid="{00000000-0005-0000-0000-000053170000}"/>
    <cellStyle name="Normal 16 7 2 2" xfId="5757" xr:uid="{00000000-0005-0000-0000-000054170000}"/>
    <cellStyle name="Normal 16 7 3" xfId="5758" xr:uid="{00000000-0005-0000-0000-000055170000}"/>
    <cellStyle name="Normal 16 7 4" xfId="5759" xr:uid="{00000000-0005-0000-0000-000056170000}"/>
    <cellStyle name="Normal 16 7 5" xfId="5760" xr:uid="{00000000-0005-0000-0000-000057170000}"/>
    <cellStyle name="Normal 16 8" xfId="5761" xr:uid="{00000000-0005-0000-0000-000058170000}"/>
    <cellStyle name="Normal 16 8 2" xfId="5762" xr:uid="{00000000-0005-0000-0000-000059170000}"/>
    <cellStyle name="Normal 16 8 3" xfId="5763" xr:uid="{00000000-0005-0000-0000-00005A170000}"/>
    <cellStyle name="Normal 16 8 4" xfId="5764" xr:uid="{00000000-0005-0000-0000-00005B170000}"/>
    <cellStyle name="Normal 16 8 5" xfId="5765" xr:uid="{00000000-0005-0000-0000-00005C170000}"/>
    <cellStyle name="Normal 16 9" xfId="5766" xr:uid="{00000000-0005-0000-0000-00005D170000}"/>
    <cellStyle name="Normal 16 9 2" xfId="5767" xr:uid="{00000000-0005-0000-0000-00005E170000}"/>
    <cellStyle name="Normal 16 9 3" xfId="5768" xr:uid="{00000000-0005-0000-0000-00005F170000}"/>
    <cellStyle name="Normal 16 9 4" xfId="5769" xr:uid="{00000000-0005-0000-0000-000060170000}"/>
    <cellStyle name="Normal 16 9 5" xfId="5770" xr:uid="{00000000-0005-0000-0000-000061170000}"/>
    <cellStyle name="Normal 17" xfId="5771" xr:uid="{00000000-0005-0000-0000-000062170000}"/>
    <cellStyle name="Normal 17 10" xfId="5772" xr:uid="{00000000-0005-0000-0000-000063170000}"/>
    <cellStyle name="Normal 17 10 2" xfId="5773" xr:uid="{00000000-0005-0000-0000-000064170000}"/>
    <cellStyle name="Normal 17 11" xfId="5774" xr:uid="{00000000-0005-0000-0000-000065170000}"/>
    <cellStyle name="Normal 17 11 2" xfId="5775" xr:uid="{00000000-0005-0000-0000-000066170000}"/>
    <cellStyle name="Normal 17 12" xfId="5776" xr:uid="{00000000-0005-0000-0000-000067170000}"/>
    <cellStyle name="Normal 17 13" xfId="5777" xr:uid="{00000000-0005-0000-0000-000068170000}"/>
    <cellStyle name="Normal 17 13 2" xfId="5778" xr:uid="{00000000-0005-0000-0000-000069170000}"/>
    <cellStyle name="Normal 17 13 3" xfId="5779" xr:uid="{00000000-0005-0000-0000-00006A170000}"/>
    <cellStyle name="Normal 17 13 4" xfId="5780" xr:uid="{00000000-0005-0000-0000-00006B170000}"/>
    <cellStyle name="Normal 17 14" xfId="5781" xr:uid="{00000000-0005-0000-0000-00006C170000}"/>
    <cellStyle name="Normal 17 15" xfId="5782" xr:uid="{00000000-0005-0000-0000-00006D170000}"/>
    <cellStyle name="Normal 17 2" xfId="73" xr:uid="{00000000-0005-0000-0000-00006E170000}"/>
    <cellStyle name="Normal 17 2 2" xfId="5783" xr:uid="{00000000-0005-0000-0000-00006F170000}"/>
    <cellStyle name="Normal 17 3" xfId="5784" xr:uid="{00000000-0005-0000-0000-000070170000}"/>
    <cellStyle name="Normal 17 3 2" xfId="5785" xr:uid="{00000000-0005-0000-0000-000071170000}"/>
    <cellStyle name="Normal 17 4" xfId="5786" xr:uid="{00000000-0005-0000-0000-000072170000}"/>
    <cellStyle name="Normal 17 4 2" xfId="5787" xr:uid="{00000000-0005-0000-0000-000073170000}"/>
    <cellStyle name="Normal 17 5" xfId="5788" xr:uid="{00000000-0005-0000-0000-000074170000}"/>
    <cellStyle name="Normal 17 5 2" xfId="5789" xr:uid="{00000000-0005-0000-0000-000075170000}"/>
    <cellStyle name="Normal 17 6" xfId="5790" xr:uid="{00000000-0005-0000-0000-000076170000}"/>
    <cellStyle name="Normal 17 6 2" xfId="5791" xr:uid="{00000000-0005-0000-0000-000077170000}"/>
    <cellStyle name="Normal 17 7" xfId="5792" xr:uid="{00000000-0005-0000-0000-000078170000}"/>
    <cellStyle name="Normal 17 7 2" xfId="5793" xr:uid="{00000000-0005-0000-0000-000079170000}"/>
    <cellStyle name="Normal 17 8" xfId="5794" xr:uid="{00000000-0005-0000-0000-00007A170000}"/>
    <cellStyle name="Normal 17 8 2" xfId="5795" xr:uid="{00000000-0005-0000-0000-00007B170000}"/>
    <cellStyle name="Normal 17 9" xfId="5796" xr:uid="{00000000-0005-0000-0000-00007C170000}"/>
    <cellStyle name="Normal 17 9 2" xfId="5797" xr:uid="{00000000-0005-0000-0000-00007D170000}"/>
    <cellStyle name="Normal 18" xfId="5798" xr:uid="{00000000-0005-0000-0000-00007E170000}"/>
    <cellStyle name="Normal 18 10" xfId="5799" xr:uid="{00000000-0005-0000-0000-00007F170000}"/>
    <cellStyle name="Normal 18 10 2" xfId="5800" xr:uid="{00000000-0005-0000-0000-000080170000}"/>
    <cellStyle name="Normal 18 11" xfId="5801" xr:uid="{00000000-0005-0000-0000-000081170000}"/>
    <cellStyle name="Normal 18 11 2" xfId="5802" xr:uid="{00000000-0005-0000-0000-000082170000}"/>
    <cellStyle name="Normal 18 12" xfId="5803" xr:uid="{00000000-0005-0000-0000-000083170000}"/>
    <cellStyle name="Normal 18 13" xfId="5804" xr:uid="{00000000-0005-0000-0000-000084170000}"/>
    <cellStyle name="Normal 18 14" xfId="5805" xr:uid="{00000000-0005-0000-0000-000085170000}"/>
    <cellStyle name="Normal 18 15" xfId="5806" xr:uid="{00000000-0005-0000-0000-000086170000}"/>
    <cellStyle name="Normal 18 2" xfId="5807" xr:uid="{00000000-0005-0000-0000-000087170000}"/>
    <cellStyle name="Normal 18 2 2" xfId="5808" xr:uid="{00000000-0005-0000-0000-000088170000}"/>
    <cellStyle name="Normal 18 3" xfId="5809" xr:uid="{00000000-0005-0000-0000-000089170000}"/>
    <cellStyle name="Normal 18 3 2" xfId="5810" xr:uid="{00000000-0005-0000-0000-00008A170000}"/>
    <cellStyle name="Normal 18 4" xfId="5811" xr:uid="{00000000-0005-0000-0000-00008B170000}"/>
    <cellStyle name="Normal 18 4 2" xfId="5812" xr:uid="{00000000-0005-0000-0000-00008C170000}"/>
    <cellStyle name="Normal 18 4 2 2" xfId="5813" xr:uid="{00000000-0005-0000-0000-00008D170000}"/>
    <cellStyle name="Normal 18 4 3" xfId="5814" xr:uid="{00000000-0005-0000-0000-00008E170000}"/>
    <cellStyle name="Normal 18 4 4" xfId="5815" xr:uid="{00000000-0005-0000-0000-00008F170000}"/>
    <cellStyle name="Normal 18 4 5" xfId="5816" xr:uid="{00000000-0005-0000-0000-000090170000}"/>
    <cellStyle name="Normal 18 5" xfId="5817" xr:uid="{00000000-0005-0000-0000-000091170000}"/>
    <cellStyle name="Normal 18 5 2" xfId="5818" xr:uid="{00000000-0005-0000-0000-000092170000}"/>
    <cellStyle name="Normal 18 5 2 2" xfId="5819" xr:uid="{00000000-0005-0000-0000-000093170000}"/>
    <cellStyle name="Normal 18 6" xfId="5820" xr:uid="{00000000-0005-0000-0000-000094170000}"/>
    <cellStyle name="Normal 18 6 2" xfId="5821" xr:uid="{00000000-0005-0000-0000-000095170000}"/>
    <cellStyle name="Normal 18 6 2 2" xfId="5822" xr:uid="{00000000-0005-0000-0000-000096170000}"/>
    <cellStyle name="Normal 18 7" xfId="5823" xr:uid="{00000000-0005-0000-0000-000097170000}"/>
    <cellStyle name="Normal 18 7 2" xfId="5824" xr:uid="{00000000-0005-0000-0000-000098170000}"/>
    <cellStyle name="Normal 18 7 2 2" xfId="5825" xr:uid="{00000000-0005-0000-0000-000099170000}"/>
    <cellStyle name="Normal 18 8" xfId="5826" xr:uid="{00000000-0005-0000-0000-00009A170000}"/>
    <cellStyle name="Normal 18 8 2" xfId="5827" xr:uid="{00000000-0005-0000-0000-00009B170000}"/>
    <cellStyle name="Normal 18 9" xfId="5828" xr:uid="{00000000-0005-0000-0000-00009C170000}"/>
    <cellStyle name="Normal 18 9 2" xfId="5829" xr:uid="{00000000-0005-0000-0000-00009D170000}"/>
    <cellStyle name="Normal 19" xfId="5830" xr:uid="{00000000-0005-0000-0000-00009E170000}"/>
    <cellStyle name="Normal 19 10" xfId="5831" xr:uid="{00000000-0005-0000-0000-00009F170000}"/>
    <cellStyle name="Normal 19 10 2" xfId="5832" xr:uid="{00000000-0005-0000-0000-0000A0170000}"/>
    <cellStyle name="Normal 19 11" xfId="5833" xr:uid="{00000000-0005-0000-0000-0000A1170000}"/>
    <cellStyle name="Normal 19 11 2" xfId="5834" xr:uid="{00000000-0005-0000-0000-0000A2170000}"/>
    <cellStyle name="Normal 19 12" xfId="5835" xr:uid="{00000000-0005-0000-0000-0000A3170000}"/>
    <cellStyle name="Normal 19 12 2" xfId="5836" xr:uid="{00000000-0005-0000-0000-0000A4170000}"/>
    <cellStyle name="Normal 19 13" xfId="5837" xr:uid="{00000000-0005-0000-0000-0000A5170000}"/>
    <cellStyle name="Normal 19 14" xfId="5838" xr:uid="{00000000-0005-0000-0000-0000A6170000}"/>
    <cellStyle name="Normal 19 2" xfId="71" xr:uid="{00000000-0005-0000-0000-0000A7170000}"/>
    <cellStyle name="Normal 19 2 2" xfId="5839" xr:uid="{00000000-0005-0000-0000-0000A8170000}"/>
    <cellStyle name="Normal 19 2 3" xfId="5840" xr:uid="{00000000-0005-0000-0000-0000A9170000}"/>
    <cellStyle name="Normal 19 2 4" xfId="5841" xr:uid="{00000000-0005-0000-0000-0000AA170000}"/>
    <cellStyle name="Normal 19 3" xfId="5842" xr:uid="{00000000-0005-0000-0000-0000AB170000}"/>
    <cellStyle name="Normal 19 3 2" xfId="5843" xr:uid="{00000000-0005-0000-0000-0000AC170000}"/>
    <cellStyle name="Normal 19 4" xfId="5844" xr:uid="{00000000-0005-0000-0000-0000AD170000}"/>
    <cellStyle name="Normal 19 4 2" xfId="5845" xr:uid="{00000000-0005-0000-0000-0000AE170000}"/>
    <cellStyle name="Normal 19 5" xfId="5846" xr:uid="{00000000-0005-0000-0000-0000AF170000}"/>
    <cellStyle name="Normal 19 5 2" xfId="5847" xr:uid="{00000000-0005-0000-0000-0000B0170000}"/>
    <cellStyle name="Normal 19 6" xfId="5848" xr:uid="{00000000-0005-0000-0000-0000B1170000}"/>
    <cellStyle name="Normal 19 6 2" xfId="5849" xr:uid="{00000000-0005-0000-0000-0000B2170000}"/>
    <cellStyle name="Normal 19 7" xfId="5850" xr:uid="{00000000-0005-0000-0000-0000B3170000}"/>
    <cellStyle name="Normal 19 7 2" xfId="5851" xr:uid="{00000000-0005-0000-0000-0000B4170000}"/>
    <cellStyle name="Normal 19 8" xfId="5852" xr:uid="{00000000-0005-0000-0000-0000B5170000}"/>
    <cellStyle name="Normal 19 8 2" xfId="5853" xr:uid="{00000000-0005-0000-0000-0000B6170000}"/>
    <cellStyle name="Normal 19 9" xfId="5854" xr:uid="{00000000-0005-0000-0000-0000B7170000}"/>
    <cellStyle name="Normal 19 9 2" xfId="5855" xr:uid="{00000000-0005-0000-0000-0000B8170000}"/>
    <cellStyle name="Normal 2" xfId="69" xr:uid="{00000000-0005-0000-0000-0000B9170000}"/>
    <cellStyle name="Normal 2 10" xfId="56" xr:uid="{00000000-0005-0000-0000-0000BA170000}"/>
    <cellStyle name="Normal 2 10 2" xfId="5856" xr:uid="{00000000-0005-0000-0000-0000BB170000}"/>
    <cellStyle name="Normal 2 10 2 2" xfId="5857" xr:uid="{00000000-0005-0000-0000-0000BC170000}"/>
    <cellStyle name="Normal 2 10 2 3" xfId="5858" xr:uid="{00000000-0005-0000-0000-0000BD170000}"/>
    <cellStyle name="Normal 2 10 2 4" xfId="5859" xr:uid="{00000000-0005-0000-0000-0000BE170000}"/>
    <cellStyle name="Normal 2 10 3" xfId="5860" xr:uid="{00000000-0005-0000-0000-0000BF170000}"/>
    <cellStyle name="Normal 2 10 4" xfId="5861" xr:uid="{00000000-0005-0000-0000-0000C0170000}"/>
    <cellStyle name="Normal 2 10 5" xfId="5862" xr:uid="{00000000-0005-0000-0000-0000C1170000}"/>
    <cellStyle name="Normal 2 10 6" xfId="5863" xr:uid="{00000000-0005-0000-0000-0000C2170000}"/>
    <cellStyle name="Normal 2 10 7" xfId="5864" xr:uid="{00000000-0005-0000-0000-0000C3170000}"/>
    <cellStyle name="Normal 2 10 8" xfId="5865" xr:uid="{00000000-0005-0000-0000-0000C4170000}"/>
    <cellStyle name="Normal 2 11" xfId="49" xr:uid="{00000000-0005-0000-0000-0000C5170000}"/>
    <cellStyle name="Normal 2 11 2" xfId="5866" xr:uid="{00000000-0005-0000-0000-0000C6170000}"/>
    <cellStyle name="Normal 2 11 2 2" xfId="5867" xr:uid="{00000000-0005-0000-0000-0000C7170000}"/>
    <cellStyle name="Normal 2 11 2 3" xfId="5868" xr:uid="{00000000-0005-0000-0000-0000C8170000}"/>
    <cellStyle name="Normal 2 11 2 4" xfId="5869" xr:uid="{00000000-0005-0000-0000-0000C9170000}"/>
    <cellStyle name="Normal 2 11 3" xfId="5870" xr:uid="{00000000-0005-0000-0000-0000CA170000}"/>
    <cellStyle name="Normal 2 11 4" xfId="5871" xr:uid="{00000000-0005-0000-0000-0000CB170000}"/>
    <cellStyle name="Normal 2 11 5" xfId="5872" xr:uid="{00000000-0005-0000-0000-0000CC170000}"/>
    <cellStyle name="Normal 2 11 6" xfId="5873" xr:uid="{00000000-0005-0000-0000-0000CD170000}"/>
    <cellStyle name="Normal 2 11 7" xfId="5874" xr:uid="{00000000-0005-0000-0000-0000CE170000}"/>
    <cellStyle name="Normal 2 12" xfId="51" xr:uid="{00000000-0005-0000-0000-0000CF170000}"/>
    <cellStyle name="Normal 2 12 2" xfId="5875" xr:uid="{00000000-0005-0000-0000-0000D0170000}"/>
    <cellStyle name="Normal 2 12 2 2" xfId="5876" xr:uid="{00000000-0005-0000-0000-0000D1170000}"/>
    <cellStyle name="Normal 2 12 2 3" xfId="5877" xr:uid="{00000000-0005-0000-0000-0000D2170000}"/>
    <cellStyle name="Normal 2 12 2 4" xfId="5878" xr:uid="{00000000-0005-0000-0000-0000D3170000}"/>
    <cellStyle name="Normal 2 12 3" xfId="5879" xr:uid="{00000000-0005-0000-0000-0000D4170000}"/>
    <cellStyle name="Normal 2 12 4" xfId="5880" xr:uid="{00000000-0005-0000-0000-0000D5170000}"/>
    <cellStyle name="Normal 2 12 5" xfId="5881" xr:uid="{00000000-0005-0000-0000-0000D6170000}"/>
    <cellStyle name="Normal 2 12 6" xfId="5882" xr:uid="{00000000-0005-0000-0000-0000D7170000}"/>
    <cellStyle name="Normal 2 12 7" xfId="5883" xr:uid="{00000000-0005-0000-0000-0000D8170000}"/>
    <cellStyle name="Normal 2 13" xfId="48" xr:uid="{00000000-0005-0000-0000-0000D9170000}"/>
    <cellStyle name="Normal 2 13 2" xfId="5884" xr:uid="{00000000-0005-0000-0000-0000DA170000}"/>
    <cellStyle name="Normal 2 13 2 2" xfId="5885" xr:uid="{00000000-0005-0000-0000-0000DB170000}"/>
    <cellStyle name="Normal 2 13 2 3" xfId="5886" xr:uid="{00000000-0005-0000-0000-0000DC170000}"/>
    <cellStyle name="Normal 2 13 2 4" xfId="5887" xr:uid="{00000000-0005-0000-0000-0000DD170000}"/>
    <cellStyle name="Normal 2 13 3" xfId="5888" xr:uid="{00000000-0005-0000-0000-0000DE170000}"/>
    <cellStyle name="Normal 2 13 4" xfId="5889" xr:uid="{00000000-0005-0000-0000-0000DF170000}"/>
    <cellStyle name="Normal 2 13 5" xfId="5890" xr:uid="{00000000-0005-0000-0000-0000E0170000}"/>
    <cellStyle name="Normal 2 13 6" xfId="5891" xr:uid="{00000000-0005-0000-0000-0000E1170000}"/>
    <cellStyle name="Normal 2 13 7" xfId="5892" xr:uid="{00000000-0005-0000-0000-0000E2170000}"/>
    <cellStyle name="Normal 2 14" xfId="52" xr:uid="{00000000-0005-0000-0000-0000E3170000}"/>
    <cellStyle name="Normal 2 14 2" xfId="5893" xr:uid="{00000000-0005-0000-0000-0000E4170000}"/>
    <cellStyle name="Normal 2 14 2 2" xfId="5894" xr:uid="{00000000-0005-0000-0000-0000E5170000}"/>
    <cellStyle name="Normal 2 14 2 3" xfId="5895" xr:uid="{00000000-0005-0000-0000-0000E6170000}"/>
    <cellStyle name="Normal 2 14 2 4" xfId="5896" xr:uid="{00000000-0005-0000-0000-0000E7170000}"/>
    <cellStyle name="Normal 2 14 3" xfId="5897" xr:uid="{00000000-0005-0000-0000-0000E8170000}"/>
    <cellStyle name="Normal 2 14 4" xfId="5898" xr:uid="{00000000-0005-0000-0000-0000E9170000}"/>
    <cellStyle name="Normal 2 14 5" xfId="5899" xr:uid="{00000000-0005-0000-0000-0000EA170000}"/>
    <cellStyle name="Normal 2 14 6" xfId="5900" xr:uid="{00000000-0005-0000-0000-0000EB170000}"/>
    <cellStyle name="Normal 2 14 7" xfId="5901" xr:uid="{00000000-0005-0000-0000-0000EC170000}"/>
    <cellStyle name="Normal 2 15" xfId="47" xr:uid="{00000000-0005-0000-0000-0000ED170000}"/>
    <cellStyle name="Normal 2 15 2" xfId="5902" xr:uid="{00000000-0005-0000-0000-0000EE170000}"/>
    <cellStyle name="Normal 2 15 2 2" xfId="5903" xr:uid="{00000000-0005-0000-0000-0000EF170000}"/>
    <cellStyle name="Normal 2 15 2 3" xfId="5904" xr:uid="{00000000-0005-0000-0000-0000F0170000}"/>
    <cellStyle name="Normal 2 15 2 4" xfId="5905" xr:uid="{00000000-0005-0000-0000-0000F1170000}"/>
    <cellStyle name="Normal 2 15 3" xfId="5906" xr:uid="{00000000-0005-0000-0000-0000F2170000}"/>
    <cellStyle name="Normal 2 15 4" xfId="5907" xr:uid="{00000000-0005-0000-0000-0000F3170000}"/>
    <cellStyle name="Normal 2 15 5" xfId="5908" xr:uid="{00000000-0005-0000-0000-0000F4170000}"/>
    <cellStyle name="Normal 2 15 6" xfId="5909" xr:uid="{00000000-0005-0000-0000-0000F5170000}"/>
    <cellStyle name="Normal 2 15 7" xfId="5910" xr:uid="{00000000-0005-0000-0000-0000F6170000}"/>
    <cellStyle name="Normal 2 16" xfId="53" xr:uid="{00000000-0005-0000-0000-0000F7170000}"/>
    <cellStyle name="Normal 2 16 2" xfId="5911" xr:uid="{00000000-0005-0000-0000-0000F8170000}"/>
    <cellStyle name="Normal 2 16 2 2" xfId="5912" xr:uid="{00000000-0005-0000-0000-0000F9170000}"/>
    <cellStyle name="Normal 2 16 2 3" xfId="5913" xr:uid="{00000000-0005-0000-0000-0000FA170000}"/>
    <cellStyle name="Normal 2 16 2 4" xfId="5914" xr:uid="{00000000-0005-0000-0000-0000FB170000}"/>
    <cellStyle name="Normal 2 16 3" xfId="5915" xr:uid="{00000000-0005-0000-0000-0000FC170000}"/>
    <cellStyle name="Normal 2 16 4" xfId="5916" xr:uid="{00000000-0005-0000-0000-0000FD170000}"/>
    <cellStyle name="Normal 2 16 5" xfId="5917" xr:uid="{00000000-0005-0000-0000-0000FE170000}"/>
    <cellStyle name="Normal 2 16 6" xfId="5918" xr:uid="{00000000-0005-0000-0000-0000FF170000}"/>
    <cellStyle name="Normal 2 16 7" xfId="5919" xr:uid="{00000000-0005-0000-0000-000000180000}"/>
    <cellStyle name="Normal 2 17" xfId="38" xr:uid="{00000000-0005-0000-0000-000001180000}"/>
    <cellStyle name="Normal 2 17 2" xfId="5920" xr:uid="{00000000-0005-0000-0000-000002180000}"/>
    <cellStyle name="Normal 2 17 2 2" xfId="5921" xr:uid="{00000000-0005-0000-0000-000003180000}"/>
    <cellStyle name="Normal 2 17 2 3" xfId="5922" xr:uid="{00000000-0005-0000-0000-000004180000}"/>
    <cellStyle name="Normal 2 17 2 4" xfId="5923" xr:uid="{00000000-0005-0000-0000-000005180000}"/>
    <cellStyle name="Normal 2 17 3" xfId="5924" xr:uid="{00000000-0005-0000-0000-000006180000}"/>
    <cellStyle name="Normal 2 17 4" xfId="5925" xr:uid="{00000000-0005-0000-0000-000007180000}"/>
    <cellStyle name="Normal 2 17 5" xfId="5926" xr:uid="{00000000-0005-0000-0000-000008180000}"/>
    <cellStyle name="Normal 2 17 6" xfId="5927" xr:uid="{00000000-0005-0000-0000-000009180000}"/>
    <cellStyle name="Normal 2 17 7" xfId="5928" xr:uid="{00000000-0005-0000-0000-00000A180000}"/>
    <cellStyle name="Normal 2 18" xfId="61" xr:uid="{00000000-0005-0000-0000-00000B180000}"/>
    <cellStyle name="Normal 2 18 2" xfId="5929" xr:uid="{00000000-0005-0000-0000-00000C180000}"/>
    <cellStyle name="Normal 2 18 2 2" xfId="5930" xr:uid="{00000000-0005-0000-0000-00000D180000}"/>
    <cellStyle name="Normal 2 18 2 3" xfId="5931" xr:uid="{00000000-0005-0000-0000-00000E180000}"/>
    <cellStyle name="Normal 2 18 2 4" xfId="5932" xr:uid="{00000000-0005-0000-0000-00000F180000}"/>
    <cellStyle name="Normal 2 18 3" xfId="5933" xr:uid="{00000000-0005-0000-0000-000010180000}"/>
    <cellStyle name="Normal 2 18 4" xfId="5934" xr:uid="{00000000-0005-0000-0000-000011180000}"/>
    <cellStyle name="Normal 2 18 5" xfId="5935" xr:uid="{00000000-0005-0000-0000-000012180000}"/>
    <cellStyle name="Normal 2 18 6" xfId="5936" xr:uid="{00000000-0005-0000-0000-000013180000}"/>
    <cellStyle name="Normal 2 18 7" xfId="5937" xr:uid="{00000000-0005-0000-0000-000014180000}"/>
    <cellStyle name="Normal 2 19" xfId="63" xr:uid="{00000000-0005-0000-0000-000015180000}"/>
    <cellStyle name="Normal 2 19 2" xfId="5938" xr:uid="{00000000-0005-0000-0000-000016180000}"/>
    <cellStyle name="Normal 2 19 2 2" xfId="5939" xr:uid="{00000000-0005-0000-0000-000017180000}"/>
    <cellStyle name="Normal 2 19 2 3" xfId="5940" xr:uid="{00000000-0005-0000-0000-000018180000}"/>
    <cellStyle name="Normal 2 19 2 4" xfId="5941" xr:uid="{00000000-0005-0000-0000-000019180000}"/>
    <cellStyle name="Normal 2 19 3" xfId="5942" xr:uid="{00000000-0005-0000-0000-00001A180000}"/>
    <cellStyle name="Normal 2 19 4" xfId="5943" xr:uid="{00000000-0005-0000-0000-00001B180000}"/>
    <cellStyle name="Normal 2 19 5" xfId="5944" xr:uid="{00000000-0005-0000-0000-00001C180000}"/>
    <cellStyle name="Normal 2 19 6" xfId="5945" xr:uid="{00000000-0005-0000-0000-00001D180000}"/>
    <cellStyle name="Normal 2 19 7" xfId="5946" xr:uid="{00000000-0005-0000-0000-00001E180000}"/>
    <cellStyle name="Normal 2 2" xfId="10" xr:uid="{00000000-0005-0000-0000-00001F180000}"/>
    <cellStyle name="Normal 2 2 10" xfId="5947" xr:uid="{00000000-0005-0000-0000-000020180000}"/>
    <cellStyle name="Normal 2 2 10 2" xfId="5948" xr:uid="{00000000-0005-0000-0000-000021180000}"/>
    <cellStyle name="Normal 2 2 10 2 2" xfId="5949" xr:uid="{00000000-0005-0000-0000-000022180000}"/>
    <cellStyle name="Normal 2 2 10 2 3" xfId="5950" xr:uid="{00000000-0005-0000-0000-000023180000}"/>
    <cellStyle name="Normal 2 2 10 2 4" xfId="5951" xr:uid="{00000000-0005-0000-0000-000024180000}"/>
    <cellStyle name="Normal 2 2 10 3" xfId="5952" xr:uid="{00000000-0005-0000-0000-000025180000}"/>
    <cellStyle name="Normal 2 2 10 4" xfId="5953" xr:uid="{00000000-0005-0000-0000-000026180000}"/>
    <cellStyle name="Normal 2 2 10 5" xfId="5954" xr:uid="{00000000-0005-0000-0000-000027180000}"/>
    <cellStyle name="Normal 2 2 11" xfId="5955" xr:uid="{00000000-0005-0000-0000-000028180000}"/>
    <cellStyle name="Normal 2 2 11 2" xfId="5956" xr:uid="{00000000-0005-0000-0000-000029180000}"/>
    <cellStyle name="Normal 2 2 11 2 2" xfId="5957" xr:uid="{00000000-0005-0000-0000-00002A180000}"/>
    <cellStyle name="Normal 2 2 11 2 3" xfId="5958" xr:uid="{00000000-0005-0000-0000-00002B180000}"/>
    <cellStyle name="Normal 2 2 11 2 4" xfId="5959" xr:uid="{00000000-0005-0000-0000-00002C180000}"/>
    <cellStyle name="Normal 2 2 11 3" xfId="5960" xr:uid="{00000000-0005-0000-0000-00002D180000}"/>
    <cellStyle name="Normal 2 2 11 4" xfId="5961" xr:uid="{00000000-0005-0000-0000-00002E180000}"/>
    <cellStyle name="Normal 2 2 11 5" xfId="5962" xr:uid="{00000000-0005-0000-0000-00002F180000}"/>
    <cellStyle name="Normal 2 2 12" xfId="5963" xr:uid="{00000000-0005-0000-0000-000030180000}"/>
    <cellStyle name="Normal 2 2 12 2" xfId="5964" xr:uid="{00000000-0005-0000-0000-000031180000}"/>
    <cellStyle name="Normal 2 2 12 2 2" xfId="5965" xr:uid="{00000000-0005-0000-0000-000032180000}"/>
    <cellStyle name="Normal 2 2 12 2 3" xfId="5966" xr:uid="{00000000-0005-0000-0000-000033180000}"/>
    <cellStyle name="Normal 2 2 12 2 4" xfId="5967" xr:uid="{00000000-0005-0000-0000-000034180000}"/>
    <cellStyle name="Normal 2 2 12 3" xfId="5968" xr:uid="{00000000-0005-0000-0000-000035180000}"/>
    <cellStyle name="Normal 2 2 12 4" xfId="5969" xr:uid="{00000000-0005-0000-0000-000036180000}"/>
    <cellStyle name="Normal 2 2 12 5" xfId="5970" xr:uid="{00000000-0005-0000-0000-000037180000}"/>
    <cellStyle name="Normal 2 2 13" xfId="5971" xr:uid="{00000000-0005-0000-0000-000038180000}"/>
    <cellStyle name="Normal 2 2 13 2" xfId="5972" xr:uid="{00000000-0005-0000-0000-000039180000}"/>
    <cellStyle name="Normal 2 2 13 2 2" xfId="5973" xr:uid="{00000000-0005-0000-0000-00003A180000}"/>
    <cellStyle name="Normal 2 2 13 2 3" xfId="5974" xr:uid="{00000000-0005-0000-0000-00003B180000}"/>
    <cellStyle name="Normal 2 2 13 2 4" xfId="5975" xr:uid="{00000000-0005-0000-0000-00003C180000}"/>
    <cellStyle name="Normal 2 2 13 3" xfId="5976" xr:uid="{00000000-0005-0000-0000-00003D180000}"/>
    <cellStyle name="Normal 2 2 13 4" xfId="5977" xr:uid="{00000000-0005-0000-0000-00003E180000}"/>
    <cellStyle name="Normal 2 2 13 5" xfId="5978" xr:uid="{00000000-0005-0000-0000-00003F180000}"/>
    <cellStyle name="Normal 2 2 14" xfId="5979" xr:uid="{00000000-0005-0000-0000-000040180000}"/>
    <cellStyle name="Normal 2 2 14 2" xfId="5980" xr:uid="{00000000-0005-0000-0000-000041180000}"/>
    <cellStyle name="Normal 2 2 14 2 2" xfId="5981" xr:uid="{00000000-0005-0000-0000-000042180000}"/>
    <cellStyle name="Normal 2 2 14 2 3" xfId="5982" xr:uid="{00000000-0005-0000-0000-000043180000}"/>
    <cellStyle name="Normal 2 2 14 2 4" xfId="5983" xr:uid="{00000000-0005-0000-0000-000044180000}"/>
    <cellStyle name="Normal 2 2 14 3" xfId="5984" xr:uid="{00000000-0005-0000-0000-000045180000}"/>
    <cellStyle name="Normal 2 2 14 4" xfId="5985" xr:uid="{00000000-0005-0000-0000-000046180000}"/>
    <cellStyle name="Normal 2 2 14 5" xfId="5986" xr:uid="{00000000-0005-0000-0000-000047180000}"/>
    <cellStyle name="Normal 2 2 15" xfId="5987" xr:uid="{00000000-0005-0000-0000-000048180000}"/>
    <cellStyle name="Normal 2 2 15 2" xfId="5988" xr:uid="{00000000-0005-0000-0000-000049180000}"/>
    <cellStyle name="Normal 2 2 15 2 2" xfId="5989" xr:uid="{00000000-0005-0000-0000-00004A180000}"/>
    <cellStyle name="Normal 2 2 15 2 3" xfId="5990" xr:uid="{00000000-0005-0000-0000-00004B180000}"/>
    <cellStyle name="Normal 2 2 15 2 4" xfId="5991" xr:uid="{00000000-0005-0000-0000-00004C180000}"/>
    <cellStyle name="Normal 2 2 15 3" xfId="5992" xr:uid="{00000000-0005-0000-0000-00004D180000}"/>
    <cellStyle name="Normal 2 2 15 4" xfId="5993" xr:uid="{00000000-0005-0000-0000-00004E180000}"/>
    <cellStyle name="Normal 2 2 15 5" xfId="5994" xr:uid="{00000000-0005-0000-0000-00004F180000}"/>
    <cellStyle name="Normal 2 2 16" xfId="5995" xr:uid="{00000000-0005-0000-0000-000050180000}"/>
    <cellStyle name="Normal 2 2 16 2" xfId="5996" xr:uid="{00000000-0005-0000-0000-000051180000}"/>
    <cellStyle name="Normal 2 2 16 2 10" xfId="5997" xr:uid="{00000000-0005-0000-0000-000052180000}"/>
    <cellStyle name="Normal 2 2 16 2 10 2" xfId="5998" xr:uid="{00000000-0005-0000-0000-000053180000}"/>
    <cellStyle name="Normal 2 2 16 2 11" xfId="5999" xr:uid="{00000000-0005-0000-0000-000054180000}"/>
    <cellStyle name="Normal 2 2 16 2 11 2" xfId="6000" xr:uid="{00000000-0005-0000-0000-000055180000}"/>
    <cellStyle name="Normal 2 2 16 2 12" xfId="6001" xr:uid="{00000000-0005-0000-0000-000056180000}"/>
    <cellStyle name="Normal 2 2 16 2 12 2" xfId="6002" xr:uid="{00000000-0005-0000-0000-000057180000}"/>
    <cellStyle name="Normal 2 2 16 2 13" xfId="6003" xr:uid="{00000000-0005-0000-0000-000058180000}"/>
    <cellStyle name="Normal 2 2 16 2 13 2" xfId="6004" xr:uid="{00000000-0005-0000-0000-000059180000}"/>
    <cellStyle name="Normal 2 2 16 2 14" xfId="6005" xr:uid="{00000000-0005-0000-0000-00005A180000}"/>
    <cellStyle name="Normal 2 2 16 2 14 2" xfId="6006" xr:uid="{00000000-0005-0000-0000-00005B180000}"/>
    <cellStyle name="Normal 2 2 16 2 15" xfId="6007" xr:uid="{00000000-0005-0000-0000-00005C180000}"/>
    <cellStyle name="Normal 2 2 16 2 15 2" xfId="6008" xr:uid="{00000000-0005-0000-0000-00005D180000}"/>
    <cellStyle name="Normal 2 2 16 2 16" xfId="6009" xr:uid="{00000000-0005-0000-0000-00005E180000}"/>
    <cellStyle name="Normal 2 2 16 2 16 2" xfId="6010" xr:uid="{00000000-0005-0000-0000-00005F180000}"/>
    <cellStyle name="Normal 2 2 16 2 17" xfId="6011" xr:uid="{00000000-0005-0000-0000-000060180000}"/>
    <cellStyle name="Normal 2 2 16 2 18" xfId="6012" xr:uid="{00000000-0005-0000-0000-000061180000}"/>
    <cellStyle name="Normal 2 2 16 2 2" xfId="6013" xr:uid="{00000000-0005-0000-0000-000062180000}"/>
    <cellStyle name="Normal 2 2 16 2 2 2" xfId="6014" xr:uid="{00000000-0005-0000-0000-000063180000}"/>
    <cellStyle name="Normal 2 2 16 2 3" xfId="6015" xr:uid="{00000000-0005-0000-0000-000064180000}"/>
    <cellStyle name="Normal 2 2 16 2 3 2" xfId="6016" xr:uid="{00000000-0005-0000-0000-000065180000}"/>
    <cellStyle name="Normal 2 2 16 2 4" xfId="6017" xr:uid="{00000000-0005-0000-0000-000066180000}"/>
    <cellStyle name="Normal 2 2 16 2 4 2" xfId="6018" xr:uid="{00000000-0005-0000-0000-000067180000}"/>
    <cellStyle name="Normal 2 2 16 2 5" xfId="6019" xr:uid="{00000000-0005-0000-0000-000068180000}"/>
    <cellStyle name="Normal 2 2 16 2 5 2" xfId="6020" xr:uid="{00000000-0005-0000-0000-000069180000}"/>
    <cellStyle name="Normal 2 2 16 2 6" xfId="6021" xr:uid="{00000000-0005-0000-0000-00006A180000}"/>
    <cellStyle name="Normal 2 2 16 2 6 2" xfId="6022" xr:uid="{00000000-0005-0000-0000-00006B180000}"/>
    <cellStyle name="Normal 2 2 16 2 7" xfId="6023" xr:uid="{00000000-0005-0000-0000-00006C180000}"/>
    <cellStyle name="Normal 2 2 16 2 7 2" xfId="6024" xr:uid="{00000000-0005-0000-0000-00006D180000}"/>
    <cellStyle name="Normal 2 2 16 2 8" xfId="6025" xr:uid="{00000000-0005-0000-0000-00006E180000}"/>
    <cellStyle name="Normal 2 2 16 2 8 2" xfId="6026" xr:uid="{00000000-0005-0000-0000-00006F180000}"/>
    <cellStyle name="Normal 2 2 16 2 9" xfId="6027" xr:uid="{00000000-0005-0000-0000-000070180000}"/>
    <cellStyle name="Normal 2 2 16 2 9 2" xfId="6028" xr:uid="{00000000-0005-0000-0000-000071180000}"/>
    <cellStyle name="Normal 2 2 16 3" xfId="6029" xr:uid="{00000000-0005-0000-0000-000072180000}"/>
    <cellStyle name="Normal 2 2 16 3 10" xfId="6030" xr:uid="{00000000-0005-0000-0000-000073180000}"/>
    <cellStyle name="Normal 2 2 16 3 10 2" xfId="6031" xr:uid="{00000000-0005-0000-0000-000074180000}"/>
    <cellStyle name="Normal 2 2 16 3 11" xfId="6032" xr:uid="{00000000-0005-0000-0000-000075180000}"/>
    <cellStyle name="Normal 2 2 16 3 11 2" xfId="6033" xr:uid="{00000000-0005-0000-0000-000076180000}"/>
    <cellStyle name="Normal 2 2 16 3 12" xfId="6034" xr:uid="{00000000-0005-0000-0000-000077180000}"/>
    <cellStyle name="Normal 2 2 16 3 12 2" xfId="6035" xr:uid="{00000000-0005-0000-0000-000078180000}"/>
    <cellStyle name="Normal 2 2 16 3 13" xfId="6036" xr:uid="{00000000-0005-0000-0000-000079180000}"/>
    <cellStyle name="Normal 2 2 16 3 13 2" xfId="6037" xr:uid="{00000000-0005-0000-0000-00007A180000}"/>
    <cellStyle name="Normal 2 2 16 3 14" xfId="6038" xr:uid="{00000000-0005-0000-0000-00007B180000}"/>
    <cellStyle name="Normal 2 2 16 3 14 2" xfId="6039" xr:uid="{00000000-0005-0000-0000-00007C180000}"/>
    <cellStyle name="Normal 2 2 16 3 15" xfId="6040" xr:uid="{00000000-0005-0000-0000-00007D180000}"/>
    <cellStyle name="Normal 2 2 16 3 15 2" xfId="6041" xr:uid="{00000000-0005-0000-0000-00007E180000}"/>
    <cellStyle name="Normal 2 2 16 3 16" xfId="6042" xr:uid="{00000000-0005-0000-0000-00007F180000}"/>
    <cellStyle name="Normal 2 2 16 3 16 2" xfId="6043" xr:uid="{00000000-0005-0000-0000-000080180000}"/>
    <cellStyle name="Normal 2 2 16 3 17" xfId="6044" xr:uid="{00000000-0005-0000-0000-000081180000}"/>
    <cellStyle name="Normal 2 2 16 3 18" xfId="6045" xr:uid="{00000000-0005-0000-0000-000082180000}"/>
    <cellStyle name="Normal 2 2 16 3 2" xfId="6046" xr:uid="{00000000-0005-0000-0000-000083180000}"/>
    <cellStyle name="Normal 2 2 16 3 2 2" xfId="6047" xr:uid="{00000000-0005-0000-0000-000084180000}"/>
    <cellStyle name="Normal 2 2 16 3 3" xfId="6048" xr:uid="{00000000-0005-0000-0000-000085180000}"/>
    <cellStyle name="Normal 2 2 16 3 3 2" xfId="6049" xr:uid="{00000000-0005-0000-0000-000086180000}"/>
    <cellStyle name="Normal 2 2 16 3 4" xfId="6050" xr:uid="{00000000-0005-0000-0000-000087180000}"/>
    <cellStyle name="Normal 2 2 16 3 4 2" xfId="6051" xr:uid="{00000000-0005-0000-0000-000088180000}"/>
    <cellStyle name="Normal 2 2 16 3 5" xfId="6052" xr:uid="{00000000-0005-0000-0000-000089180000}"/>
    <cellStyle name="Normal 2 2 16 3 5 2" xfId="6053" xr:uid="{00000000-0005-0000-0000-00008A180000}"/>
    <cellStyle name="Normal 2 2 16 3 6" xfId="6054" xr:uid="{00000000-0005-0000-0000-00008B180000}"/>
    <cellStyle name="Normal 2 2 16 3 6 2" xfId="6055" xr:uid="{00000000-0005-0000-0000-00008C180000}"/>
    <cellStyle name="Normal 2 2 16 3 7" xfId="6056" xr:uid="{00000000-0005-0000-0000-00008D180000}"/>
    <cellStyle name="Normal 2 2 16 3 7 2" xfId="6057" xr:uid="{00000000-0005-0000-0000-00008E180000}"/>
    <cellStyle name="Normal 2 2 16 3 8" xfId="6058" xr:uid="{00000000-0005-0000-0000-00008F180000}"/>
    <cellStyle name="Normal 2 2 16 3 8 2" xfId="6059" xr:uid="{00000000-0005-0000-0000-000090180000}"/>
    <cellStyle name="Normal 2 2 16 3 9" xfId="6060" xr:uid="{00000000-0005-0000-0000-000091180000}"/>
    <cellStyle name="Normal 2 2 16 3 9 2" xfId="6061" xr:uid="{00000000-0005-0000-0000-000092180000}"/>
    <cellStyle name="Normal 2 2 16 4" xfId="6062" xr:uid="{00000000-0005-0000-0000-000093180000}"/>
    <cellStyle name="Normal 2 2 16 5" xfId="6063" xr:uid="{00000000-0005-0000-0000-000094180000}"/>
    <cellStyle name="Normal 2 2 16 6" xfId="6064" xr:uid="{00000000-0005-0000-0000-000095180000}"/>
    <cellStyle name="Normal 2 2 16 7" xfId="6065" xr:uid="{00000000-0005-0000-0000-000096180000}"/>
    <cellStyle name="Normal 2 2 17" xfId="6066" xr:uid="{00000000-0005-0000-0000-000097180000}"/>
    <cellStyle name="Normal 2 2 17 2" xfId="6067" xr:uid="{00000000-0005-0000-0000-000098180000}"/>
    <cellStyle name="Normal 2 2 17 2 10" xfId="6068" xr:uid="{00000000-0005-0000-0000-000099180000}"/>
    <cellStyle name="Normal 2 2 17 2 10 2" xfId="6069" xr:uid="{00000000-0005-0000-0000-00009A180000}"/>
    <cellStyle name="Normal 2 2 17 2 11" xfId="6070" xr:uid="{00000000-0005-0000-0000-00009B180000}"/>
    <cellStyle name="Normal 2 2 17 2 11 2" xfId="6071" xr:uid="{00000000-0005-0000-0000-00009C180000}"/>
    <cellStyle name="Normal 2 2 17 2 12" xfId="6072" xr:uid="{00000000-0005-0000-0000-00009D180000}"/>
    <cellStyle name="Normal 2 2 17 2 12 2" xfId="6073" xr:uid="{00000000-0005-0000-0000-00009E180000}"/>
    <cellStyle name="Normal 2 2 17 2 13" xfId="6074" xr:uid="{00000000-0005-0000-0000-00009F180000}"/>
    <cellStyle name="Normal 2 2 17 2 13 2" xfId="6075" xr:uid="{00000000-0005-0000-0000-0000A0180000}"/>
    <cellStyle name="Normal 2 2 17 2 14" xfId="6076" xr:uid="{00000000-0005-0000-0000-0000A1180000}"/>
    <cellStyle name="Normal 2 2 17 2 14 2" xfId="6077" xr:uid="{00000000-0005-0000-0000-0000A2180000}"/>
    <cellStyle name="Normal 2 2 17 2 15" xfId="6078" xr:uid="{00000000-0005-0000-0000-0000A3180000}"/>
    <cellStyle name="Normal 2 2 17 2 15 2" xfId="6079" xr:uid="{00000000-0005-0000-0000-0000A4180000}"/>
    <cellStyle name="Normal 2 2 17 2 16" xfId="6080" xr:uid="{00000000-0005-0000-0000-0000A5180000}"/>
    <cellStyle name="Normal 2 2 17 2 16 2" xfId="6081" xr:uid="{00000000-0005-0000-0000-0000A6180000}"/>
    <cellStyle name="Normal 2 2 17 2 17" xfId="6082" xr:uid="{00000000-0005-0000-0000-0000A7180000}"/>
    <cellStyle name="Normal 2 2 17 2 18" xfId="6083" xr:uid="{00000000-0005-0000-0000-0000A8180000}"/>
    <cellStyle name="Normal 2 2 17 2 2" xfId="6084" xr:uid="{00000000-0005-0000-0000-0000A9180000}"/>
    <cellStyle name="Normal 2 2 17 2 2 2" xfId="6085" xr:uid="{00000000-0005-0000-0000-0000AA180000}"/>
    <cellStyle name="Normal 2 2 17 2 3" xfId="6086" xr:uid="{00000000-0005-0000-0000-0000AB180000}"/>
    <cellStyle name="Normal 2 2 17 2 3 2" xfId="6087" xr:uid="{00000000-0005-0000-0000-0000AC180000}"/>
    <cellStyle name="Normal 2 2 17 2 4" xfId="6088" xr:uid="{00000000-0005-0000-0000-0000AD180000}"/>
    <cellStyle name="Normal 2 2 17 2 4 2" xfId="6089" xr:uid="{00000000-0005-0000-0000-0000AE180000}"/>
    <cellStyle name="Normal 2 2 17 2 5" xfId="6090" xr:uid="{00000000-0005-0000-0000-0000AF180000}"/>
    <cellStyle name="Normal 2 2 17 2 5 2" xfId="6091" xr:uid="{00000000-0005-0000-0000-0000B0180000}"/>
    <cellStyle name="Normal 2 2 17 2 6" xfId="6092" xr:uid="{00000000-0005-0000-0000-0000B1180000}"/>
    <cellStyle name="Normal 2 2 17 2 6 2" xfId="6093" xr:uid="{00000000-0005-0000-0000-0000B2180000}"/>
    <cellStyle name="Normal 2 2 17 2 7" xfId="6094" xr:uid="{00000000-0005-0000-0000-0000B3180000}"/>
    <cellStyle name="Normal 2 2 17 2 7 2" xfId="6095" xr:uid="{00000000-0005-0000-0000-0000B4180000}"/>
    <cellStyle name="Normal 2 2 17 2 8" xfId="6096" xr:uid="{00000000-0005-0000-0000-0000B5180000}"/>
    <cellStyle name="Normal 2 2 17 2 8 2" xfId="6097" xr:uid="{00000000-0005-0000-0000-0000B6180000}"/>
    <cellStyle name="Normal 2 2 17 2 9" xfId="6098" xr:uid="{00000000-0005-0000-0000-0000B7180000}"/>
    <cellStyle name="Normal 2 2 17 2 9 2" xfId="6099" xr:uid="{00000000-0005-0000-0000-0000B8180000}"/>
    <cellStyle name="Normal 2 2 17 3" xfId="6100" xr:uid="{00000000-0005-0000-0000-0000B9180000}"/>
    <cellStyle name="Normal 2 2 17 3 10" xfId="6101" xr:uid="{00000000-0005-0000-0000-0000BA180000}"/>
    <cellStyle name="Normal 2 2 17 3 10 2" xfId="6102" xr:uid="{00000000-0005-0000-0000-0000BB180000}"/>
    <cellStyle name="Normal 2 2 17 3 11" xfId="6103" xr:uid="{00000000-0005-0000-0000-0000BC180000}"/>
    <cellStyle name="Normal 2 2 17 3 11 2" xfId="6104" xr:uid="{00000000-0005-0000-0000-0000BD180000}"/>
    <cellStyle name="Normal 2 2 17 3 12" xfId="6105" xr:uid="{00000000-0005-0000-0000-0000BE180000}"/>
    <cellStyle name="Normal 2 2 17 3 12 2" xfId="6106" xr:uid="{00000000-0005-0000-0000-0000BF180000}"/>
    <cellStyle name="Normal 2 2 17 3 13" xfId="6107" xr:uid="{00000000-0005-0000-0000-0000C0180000}"/>
    <cellStyle name="Normal 2 2 17 3 13 2" xfId="6108" xr:uid="{00000000-0005-0000-0000-0000C1180000}"/>
    <cellStyle name="Normal 2 2 17 3 14" xfId="6109" xr:uid="{00000000-0005-0000-0000-0000C2180000}"/>
    <cellStyle name="Normal 2 2 17 3 14 2" xfId="6110" xr:uid="{00000000-0005-0000-0000-0000C3180000}"/>
    <cellStyle name="Normal 2 2 17 3 15" xfId="6111" xr:uid="{00000000-0005-0000-0000-0000C4180000}"/>
    <cellStyle name="Normal 2 2 17 3 15 2" xfId="6112" xr:uid="{00000000-0005-0000-0000-0000C5180000}"/>
    <cellStyle name="Normal 2 2 17 3 16" xfId="6113" xr:uid="{00000000-0005-0000-0000-0000C6180000}"/>
    <cellStyle name="Normal 2 2 17 3 16 2" xfId="6114" xr:uid="{00000000-0005-0000-0000-0000C7180000}"/>
    <cellStyle name="Normal 2 2 17 3 17" xfId="6115" xr:uid="{00000000-0005-0000-0000-0000C8180000}"/>
    <cellStyle name="Normal 2 2 17 3 18" xfId="6116" xr:uid="{00000000-0005-0000-0000-0000C9180000}"/>
    <cellStyle name="Normal 2 2 17 3 2" xfId="6117" xr:uid="{00000000-0005-0000-0000-0000CA180000}"/>
    <cellStyle name="Normal 2 2 17 3 2 2" xfId="6118" xr:uid="{00000000-0005-0000-0000-0000CB180000}"/>
    <cellStyle name="Normal 2 2 17 3 3" xfId="6119" xr:uid="{00000000-0005-0000-0000-0000CC180000}"/>
    <cellStyle name="Normal 2 2 17 3 3 2" xfId="6120" xr:uid="{00000000-0005-0000-0000-0000CD180000}"/>
    <cellStyle name="Normal 2 2 17 3 4" xfId="6121" xr:uid="{00000000-0005-0000-0000-0000CE180000}"/>
    <cellStyle name="Normal 2 2 17 3 4 2" xfId="6122" xr:uid="{00000000-0005-0000-0000-0000CF180000}"/>
    <cellStyle name="Normal 2 2 17 3 5" xfId="6123" xr:uid="{00000000-0005-0000-0000-0000D0180000}"/>
    <cellStyle name="Normal 2 2 17 3 5 2" xfId="6124" xr:uid="{00000000-0005-0000-0000-0000D1180000}"/>
    <cellStyle name="Normal 2 2 17 3 6" xfId="6125" xr:uid="{00000000-0005-0000-0000-0000D2180000}"/>
    <cellStyle name="Normal 2 2 17 3 6 2" xfId="6126" xr:uid="{00000000-0005-0000-0000-0000D3180000}"/>
    <cellStyle name="Normal 2 2 17 3 7" xfId="6127" xr:uid="{00000000-0005-0000-0000-0000D4180000}"/>
    <cellStyle name="Normal 2 2 17 3 7 2" xfId="6128" xr:uid="{00000000-0005-0000-0000-0000D5180000}"/>
    <cellStyle name="Normal 2 2 17 3 8" xfId="6129" xr:uid="{00000000-0005-0000-0000-0000D6180000}"/>
    <cellStyle name="Normal 2 2 17 3 8 2" xfId="6130" xr:uid="{00000000-0005-0000-0000-0000D7180000}"/>
    <cellStyle name="Normal 2 2 17 3 9" xfId="6131" xr:uid="{00000000-0005-0000-0000-0000D8180000}"/>
    <cellStyle name="Normal 2 2 17 3 9 2" xfId="6132" xr:uid="{00000000-0005-0000-0000-0000D9180000}"/>
    <cellStyle name="Normal 2 2 17 4" xfId="6133" xr:uid="{00000000-0005-0000-0000-0000DA180000}"/>
    <cellStyle name="Normal 2 2 17 5" xfId="6134" xr:uid="{00000000-0005-0000-0000-0000DB180000}"/>
    <cellStyle name="Normal 2 2 17 6" xfId="6135" xr:uid="{00000000-0005-0000-0000-0000DC180000}"/>
    <cellStyle name="Normal 2 2 18" xfId="6136" xr:uid="{00000000-0005-0000-0000-0000DD180000}"/>
    <cellStyle name="Normal 2 2 18 2" xfId="6137" xr:uid="{00000000-0005-0000-0000-0000DE180000}"/>
    <cellStyle name="Normal 2 2 18 2 10" xfId="6138" xr:uid="{00000000-0005-0000-0000-0000DF180000}"/>
    <cellStyle name="Normal 2 2 18 2 10 2" xfId="6139" xr:uid="{00000000-0005-0000-0000-0000E0180000}"/>
    <cellStyle name="Normal 2 2 18 2 11" xfId="6140" xr:uid="{00000000-0005-0000-0000-0000E1180000}"/>
    <cellStyle name="Normal 2 2 18 2 11 2" xfId="6141" xr:uid="{00000000-0005-0000-0000-0000E2180000}"/>
    <cellStyle name="Normal 2 2 18 2 12" xfId="6142" xr:uid="{00000000-0005-0000-0000-0000E3180000}"/>
    <cellStyle name="Normal 2 2 18 2 12 2" xfId="6143" xr:uid="{00000000-0005-0000-0000-0000E4180000}"/>
    <cellStyle name="Normal 2 2 18 2 13" xfId="6144" xr:uid="{00000000-0005-0000-0000-0000E5180000}"/>
    <cellStyle name="Normal 2 2 18 2 13 2" xfId="6145" xr:uid="{00000000-0005-0000-0000-0000E6180000}"/>
    <cellStyle name="Normal 2 2 18 2 14" xfId="6146" xr:uid="{00000000-0005-0000-0000-0000E7180000}"/>
    <cellStyle name="Normal 2 2 18 2 14 2" xfId="6147" xr:uid="{00000000-0005-0000-0000-0000E8180000}"/>
    <cellStyle name="Normal 2 2 18 2 15" xfId="6148" xr:uid="{00000000-0005-0000-0000-0000E9180000}"/>
    <cellStyle name="Normal 2 2 18 2 15 2" xfId="6149" xr:uid="{00000000-0005-0000-0000-0000EA180000}"/>
    <cellStyle name="Normal 2 2 18 2 16" xfId="6150" xr:uid="{00000000-0005-0000-0000-0000EB180000}"/>
    <cellStyle name="Normal 2 2 18 2 16 2" xfId="6151" xr:uid="{00000000-0005-0000-0000-0000EC180000}"/>
    <cellStyle name="Normal 2 2 18 2 17" xfId="6152" xr:uid="{00000000-0005-0000-0000-0000ED180000}"/>
    <cellStyle name="Normal 2 2 18 2 18" xfId="6153" xr:uid="{00000000-0005-0000-0000-0000EE180000}"/>
    <cellStyle name="Normal 2 2 18 2 2" xfId="6154" xr:uid="{00000000-0005-0000-0000-0000EF180000}"/>
    <cellStyle name="Normal 2 2 18 2 2 2" xfId="6155" xr:uid="{00000000-0005-0000-0000-0000F0180000}"/>
    <cellStyle name="Normal 2 2 18 2 3" xfId="6156" xr:uid="{00000000-0005-0000-0000-0000F1180000}"/>
    <cellStyle name="Normal 2 2 18 2 3 2" xfId="6157" xr:uid="{00000000-0005-0000-0000-0000F2180000}"/>
    <cellStyle name="Normal 2 2 18 2 4" xfId="6158" xr:uid="{00000000-0005-0000-0000-0000F3180000}"/>
    <cellStyle name="Normal 2 2 18 2 4 2" xfId="6159" xr:uid="{00000000-0005-0000-0000-0000F4180000}"/>
    <cellStyle name="Normal 2 2 18 2 5" xfId="6160" xr:uid="{00000000-0005-0000-0000-0000F5180000}"/>
    <cellStyle name="Normal 2 2 18 2 5 2" xfId="6161" xr:uid="{00000000-0005-0000-0000-0000F6180000}"/>
    <cellStyle name="Normal 2 2 18 2 6" xfId="6162" xr:uid="{00000000-0005-0000-0000-0000F7180000}"/>
    <cellStyle name="Normal 2 2 18 2 6 2" xfId="6163" xr:uid="{00000000-0005-0000-0000-0000F8180000}"/>
    <cellStyle name="Normal 2 2 18 2 7" xfId="6164" xr:uid="{00000000-0005-0000-0000-0000F9180000}"/>
    <cellStyle name="Normal 2 2 18 2 7 2" xfId="6165" xr:uid="{00000000-0005-0000-0000-0000FA180000}"/>
    <cellStyle name="Normal 2 2 18 2 8" xfId="6166" xr:uid="{00000000-0005-0000-0000-0000FB180000}"/>
    <cellStyle name="Normal 2 2 18 2 8 2" xfId="6167" xr:uid="{00000000-0005-0000-0000-0000FC180000}"/>
    <cellStyle name="Normal 2 2 18 2 9" xfId="6168" xr:uid="{00000000-0005-0000-0000-0000FD180000}"/>
    <cellStyle name="Normal 2 2 18 2 9 2" xfId="6169" xr:uid="{00000000-0005-0000-0000-0000FE180000}"/>
    <cellStyle name="Normal 2 2 18 3" xfId="6170" xr:uid="{00000000-0005-0000-0000-0000FF180000}"/>
    <cellStyle name="Normal 2 2 18 3 10" xfId="6171" xr:uid="{00000000-0005-0000-0000-000000190000}"/>
    <cellStyle name="Normal 2 2 18 3 10 2" xfId="6172" xr:uid="{00000000-0005-0000-0000-000001190000}"/>
    <cellStyle name="Normal 2 2 18 3 11" xfId="6173" xr:uid="{00000000-0005-0000-0000-000002190000}"/>
    <cellStyle name="Normal 2 2 18 3 11 2" xfId="6174" xr:uid="{00000000-0005-0000-0000-000003190000}"/>
    <cellStyle name="Normal 2 2 18 3 12" xfId="6175" xr:uid="{00000000-0005-0000-0000-000004190000}"/>
    <cellStyle name="Normal 2 2 18 3 12 2" xfId="6176" xr:uid="{00000000-0005-0000-0000-000005190000}"/>
    <cellStyle name="Normal 2 2 18 3 13" xfId="6177" xr:uid="{00000000-0005-0000-0000-000006190000}"/>
    <cellStyle name="Normal 2 2 18 3 13 2" xfId="6178" xr:uid="{00000000-0005-0000-0000-000007190000}"/>
    <cellStyle name="Normal 2 2 18 3 14" xfId="6179" xr:uid="{00000000-0005-0000-0000-000008190000}"/>
    <cellStyle name="Normal 2 2 18 3 14 2" xfId="6180" xr:uid="{00000000-0005-0000-0000-000009190000}"/>
    <cellStyle name="Normal 2 2 18 3 15" xfId="6181" xr:uid="{00000000-0005-0000-0000-00000A190000}"/>
    <cellStyle name="Normal 2 2 18 3 15 2" xfId="6182" xr:uid="{00000000-0005-0000-0000-00000B190000}"/>
    <cellStyle name="Normal 2 2 18 3 16" xfId="6183" xr:uid="{00000000-0005-0000-0000-00000C190000}"/>
    <cellStyle name="Normal 2 2 18 3 16 2" xfId="6184" xr:uid="{00000000-0005-0000-0000-00000D190000}"/>
    <cellStyle name="Normal 2 2 18 3 17" xfId="6185" xr:uid="{00000000-0005-0000-0000-00000E190000}"/>
    <cellStyle name="Normal 2 2 18 3 18" xfId="6186" xr:uid="{00000000-0005-0000-0000-00000F190000}"/>
    <cellStyle name="Normal 2 2 18 3 2" xfId="6187" xr:uid="{00000000-0005-0000-0000-000010190000}"/>
    <cellStyle name="Normal 2 2 18 3 2 2" xfId="6188" xr:uid="{00000000-0005-0000-0000-000011190000}"/>
    <cellStyle name="Normal 2 2 18 3 3" xfId="6189" xr:uid="{00000000-0005-0000-0000-000012190000}"/>
    <cellStyle name="Normal 2 2 18 3 3 2" xfId="6190" xr:uid="{00000000-0005-0000-0000-000013190000}"/>
    <cellStyle name="Normal 2 2 18 3 4" xfId="6191" xr:uid="{00000000-0005-0000-0000-000014190000}"/>
    <cellStyle name="Normal 2 2 18 3 4 2" xfId="6192" xr:uid="{00000000-0005-0000-0000-000015190000}"/>
    <cellStyle name="Normal 2 2 18 3 5" xfId="6193" xr:uid="{00000000-0005-0000-0000-000016190000}"/>
    <cellStyle name="Normal 2 2 18 3 5 2" xfId="6194" xr:uid="{00000000-0005-0000-0000-000017190000}"/>
    <cellStyle name="Normal 2 2 18 3 6" xfId="6195" xr:uid="{00000000-0005-0000-0000-000018190000}"/>
    <cellStyle name="Normal 2 2 18 3 6 2" xfId="6196" xr:uid="{00000000-0005-0000-0000-000019190000}"/>
    <cellStyle name="Normal 2 2 18 3 7" xfId="6197" xr:uid="{00000000-0005-0000-0000-00001A190000}"/>
    <cellStyle name="Normal 2 2 18 3 7 2" xfId="6198" xr:uid="{00000000-0005-0000-0000-00001B190000}"/>
    <cellStyle name="Normal 2 2 18 3 8" xfId="6199" xr:uid="{00000000-0005-0000-0000-00001C190000}"/>
    <cellStyle name="Normal 2 2 18 3 8 2" xfId="6200" xr:uid="{00000000-0005-0000-0000-00001D190000}"/>
    <cellStyle name="Normal 2 2 18 3 9" xfId="6201" xr:uid="{00000000-0005-0000-0000-00001E190000}"/>
    <cellStyle name="Normal 2 2 18 3 9 2" xfId="6202" xr:uid="{00000000-0005-0000-0000-00001F190000}"/>
    <cellStyle name="Normal 2 2 18 4" xfId="6203" xr:uid="{00000000-0005-0000-0000-000020190000}"/>
    <cellStyle name="Normal 2 2 18 5" xfId="6204" xr:uid="{00000000-0005-0000-0000-000021190000}"/>
    <cellStyle name="Normal 2 2 18 6" xfId="6205" xr:uid="{00000000-0005-0000-0000-000022190000}"/>
    <cellStyle name="Normal 2 2 19" xfId="6206" xr:uid="{00000000-0005-0000-0000-000023190000}"/>
    <cellStyle name="Normal 2 2 19 2" xfId="6207" xr:uid="{00000000-0005-0000-0000-000024190000}"/>
    <cellStyle name="Normal 2 2 19 2 10" xfId="6208" xr:uid="{00000000-0005-0000-0000-000025190000}"/>
    <cellStyle name="Normal 2 2 19 2 10 2" xfId="6209" xr:uid="{00000000-0005-0000-0000-000026190000}"/>
    <cellStyle name="Normal 2 2 19 2 11" xfId="6210" xr:uid="{00000000-0005-0000-0000-000027190000}"/>
    <cellStyle name="Normal 2 2 19 2 11 2" xfId="6211" xr:uid="{00000000-0005-0000-0000-000028190000}"/>
    <cellStyle name="Normal 2 2 19 2 12" xfId="6212" xr:uid="{00000000-0005-0000-0000-000029190000}"/>
    <cellStyle name="Normal 2 2 19 2 12 2" xfId="6213" xr:uid="{00000000-0005-0000-0000-00002A190000}"/>
    <cellStyle name="Normal 2 2 19 2 13" xfId="6214" xr:uid="{00000000-0005-0000-0000-00002B190000}"/>
    <cellStyle name="Normal 2 2 19 2 13 2" xfId="6215" xr:uid="{00000000-0005-0000-0000-00002C190000}"/>
    <cellStyle name="Normal 2 2 19 2 14" xfId="6216" xr:uid="{00000000-0005-0000-0000-00002D190000}"/>
    <cellStyle name="Normal 2 2 19 2 14 2" xfId="6217" xr:uid="{00000000-0005-0000-0000-00002E190000}"/>
    <cellStyle name="Normal 2 2 19 2 15" xfId="6218" xr:uid="{00000000-0005-0000-0000-00002F190000}"/>
    <cellStyle name="Normal 2 2 19 2 15 2" xfId="6219" xr:uid="{00000000-0005-0000-0000-000030190000}"/>
    <cellStyle name="Normal 2 2 19 2 16" xfId="6220" xr:uid="{00000000-0005-0000-0000-000031190000}"/>
    <cellStyle name="Normal 2 2 19 2 16 2" xfId="6221" xr:uid="{00000000-0005-0000-0000-000032190000}"/>
    <cellStyle name="Normal 2 2 19 2 17" xfId="6222" xr:uid="{00000000-0005-0000-0000-000033190000}"/>
    <cellStyle name="Normal 2 2 19 2 18" xfId="6223" xr:uid="{00000000-0005-0000-0000-000034190000}"/>
    <cellStyle name="Normal 2 2 19 2 2" xfId="6224" xr:uid="{00000000-0005-0000-0000-000035190000}"/>
    <cellStyle name="Normal 2 2 19 2 2 2" xfId="6225" xr:uid="{00000000-0005-0000-0000-000036190000}"/>
    <cellStyle name="Normal 2 2 19 2 3" xfId="6226" xr:uid="{00000000-0005-0000-0000-000037190000}"/>
    <cellStyle name="Normal 2 2 19 2 3 2" xfId="6227" xr:uid="{00000000-0005-0000-0000-000038190000}"/>
    <cellStyle name="Normal 2 2 19 2 4" xfId="6228" xr:uid="{00000000-0005-0000-0000-000039190000}"/>
    <cellStyle name="Normal 2 2 19 2 4 2" xfId="6229" xr:uid="{00000000-0005-0000-0000-00003A190000}"/>
    <cellStyle name="Normal 2 2 19 2 5" xfId="6230" xr:uid="{00000000-0005-0000-0000-00003B190000}"/>
    <cellStyle name="Normal 2 2 19 2 5 2" xfId="6231" xr:uid="{00000000-0005-0000-0000-00003C190000}"/>
    <cellStyle name="Normal 2 2 19 2 6" xfId="6232" xr:uid="{00000000-0005-0000-0000-00003D190000}"/>
    <cellStyle name="Normal 2 2 19 2 6 2" xfId="6233" xr:uid="{00000000-0005-0000-0000-00003E190000}"/>
    <cellStyle name="Normal 2 2 19 2 7" xfId="6234" xr:uid="{00000000-0005-0000-0000-00003F190000}"/>
    <cellStyle name="Normal 2 2 19 2 7 2" xfId="6235" xr:uid="{00000000-0005-0000-0000-000040190000}"/>
    <cellStyle name="Normal 2 2 19 2 8" xfId="6236" xr:uid="{00000000-0005-0000-0000-000041190000}"/>
    <cellStyle name="Normal 2 2 19 2 8 2" xfId="6237" xr:uid="{00000000-0005-0000-0000-000042190000}"/>
    <cellStyle name="Normal 2 2 19 2 9" xfId="6238" xr:uid="{00000000-0005-0000-0000-000043190000}"/>
    <cellStyle name="Normal 2 2 19 2 9 2" xfId="6239" xr:uid="{00000000-0005-0000-0000-000044190000}"/>
    <cellStyle name="Normal 2 2 19 3" xfId="6240" xr:uid="{00000000-0005-0000-0000-000045190000}"/>
    <cellStyle name="Normal 2 2 19 3 10" xfId="6241" xr:uid="{00000000-0005-0000-0000-000046190000}"/>
    <cellStyle name="Normal 2 2 19 3 10 2" xfId="6242" xr:uid="{00000000-0005-0000-0000-000047190000}"/>
    <cellStyle name="Normal 2 2 19 3 11" xfId="6243" xr:uid="{00000000-0005-0000-0000-000048190000}"/>
    <cellStyle name="Normal 2 2 19 3 11 2" xfId="6244" xr:uid="{00000000-0005-0000-0000-000049190000}"/>
    <cellStyle name="Normal 2 2 19 3 12" xfId="6245" xr:uid="{00000000-0005-0000-0000-00004A190000}"/>
    <cellStyle name="Normal 2 2 19 3 12 2" xfId="6246" xr:uid="{00000000-0005-0000-0000-00004B190000}"/>
    <cellStyle name="Normal 2 2 19 3 13" xfId="6247" xr:uid="{00000000-0005-0000-0000-00004C190000}"/>
    <cellStyle name="Normal 2 2 19 3 13 2" xfId="6248" xr:uid="{00000000-0005-0000-0000-00004D190000}"/>
    <cellStyle name="Normal 2 2 19 3 14" xfId="6249" xr:uid="{00000000-0005-0000-0000-00004E190000}"/>
    <cellStyle name="Normal 2 2 19 3 14 2" xfId="6250" xr:uid="{00000000-0005-0000-0000-00004F190000}"/>
    <cellStyle name="Normal 2 2 19 3 15" xfId="6251" xr:uid="{00000000-0005-0000-0000-000050190000}"/>
    <cellStyle name="Normal 2 2 19 3 15 2" xfId="6252" xr:uid="{00000000-0005-0000-0000-000051190000}"/>
    <cellStyle name="Normal 2 2 19 3 16" xfId="6253" xr:uid="{00000000-0005-0000-0000-000052190000}"/>
    <cellStyle name="Normal 2 2 19 3 16 2" xfId="6254" xr:uid="{00000000-0005-0000-0000-000053190000}"/>
    <cellStyle name="Normal 2 2 19 3 17" xfId="6255" xr:uid="{00000000-0005-0000-0000-000054190000}"/>
    <cellStyle name="Normal 2 2 19 3 18" xfId="6256" xr:uid="{00000000-0005-0000-0000-000055190000}"/>
    <cellStyle name="Normal 2 2 19 3 2" xfId="6257" xr:uid="{00000000-0005-0000-0000-000056190000}"/>
    <cellStyle name="Normal 2 2 19 3 2 2" xfId="6258" xr:uid="{00000000-0005-0000-0000-000057190000}"/>
    <cellStyle name="Normal 2 2 19 3 3" xfId="6259" xr:uid="{00000000-0005-0000-0000-000058190000}"/>
    <cellStyle name="Normal 2 2 19 3 3 2" xfId="6260" xr:uid="{00000000-0005-0000-0000-000059190000}"/>
    <cellStyle name="Normal 2 2 19 3 4" xfId="6261" xr:uid="{00000000-0005-0000-0000-00005A190000}"/>
    <cellStyle name="Normal 2 2 19 3 4 2" xfId="6262" xr:uid="{00000000-0005-0000-0000-00005B190000}"/>
    <cellStyle name="Normal 2 2 19 3 5" xfId="6263" xr:uid="{00000000-0005-0000-0000-00005C190000}"/>
    <cellStyle name="Normal 2 2 19 3 5 2" xfId="6264" xr:uid="{00000000-0005-0000-0000-00005D190000}"/>
    <cellStyle name="Normal 2 2 19 3 6" xfId="6265" xr:uid="{00000000-0005-0000-0000-00005E190000}"/>
    <cellStyle name="Normal 2 2 19 3 6 2" xfId="6266" xr:uid="{00000000-0005-0000-0000-00005F190000}"/>
    <cellStyle name="Normal 2 2 19 3 7" xfId="6267" xr:uid="{00000000-0005-0000-0000-000060190000}"/>
    <cellStyle name="Normal 2 2 19 3 7 2" xfId="6268" xr:uid="{00000000-0005-0000-0000-000061190000}"/>
    <cellStyle name="Normal 2 2 19 3 8" xfId="6269" xr:uid="{00000000-0005-0000-0000-000062190000}"/>
    <cellStyle name="Normal 2 2 19 3 8 2" xfId="6270" xr:uid="{00000000-0005-0000-0000-000063190000}"/>
    <cellStyle name="Normal 2 2 19 3 9" xfId="6271" xr:uid="{00000000-0005-0000-0000-000064190000}"/>
    <cellStyle name="Normal 2 2 19 3 9 2" xfId="6272" xr:uid="{00000000-0005-0000-0000-000065190000}"/>
    <cellStyle name="Normal 2 2 19 4" xfId="6273" xr:uid="{00000000-0005-0000-0000-000066190000}"/>
    <cellStyle name="Normal 2 2 19 5" xfId="6274" xr:uid="{00000000-0005-0000-0000-000067190000}"/>
    <cellStyle name="Normal 2 2 19 6" xfId="6275" xr:uid="{00000000-0005-0000-0000-000068190000}"/>
    <cellStyle name="Normal 2 2 2" xfId="6276" xr:uid="{00000000-0005-0000-0000-000069190000}"/>
    <cellStyle name="Normal 2 2 2 10" xfId="6277" xr:uid="{00000000-0005-0000-0000-00006A190000}"/>
    <cellStyle name="Normal 2 2 2 11" xfId="6278" xr:uid="{00000000-0005-0000-0000-00006B190000}"/>
    <cellStyle name="Normal 2 2 2 12" xfId="6279" xr:uid="{00000000-0005-0000-0000-00006C190000}"/>
    <cellStyle name="Normal 2 2 2 13" xfId="6280" xr:uid="{00000000-0005-0000-0000-00006D190000}"/>
    <cellStyle name="Normal 2 2 2 14" xfId="6281" xr:uid="{00000000-0005-0000-0000-00006E190000}"/>
    <cellStyle name="Normal 2 2 2 14 2" xfId="6282" xr:uid="{00000000-0005-0000-0000-00006F190000}"/>
    <cellStyle name="Normal 2 2 2 14 2 2" xfId="6283" xr:uid="{00000000-0005-0000-0000-000070190000}"/>
    <cellStyle name="Normal 2 2 2 15" xfId="6284" xr:uid="{00000000-0005-0000-0000-000071190000}"/>
    <cellStyle name="Normal 2 2 2 16" xfId="6285" xr:uid="{00000000-0005-0000-0000-000072190000}"/>
    <cellStyle name="Normal 2 2 2 17" xfId="6286" xr:uid="{00000000-0005-0000-0000-000073190000}"/>
    <cellStyle name="Normal 2 2 2 18" xfId="6287" xr:uid="{00000000-0005-0000-0000-000074190000}"/>
    <cellStyle name="Normal 2 2 2 19" xfId="6288" xr:uid="{00000000-0005-0000-0000-000075190000}"/>
    <cellStyle name="Normal 2 2 2 2" xfId="6289" xr:uid="{00000000-0005-0000-0000-000076190000}"/>
    <cellStyle name="Normal 2 2 2 2 10" xfId="6290" xr:uid="{00000000-0005-0000-0000-000077190000}"/>
    <cellStyle name="Normal 2 2 2 2 10 2" xfId="6291" xr:uid="{00000000-0005-0000-0000-000078190000}"/>
    <cellStyle name="Normal 2 2 2 2 11" xfId="6292" xr:uid="{00000000-0005-0000-0000-000079190000}"/>
    <cellStyle name="Normal 2 2 2 2 11 2" xfId="6293" xr:uid="{00000000-0005-0000-0000-00007A190000}"/>
    <cellStyle name="Normal 2 2 2 2 12" xfId="6294" xr:uid="{00000000-0005-0000-0000-00007B190000}"/>
    <cellStyle name="Normal 2 2 2 2 12 2" xfId="6295" xr:uid="{00000000-0005-0000-0000-00007C190000}"/>
    <cellStyle name="Normal 2 2 2 2 13" xfId="6296" xr:uid="{00000000-0005-0000-0000-00007D190000}"/>
    <cellStyle name="Normal 2 2 2 2 13 2" xfId="6297" xr:uid="{00000000-0005-0000-0000-00007E190000}"/>
    <cellStyle name="Normal 2 2 2 2 14" xfId="6298" xr:uid="{00000000-0005-0000-0000-00007F190000}"/>
    <cellStyle name="Normal 2 2 2 2 14 2" xfId="6299" xr:uid="{00000000-0005-0000-0000-000080190000}"/>
    <cellStyle name="Normal 2 2 2 2 15" xfId="6300" xr:uid="{00000000-0005-0000-0000-000081190000}"/>
    <cellStyle name="Normal 2 2 2 2 15 2" xfId="6301" xr:uid="{00000000-0005-0000-0000-000082190000}"/>
    <cellStyle name="Normal 2 2 2 2 15 2 2" xfId="6302" xr:uid="{00000000-0005-0000-0000-000083190000}"/>
    <cellStyle name="Normal 2 2 2 2 15 2 3" xfId="6303" xr:uid="{00000000-0005-0000-0000-000084190000}"/>
    <cellStyle name="Normal 2 2 2 2 16" xfId="6304" xr:uid="{00000000-0005-0000-0000-000085190000}"/>
    <cellStyle name="Normal 2 2 2 2 17" xfId="6305" xr:uid="{00000000-0005-0000-0000-000086190000}"/>
    <cellStyle name="Normal 2 2 2 2 18" xfId="6306" xr:uid="{00000000-0005-0000-0000-000087190000}"/>
    <cellStyle name="Normal 2 2 2 2 19" xfId="6307" xr:uid="{00000000-0005-0000-0000-000088190000}"/>
    <cellStyle name="Normal 2 2 2 2 2" xfId="6308" xr:uid="{00000000-0005-0000-0000-000089190000}"/>
    <cellStyle name="Normal 2 2 2 2 2 10" xfId="6309" xr:uid="{00000000-0005-0000-0000-00008A190000}"/>
    <cellStyle name="Normal 2 2 2 2 2 11" xfId="6310" xr:uid="{00000000-0005-0000-0000-00008B190000}"/>
    <cellStyle name="Normal 2 2 2 2 2 12" xfId="6311" xr:uid="{00000000-0005-0000-0000-00008C190000}"/>
    <cellStyle name="Normal 2 2 2 2 2 13" xfId="6312" xr:uid="{00000000-0005-0000-0000-00008D190000}"/>
    <cellStyle name="Normal 2 2 2 2 2 13 2" xfId="6313" xr:uid="{00000000-0005-0000-0000-00008E190000}"/>
    <cellStyle name="Normal 2 2 2 2 2 13 2 2" xfId="6314" xr:uid="{00000000-0005-0000-0000-00008F190000}"/>
    <cellStyle name="Normal 2 2 2 2 2 13 2 2 2" xfId="6315" xr:uid="{00000000-0005-0000-0000-000090190000}"/>
    <cellStyle name="Normal 2 2 2 2 2 13 3" xfId="6316" xr:uid="{00000000-0005-0000-0000-000091190000}"/>
    <cellStyle name="Normal 2 2 2 2 2 14" xfId="6317" xr:uid="{00000000-0005-0000-0000-000092190000}"/>
    <cellStyle name="Normal 2 2 2 2 2 14 2" xfId="6318" xr:uid="{00000000-0005-0000-0000-000093190000}"/>
    <cellStyle name="Normal 2 2 2 2 2 15" xfId="6319" xr:uid="{00000000-0005-0000-0000-000094190000}"/>
    <cellStyle name="Normal 2 2 2 2 2 15 2" xfId="6320" xr:uid="{00000000-0005-0000-0000-000095190000}"/>
    <cellStyle name="Normal 2 2 2 2 2 16" xfId="6321" xr:uid="{00000000-0005-0000-0000-000096190000}"/>
    <cellStyle name="Normal 2 2 2 2 2 16 2" xfId="6322" xr:uid="{00000000-0005-0000-0000-000097190000}"/>
    <cellStyle name="Normal 2 2 2 2 2 17" xfId="6323" xr:uid="{00000000-0005-0000-0000-000098190000}"/>
    <cellStyle name="Normal 2 2 2 2 2 17 2" xfId="6324" xr:uid="{00000000-0005-0000-0000-000099190000}"/>
    <cellStyle name="Normal 2 2 2 2 2 18" xfId="6325" xr:uid="{00000000-0005-0000-0000-00009A190000}"/>
    <cellStyle name="Normal 2 2 2 2 2 18 2" xfId="6326" xr:uid="{00000000-0005-0000-0000-00009B190000}"/>
    <cellStyle name="Normal 2 2 2 2 2 19" xfId="6327" xr:uid="{00000000-0005-0000-0000-00009C190000}"/>
    <cellStyle name="Normal 2 2 2 2 2 19 2" xfId="6328" xr:uid="{00000000-0005-0000-0000-00009D190000}"/>
    <cellStyle name="Normal 2 2 2 2 2 2" xfId="6329" xr:uid="{00000000-0005-0000-0000-00009E190000}"/>
    <cellStyle name="Normal 2 2 2 2 2 2 10" xfId="6330" xr:uid="{00000000-0005-0000-0000-00009F190000}"/>
    <cellStyle name="Normal 2 2 2 2 2 2 10 2" xfId="6331" xr:uid="{00000000-0005-0000-0000-0000A0190000}"/>
    <cellStyle name="Normal 2 2 2 2 2 2 11" xfId="6332" xr:uid="{00000000-0005-0000-0000-0000A1190000}"/>
    <cellStyle name="Normal 2 2 2 2 2 2 11 2" xfId="6333" xr:uid="{00000000-0005-0000-0000-0000A2190000}"/>
    <cellStyle name="Normal 2 2 2 2 2 2 12" xfId="6334" xr:uid="{00000000-0005-0000-0000-0000A3190000}"/>
    <cellStyle name="Normal 2 2 2 2 2 2 12 2" xfId="6335" xr:uid="{00000000-0005-0000-0000-0000A4190000}"/>
    <cellStyle name="Normal 2 2 2 2 2 2 13" xfId="6336" xr:uid="{00000000-0005-0000-0000-0000A5190000}"/>
    <cellStyle name="Normal 2 2 2 2 2 2 13 2" xfId="6337" xr:uid="{00000000-0005-0000-0000-0000A6190000}"/>
    <cellStyle name="Normal 2 2 2 2 2 2 14" xfId="6338" xr:uid="{00000000-0005-0000-0000-0000A7190000}"/>
    <cellStyle name="Normal 2 2 2 2 2 2 14 2" xfId="6339" xr:uid="{00000000-0005-0000-0000-0000A8190000}"/>
    <cellStyle name="Normal 2 2 2 2 2 2 14 2 2" xfId="6340" xr:uid="{00000000-0005-0000-0000-0000A9190000}"/>
    <cellStyle name="Normal 2 2 2 2 2 2 14 2 3" xfId="6341" xr:uid="{00000000-0005-0000-0000-0000AA190000}"/>
    <cellStyle name="Normal 2 2 2 2 2 2 15" xfId="6342" xr:uid="{00000000-0005-0000-0000-0000AB190000}"/>
    <cellStyle name="Normal 2 2 2 2 2 2 16" xfId="6343" xr:uid="{00000000-0005-0000-0000-0000AC190000}"/>
    <cellStyle name="Normal 2 2 2 2 2 2 17" xfId="6344" xr:uid="{00000000-0005-0000-0000-0000AD190000}"/>
    <cellStyle name="Normal 2 2 2 2 2 2 18" xfId="6345" xr:uid="{00000000-0005-0000-0000-0000AE190000}"/>
    <cellStyle name="Normal 2 2 2 2 2 2 19" xfId="6346" xr:uid="{00000000-0005-0000-0000-0000AF190000}"/>
    <cellStyle name="Normal 2 2 2 2 2 2 2" xfId="6347" xr:uid="{00000000-0005-0000-0000-0000B0190000}"/>
    <cellStyle name="Normal 2 2 2 2 2 2 2 10" xfId="6348" xr:uid="{00000000-0005-0000-0000-0000B1190000}"/>
    <cellStyle name="Normal 2 2 2 2 2 2 2 11" xfId="6349" xr:uid="{00000000-0005-0000-0000-0000B2190000}"/>
    <cellStyle name="Normal 2 2 2 2 2 2 2 12" xfId="6350" xr:uid="{00000000-0005-0000-0000-0000B3190000}"/>
    <cellStyle name="Normal 2 2 2 2 2 2 2 13" xfId="6351" xr:uid="{00000000-0005-0000-0000-0000B4190000}"/>
    <cellStyle name="Normal 2 2 2 2 2 2 2 13 2" xfId="6352" xr:uid="{00000000-0005-0000-0000-0000B5190000}"/>
    <cellStyle name="Normal 2 2 2 2 2 2 2 13 2 2" xfId="6353" xr:uid="{00000000-0005-0000-0000-0000B6190000}"/>
    <cellStyle name="Normal 2 2 2 2 2 2 2 13 2 2 2" xfId="6354" xr:uid="{00000000-0005-0000-0000-0000B7190000}"/>
    <cellStyle name="Normal 2 2 2 2 2 2 2 13 3" xfId="6355" xr:uid="{00000000-0005-0000-0000-0000B8190000}"/>
    <cellStyle name="Normal 2 2 2 2 2 2 2 14" xfId="6356" xr:uid="{00000000-0005-0000-0000-0000B9190000}"/>
    <cellStyle name="Normal 2 2 2 2 2 2 2 14 2" xfId="6357" xr:uid="{00000000-0005-0000-0000-0000BA190000}"/>
    <cellStyle name="Normal 2 2 2 2 2 2 2 15" xfId="6358" xr:uid="{00000000-0005-0000-0000-0000BB190000}"/>
    <cellStyle name="Normal 2 2 2 2 2 2 2 15 2" xfId="6359" xr:uid="{00000000-0005-0000-0000-0000BC190000}"/>
    <cellStyle name="Normal 2 2 2 2 2 2 2 16" xfId="6360" xr:uid="{00000000-0005-0000-0000-0000BD190000}"/>
    <cellStyle name="Normal 2 2 2 2 2 2 2 16 2" xfId="6361" xr:uid="{00000000-0005-0000-0000-0000BE190000}"/>
    <cellStyle name="Normal 2 2 2 2 2 2 2 17" xfId="6362" xr:uid="{00000000-0005-0000-0000-0000BF190000}"/>
    <cellStyle name="Normal 2 2 2 2 2 2 2 17 2" xfId="6363" xr:uid="{00000000-0005-0000-0000-0000C0190000}"/>
    <cellStyle name="Normal 2 2 2 2 2 2 2 18" xfId="6364" xr:uid="{00000000-0005-0000-0000-0000C1190000}"/>
    <cellStyle name="Normal 2 2 2 2 2 2 2 18 2" xfId="6365" xr:uid="{00000000-0005-0000-0000-0000C2190000}"/>
    <cellStyle name="Normal 2 2 2 2 2 2 2 19" xfId="6366" xr:uid="{00000000-0005-0000-0000-0000C3190000}"/>
    <cellStyle name="Normal 2 2 2 2 2 2 2 19 2" xfId="6367" xr:uid="{00000000-0005-0000-0000-0000C4190000}"/>
    <cellStyle name="Normal 2 2 2 2 2 2 2 2" xfId="6368" xr:uid="{00000000-0005-0000-0000-0000C5190000}"/>
    <cellStyle name="Normal 2 2 2 2 2 2 2 2 10" xfId="6369" xr:uid="{00000000-0005-0000-0000-0000C6190000}"/>
    <cellStyle name="Normal 2 2 2 2 2 2 2 2 11" xfId="6370" xr:uid="{00000000-0005-0000-0000-0000C7190000}"/>
    <cellStyle name="Normal 2 2 2 2 2 2 2 2 12" xfId="6371" xr:uid="{00000000-0005-0000-0000-0000C8190000}"/>
    <cellStyle name="Normal 2 2 2 2 2 2 2 2 13" xfId="6372" xr:uid="{00000000-0005-0000-0000-0000C9190000}"/>
    <cellStyle name="Normal 2 2 2 2 2 2 2 2 14" xfId="6373" xr:uid="{00000000-0005-0000-0000-0000CA190000}"/>
    <cellStyle name="Normal 2 2 2 2 2 2 2 2 2" xfId="6374" xr:uid="{00000000-0005-0000-0000-0000CB190000}"/>
    <cellStyle name="Normal 2 2 2 2 2 2 2 2 2 2" xfId="6375" xr:uid="{00000000-0005-0000-0000-0000CC190000}"/>
    <cellStyle name="Normal 2 2 2 2 2 2 2 2 2 2 2" xfId="6376" xr:uid="{00000000-0005-0000-0000-0000CD190000}"/>
    <cellStyle name="Normal 2 2 2 2 2 2 2 2 2 2 2 2" xfId="6377" xr:uid="{00000000-0005-0000-0000-0000CE190000}"/>
    <cellStyle name="Normal 2 2 2 2 2 2 2 2 2 2 2 3" xfId="6378" xr:uid="{00000000-0005-0000-0000-0000CF190000}"/>
    <cellStyle name="Normal 2 2 2 2 2 2 2 2 2 2 2 4" xfId="6379" xr:uid="{00000000-0005-0000-0000-0000D0190000}"/>
    <cellStyle name="Normal 2 2 2 2 2 2 2 2 2 2 3" xfId="6380" xr:uid="{00000000-0005-0000-0000-0000D1190000}"/>
    <cellStyle name="Normal 2 2 2 2 2 2 2 2 2 2 4" xfId="6381" xr:uid="{00000000-0005-0000-0000-0000D2190000}"/>
    <cellStyle name="Normal 2 2 2 2 2 2 2 2 2 2 5" xfId="6382" xr:uid="{00000000-0005-0000-0000-0000D3190000}"/>
    <cellStyle name="Normal 2 2 2 2 2 2 2 2 2 3" xfId="6383" xr:uid="{00000000-0005-0000-0000-0000D4190000}"/>
    <cellStyle name="Normal 2 2 2 2 2 2 2 2 2 4" xfId="6384" xr:uid="{00000000-0005-0000-0000-0000D5190000}"/>
    <cellStyle name="Normal 2 2 2 2 2 2 2 2 2 5" xfId="6385" xr:uid="{00000000-0005-0000-0000-0000D6190000}"/>
    <cellStyle name="Normal 2 2 2 2 2 2 2 2 3" xfId="6386" xr:uid="{00000000-0005-0000-0000-0000D7190000}"/>
    <cellStyle name="Normal 2 2 2 2 2 2 2 2 4" xfId="6387" xr:uid="{00000000-0005-0000-0000-0000D8190000}"/>
    <cellStyle name="Normal 2 2 2 2 2 2 2 2 4 2" xfId="6388" xr:uid="{00000000-0005-0000-0000-0000D9190000}"/>
    <cellStyle name="Normal 2 2 2 2 2 2 2 2 4 3" xfId="6389" xr:uid="{00000000-0005-0000-0000-0000DA190000}"/>
    <cellStyle name="Normal 2 2 2 2 2 2 2 2 4 4" xfId="6390" xr:uid="{00000000-0005-0000-0000-0000DB190000}"/>
    <cellStyle name="Normal 2 2 2 2 2 2 2 2 5" xfId="6391" xr:uid="{00000000-0005-0000-0000-0000DC190000}"/>
    <cellStyle name="Normal 2 2 2 2 2 2 2 2 6" xfId="6392" xr:uid="{00000000-0005-0000-0000-0000DD190000}"/>
    <cellStyle name="Normal 2 2 2 2 2 2 2 2 7" xfId="6393" xr:uid="{00000000-0005-0000-0000-0000DE190000}"/>
    <cellStyle name="Normal 2 2 2 2 2 2 2 2 8" xfId="6394" xr:uid="{00000000-0005-0000-0000-0000DF190000}"/>
    <cellStyle name="Normal 2 2 2 2 2 2 2 2 9" xfId="6395" xr:uid="{00000000-0005-0000-0000-0000E0190000}"/>
    <cellStyle name="Normal 2 2 2 2 2 2 2 20" xfId="6396" xr:uid="{00000000-0005-0000-0000-0000E1190000}"/>
    <cellStyle name="Normal 2 2 2 2 2 2 2 20 2" xfId="6397" xr:uid="{00000000-0005-0000-0000-0000E2190000}"/>
    <cellStyle name="Normal 2 2 2 2 2 2 2 21" xfId="6398" xr:uid="{00000000-0005-0000-0000-0000E3190000}"/>
    <cellStyle name="Normal 2 2 2 2 2 2 2 21 2" xfId="6399" xr:uid="{00000000-0005-0000-0000-0000E4190000}"/>
    <cellStyle name="Normal 2 2 2 2 2 2 2 22" xfId="6400" xr:uid="{00000000-0005-0000-0000-0000E5190000}"/>
    <cellStyle name="Normal 2 2 2 2 2 2 2 23" xfId="6401" xr:uid="{00000000-0005-0000-0000-0000E6190000}"/>
    <cellStyle name="Normal 2 2 2 2 2 2 2 24" xfId="6402" xr:uid="{00000000-0005-0000-0000-0000E7190000}"/>
    <cellStyle name="Normal 2 2 2 2 2 2 2 3" xfId="6403" xr:uid="{00000000-0005-0000-0000-0000E8190000}"/>
    <cellStyle name="Normal 2 2 2 2 2 2 2 4" xfId="6404" xr:uid="{00000000-0005-0000-0000-0000E9190000}"/>
    <cellStyle name="Normal 2 2 2 2 2 2 2 5" xfId="6405" xr:uid="{00000000-0005-0000-0000-0000EA190000}"/>
    <cellStyle name="Normal 2 2 2 2 2 2 2 5 2" xfId="6406" xr:uid="{00000000-0005-0000-0000-0000EB190000}"/>
    <cellStyle name="Normal 2 2 2 2 2 2 2 5 2 2" xfId="6407" xr:uid="{00000000-0005-0000-0000-0000EC190000}"/>
    <cellStyle name="Normal 2 2 2 2 2 2 2 5 2 3" xfId="6408" xr:uid="{00000000-0005-0000-0000-0000ED190000}"/>
    <cellStyle name="Normal 2 2 2 2 2 2 2 5 3" xfId="6409" xr:uid="{00000000-0005-0000-0000-0000EE190000}"/>
    <cellStyle name="Normal 2 2 2 2 2 2 2 6" xfId="6410" xr:uid="{00000000-0005-0000-0000-0000EF190000}"/>
    <cellStyle name="Normal 2 2 2 2 2 2 2 6 2" xfId="6411" xr:uid="{00000000-0005-0000-0000-0000F0190000}"/>
    <cellStyle name="Normal 2 2 2 2 2 2 2 6 3" xfId="6412" xr:uid="{00000000-0005-0000-0000-0000F1190000}"/>
    <cellStyle name="Normal 2 2 2 2 2 2 2 7" xfId="6413" xr:uid="{00000000-0005-0000-0000-0000F2190000}"/>
    <cellStyle name="Normal 2 2 2 2 2 2 2 8" xfId="6414" xr:uid="{00000000-0005-0000-0000-0000F3190000}"/>
    <cellStyle name="Normal 2 2 2 2 2 2 2 9" xfId="6415" xr:uid="{00000000-0005-0000-0000-0000F4190000}"/>
    <cellStyle name="Normal 2 2 2 2 2 2 20" xfId="6416" xr:uid="{00000000-0005-0000-0000-0000F5190000}"/>
    <cellStyle name="Normal 2 2 2 2 2 2 21" xfId="6417" xr:uid="{00000000-0005-0000-0000-0000F6190000}"/>
    <cellStyle name="Normal 2 2 2 2 2 2 22" xfId="6418" xr:uid="{00000000-0005-0000-0000-0000F7190000}"/>
    <cellStyle name="Normal 2 2 2 2 2 2 23" xfId="6419" xr:uid="{00000000-0005-0000-0000-0000F8190000}"/>
    <cellStyle name="Normal 2 2 2 2 2 2 23 2" xfId="6420" xr:uid="{00000000-0005-0000-0000-0000F9190000}"/>
    <cellStyle name="Normal 2 2 2 2 2 2 24" xfId="6421" xr:uid="{00000000-0005-0000-0000-0000FA190000}"/>
    <cellStyle name="Normal 2 2 2 2 2 2 24 2" xfId="6422" xr:uid="{00000000-0005-0000-0000-0000FB190000}"/>
    <cellStyle name="Normal 2 2 2 2 2 2 25" xfId="6423" xr:uid="{00000000-0005-0000-0000-0000FC190000}"/>
    <cellStyle name="Normal 2 2 2 2 2 2 25 2" xfId="6424" xr:uid="{00000000-0005-0000-0000-0000FD190000}"/>
    <cellStyle name="Normal 2 2 2 2 2 2 26" xfId="6425" xr:uid="{00000000-0005-0000-0000-0000FE190000}"/>
    <cellStyle name="Normal 2 2 2 2 2 2 27" xfId="6426" xr:uid="{00000000-0005-0000-0000-0000FF190000}"/>
    <cellStyle name="Normal 2 2 2 2 2 2 28" xfId="6427" xr:uid="{00000000-0005-0000-0000-0000001A0000}"/>
    <cellStyle name="Normal 2 2 2 2 2 2 3" xfId="6428" xr:uid="{00000000-0005-0000-0000-0000011A0000}"/>
    <cellStyle name="Normal 2 2 2 2 2 2 3 2" xfId="6429" xr:uid="{00000000-0005-0000-0000-0000021A0000}"/>
    <cellStyle name="Normal 2 2 2 2 2 2 3 3" xfId="6430" xr:uid="{00000000-0005-0000-0000-0000031A0000}"/>
    <cellStyle name="Normal 2 2 2 2 2 2 3 4" xfId="6431" xr:uid="{00000000-0005-0000-0000-0000041A0000}"/>
    <cellStyle name="Normal 2 2 2 2 2 2 4" xfId="6432" xr:uid="{00000000-0005-0000-0000-0000051A0000}"/>
    <cellStyle name="Normal 2 2 2 2 2 2 4 2" xfId="6433" xr:uid="{00000000-0005-0000-0000-0000061A0000}"/>
    <cellStyle name="Normal 2 2 2 2 2 2 4 3" xfId="6434" xr:uid="{00000000-0005-0000-0000-0000071A0000}"/>
    <cellStyle name="Normal 2 2 2 2 2 2 4 4" xfId="6435" xr:uid="{00000000-0005-0000-0000-0000081A0000}"/>
    <cellStyle name="Normal 2 2 2 2 2 2 5" xfId="6436" xr:uid="{00000000-0005-0000-0000-0000091A0000}"/>
    <cellStyle name="Normal 2 2 2 2 2 2 5 10" xfId="6437" xr:uid="{00000000-0005-0000-0000-00000A1A0000}"/>
    <cellStyle name="Normal 2 2 2 2 2 2 5 10 2" xfId="6438" xr:uid="{00000000-0005-0000-0000-00000B1A0000}"/>
    <cellStyle name="Normal 2 2 2 2 2 2 5 11" xfId="6439" xr:uid="{00000000-0005-0000-0000-00000C1A0000}"/>
    <cellStyle name="Normal 2 2 2 2 2 2 5 11 2" xfId="6440" xr:uid="{00000000-0005-0000-0000-00000D1A0000}"/>
    <cellStyle name="Normal 2 2 2 2 2 2 5 12" xfId="6441" xr:uid="{00000000-0005-0000-0000-00000E1A0000}"/>
    <cellStyle name="Normal 2 2 2 2 2 2 5 13" xfId="6442" xr:uid="{00000000-0005-0000-0000-00000F1A0000}"/>
    <cellStyle name="Normal 2 2 2 2 2 2 5 2" xfId="6443" xr:uid="{00000000-0005-0000-0000-0000101A0000}"/>
    <cellStyle name="Normal 2 2 2 2 2 2 5 2 2" xfId="6444" xr:uid="{00000000-0005-0000-0000-0000111A0000}"/>
    <cellStyle name="Normal 2 2 2 2 2 2 5 2 2 2" xfId="6445" xr:uid="{00000000-0005-0000-0000-0000121A0000}"/>
    <cellStyle name="Normal 2 2 2 2 2 2 5 2 2 2 2" xfId="6446" xr:uid="{00000000-0005-0000-0000-0000131A0000}"/>
    <cellStyle name="Normal 2 2 2 2 2 2 5 2 2 2 3" xfId="6447" xr:uid="{00000000-0005-0000-0000-0000141A0000}"/>
    <cellStyle name="Normal 2 2 2 2 2 2 5 2 2 2 4" xfId="6448" xr:uid="{00000000-0005-0000-0000-0000151A0000}"/>
    <cellStyle name="Normal 2 2 2 2 2 2 5 2 2 3" xfId="6449" xr:uid="{00000000-0005-0000-0000-0000161A0000}"/>
    <cellStyle name="Normal 2 2 2 2 2 2 5 2 2 4" xfId="6450" xr:uid="{00000000-0005-0000-0000-0000171A0000}"/>
    <cellStyle name="Normal 2 2 2 2 2 2 5 2 3" xfId="6451" xr:uid="{00000000-0005-0000-0000-0000181A0000}"/>
    <cellStyle name="Normal 2 2 2 2 2 2 5 2 4" xfId="6452" xr:uid="{00000000-0005-0000-0000-0000191A0000}"/>
    <cellStyle name="Normal 2 2 2 2 2 2 5 3" xfId="6453" xr:uid="{00000000-0005-0000-0000-00001A1A0000}"/>
    <cellStyle name="Normal 2 2 2 2 2 2 5 3 2" xfId="6454" xr:uid="{00000000-0005-0000-0000-00001B1A0000}"/>
    <cellStyle name="Normal 2 2 2 2 2 2 5 3 3" xfId="6455" xr:uid="{00000000-0005-0000-0000-00001C1A0000}"/>
    <cellStyle name="Normal 2 2 2 2 2 2 5 3 4" xfId="6456" xr:uid="{00000000-0005-0000-0000-00001D1A0000}"/>
    <cellStyle name="Normal 2 2 2 2 2 2 5 4" xfId="6457" xr:uid="{00000000-0005-0000-0000-00001E1A0000}"/>
    <cellStyle name="Normal 2 2 2 2 2 2 5 4 2" xfId="6458" xr:uid="{00000000-0005-0000-0000-00001F1A0000}"/>
    <cellStyle name="Normal 2 2 2 2 2 2 5 5" xfId="6459" xr:uid="{00000000-0005-0000-0000-0000201A0000}"/>
    <cellStyle name="Normal 2 2 2 2 2 2 5 5 2" xfId="6460" xr:uid="{00000000-0005-0000-0000-0000211A0000}"/>
    <cellStyle name="Normal 2 2 2 2 2 2 5 6" xfId="6461" xr:uid="{00000000-0005-0000-0000-0000221A0000}"/>
    <cellStyle name="Normal 2 2 2 2 2 2 5 6 2" xfId="6462" xr:uid="{00000000-0005-0000-0000-0000231A0000}"/>
    <cellStyle name="Normal 2 2 2 2 2 2 5 7" xfId="6463" xr:uid="{00000000-0005-0000-0000-0000241A0000}"/>
    <cellStyle name="Normal 2 2 2 2 2 2 5 7 2" xfId="6464" xr:uid="{00000000-0005-0000-0000-0000251A0000}"/>
    <cellStyle name="Normal 2 2 2 2 2 2 5 8" xfId="6465" xr:uid="{00000000-0005-0000-0000-0000261A0000}"/>
    <cellStyle name="Normal 2 2 2 2 2 2 5 8 2" xfId="6466" xr:uid="{00000000-0005-0000-0000-0000271A0000}"/>
    <cellStyle name="Normal 2 2 2 2 2 2 5 9" xfId="6467" xr:uid="{00000000-0005-0000-0000-0000281A0000}"/>
    <cellStyle name="Normal 2 2 2 2 2 2 5 9 2" xfId="6468" xr:uid="{00000000-0005-0000-0000-0000291A0000}"/>
    <cellStyle name="Normal 2 2 2 2 2 2 6" xfId="6469" xr:uid="{00000000-0005-0000-0000-00002A1A0000}"/>
    <cellStyle name="Normal 2 2 2 2 2 2 6 2" xfId="6470" xr:uid="{00000000-0005-0000-0000-00002B1A0000}"/>
    <cellStyle name="Normal 2 2 2 2 2 2 6 3" xfId="6471" xr:uid="{00000000-0005-0000-0000-00002C1A0000}"/>
    <cellStyle name="Normal 2 2 2 2 2 2 7" xfId="6472" xr:uid="{00000000-0005-0000-0000-00002D1A0000}"/>
    <cellStyle name="Normal 2 2 2 2 2 2 7 2" xfId="6473" xr:uid="{00000000-0005-0000-0000-00002E1A0000}"/>
    <cellStyle name="Normal 2 2 2 2 2 2 8" xfId="6474" xr:uid="{00000000-0005-0000-0000-00002F1A0000}"/>
    <cellStyle name="Normal 2 2 2 2 2 2 8 2" xfId="6475" xr:uid="{00000000-0005-0000-0000-0000301A0000}"/>
    <cellStyle name="Normal 2 2 2 2 2 2 9" xfId="6476" xr:uid="{00000000-0005-0000-0000-0000311A0000}"/>
    <cellStyle name="Normal 2 2 2 2 2 2 9 2" xfId="6477" xr:uid="{00000000-0005-0000-0000-0000321A0000}"/>
    <cellStyle name="Normal 2 2 2 2 2 20" xfId="6478" xr:uid="{00000000-0005-0000-0000-0000331A0000}"/>
    <cellStyle name="Normal 2 2 2 2 2 20 2" xfId="6479" xr:uid="{00000000-0005-0000-0000-0000341A0000}"/>
    <cellStyle name="Normal 2 2 2 2 2 21" xfId="6480" xr:uid="{00000000-0005-0000-0000-0000351A0000}"/>
    <cellStyle name="Normal 2 2 2 2 2 21 2" xfId="6481" xr:uid="{00000000-0005-0000-0000-0000361A0000}"/>
    <cellStyle name="Normal 2 2 2 2 2 22" xfId="6482" xr:uid="{00000000-0005-0000-0000-0000371A0000}"/>
    <cellStyle name="Normal 2 2 2 2 2 23" xfId="6483" xr:uid="{00000000-0005-0000-0000-0000381A0000}"/>
    <cellStyle name="Normal 2 2 2 2 2 24" xfId="6484" xr:uid="{00000000-0005-0000-0000-0000391A0000}"/>
    <cellStyle name="Normal 2 2 2 2 2 3" xfId="6485" xr:uid="{00000000-0005-0000-0000-00003A1A0000}"/>
    <cellStyle name="Normal 2 2 2 2 2 3 10" xfId="6486" xr:uid="{00000000-0005-0000-0000-00003B1A0000}"/>
    <cellStyle name="Normal 2 2 2 2 2 3 11" xfId="6487" xr:uid="{00000000-0005-0000-0000-00003C1A0000}"/>
    <cellStyle name="Normal 2 2 2 2 2 3 12" xfId="6488" xr:uid="{00000000-0005-0000-0000-00003D1A0000}"/>
    <cellStyle name="Normal 2 2 2 2 2 3 13" xfId="6489" xr:uid="{00000000-0005-0000-0000-00003E1A0000}"/>
    <cellStyle name="Normal 2 2 2 2 2 3 2" xfId="6490" xr:uid="{00000000-0005-0000-0000-00003F1A0000}"/>
    <cellStyle name="Normal 2 2 2 2 2 3 2 2" xfId="6491" xr:uid="{00000000-0005-0000-0000-0000401A0000}"/>
    <cellStyle name="Normal 2 2 2 2 2 3 2 2 2" xfId="6492" xr:uid="{00000000-0005-0000-0000-0000411A0000}"/>
    <cellStyle name="Normal 2 2 2 2 2 3 2 2 2 2" xfId="6493" xr:uid="{00000000-0005-0000-0000-0000421A0000}"/>
    <cellStyle name="Normal 2 2 2 2 2 3 2 2 2 3" xfId="6494" xr:uid="{00000000-0005-0000-0000-0000431A0000}"/>
    <cellStyle name="Normal 2 2 2 2 2 3 2 2 2 4" xfId="6495" xr:uid="{00000000-0005-0000-0000-0000441A0000}"/>
    <cellStyle name="Normal 2 2 2 2 2 3 2 2 3" xfId="6496" xr:uid="{00000000-0005-0000-0000-0000451A0000}"/>
    <cellStyle name="Normal 2 2 2 2 2 3 2 2 4" xfId="6497" xr:uid="{00000000-0005-0000-0000-0000461A0000}"/>
    <cellStyle name="Normal 2 2 2 2 2 3 2 3" xfId="6498" xr:uid="{00000000-0005-0000-0000-0000471A0000}"/>
    <cellStyle name="Normal 2 2 2 2 2 3 2 4" xfId="6499" xr:uid="{00000000-0005-0000-0000-0000481A0000}"/>
    <cellStyle name="Normal 2 2 2 2 2 3 3" xfId="6500" xr:uid="{00000000-0005-0000-0000-0000491A0000}"/>
    <cellStyle name="Normal 2 2 2 2 2 3 4" xfId="6501" xr:uid="{00000000-0005-0000-0000-00004A1A0000}"/>
    <cellStyle name="Normal 2 2 2 2 2 3 5" xfId="6502" xr:uid="{00000000-0005-0000-0000-00004B1A0000}"/>
    <cellStyle name="Normal 2 2 2 2 2 3 6" xfId="6503" xr:uid="{00000000-0005-0000-0000-00004C1A0000}"/>
    <cellStyle name="Normal 2 2 2 2 2 3 7" xfId="6504" xr:uid="{00000000-0005-0000-0000-00004D1A0000}"/>
    <cellStyle name="Normal 2 2 2 2 2 3 8" xfId="6505" xr:uid="{00000000-0005-0000-0000-00004E1A0000}"/>
    <cellStyle name="Normal 2 2 2 2 2 3 9" xfId="6506" xr:uid="{00000000-0005-0000-0000-00004F1A0000}"/>
    <cellStyle name="Normal 2 2 2 2 2 4" xfId="6507" xr:uid="{00000000-0005-0000-0000-0000501A0000}"/>
    <cellStyle name="Normal 2 2 2 2 2 5" xfId="6508" xr:uid="{00000000-0005-0000-0000-0000511A0000}"/>
    <cellStyle name="Normal 2 2 2 2 2 6" xfId="6509" xr:uid="{00000000-0005-0000-0000-0000521A0000}"/>
    <cellStyle name="Normal 2 2 2 2 2 6 2" xfId="6510" xr:uid="{00000000-0005-0000-0000-0000531A0000}"/>
    <cellStyle name="Normal 2 2 2 2 2 6 2 2" xfId="6511" xr:uid="{00000000-0005-0000-0000-0000541A0000}"/>
    <cellStyle name="Normal 2 2 2 2 2 6 2 3" xfId="6512" xr:uid="{00000000-0005-0000-0000-0000551A0000}"/>
    <cellStyle name="Normal 2 2 2 2 2 6 3" xfId="6513" xr:uid="{00000000-0005-0000-0000-0000561A0000}"/>
    <cellStyle name="Normal 2 2 2 2 2 7" xfId="6514" xr:uid="{00000000-0005-0000-0000-0000571A0000}"/>
    <cellStyle name="Normal 2 2 2 2 2 7 2" xfId="6515" xr:uid="{00000000-0005-0000-0000-0000581A0000}"/>
    <cellStyle name="Normal 2 2 2 2 2 7 3" xfId="6516" xr:uid="{00000000-0005-0000-0000-0000591A0000}"/>
    <cellStyle name="Normal 2 2 2 2 2 8" xfId="6517" xr:uid="{00000000-0005-0000-0000-00005A1A0000}"/>
    <cellStyle name="Normal 2 2 2 2 2 9" xfId="6518" xr:uid="{00000000-0005-0000-0000-00005B1A0000}"/>
    <cellStyle name="Normal 2 2 2 2 20" xfId="6519" xr:uid="{00000000-0005-0000-0000-00005C1A0000}"/>
    <cellStyle name="Normal 2 2 2 2 21" xfId="6520" xr:uid="{00000000-0005-0000-0000-00005D1A0000}"/>
    <cellStyle name="Normal 2 2 2 2 22" xfId="6521" xr:uid="{00000000-0005-0000-0000-00005E1A0000}"/>
    <cellStyle name="Normal 2 2 2 2 23" xfId="6522" xr:uid="{00000000-0005-0000-0000-00005F1A0000}"/>
    <cellStyle name="Normal 2 2 2 2 24" xfId="6523" xr:uid="{00000000-0005-0000-0000-0000601A0000}"/>
    <cellStyle name="Normal 2 2 2 2 24 2" xfId="6524" xr:uid="{00000000-0005-0000-0000-0000611A0000}"/>
    <cellStyle name="Normal 2 2 2 2 25" xfId="6525" xr:uid="{00000000-0005-0000-0000-0000621A0000}"/>
    <cellStyle name="Normal 2 2 2 2 25 2" xfId="6526" xr:uid="{00000000-0005-0000-0000-0000631A0000}"/>
    <cellStyle name="Normal 2 2 2 2 26" xfId="6527" xr:uid="{00000000-0005-0000-0000-0000641A0000}"/>
    <cellStyle name="Normal 2 2 2 2 26 2" xfId="6528" xr:uid="{00000000-0005-0000-0000-0000651A0000}"/>
    <cellStyle name="Normal 2 2 2 2 27" xfId="6529" xr:uid="{00000000-0005-0000-0000-0000661A0000}"/>
    <cellStyle name="Normal 2 2 2 2 28" xfId="6530" xr:uid="{00000000-0005-0000-0000-0000671A0000}"/>
    <cellStyle name="Normal 2 2 2 2 29" xfId="6531" xr:uid="{00000000-0005-0000-0000-0000681A0000}"/>
    <cellStyle name="Normal 2 2 2 2 3" xfId="6532" xr:uid="{00000000-0005-0000-0000-0000691A0000}"/>
    <cellStyle name="Normal 2 2 2 2 4" xfId="6533" xr:uid="{00000000-0005-0000-0000-00006A1A0000}"/>
    <cellStyle name="Normal 2 2 2 2 4 2" xfId="6534" xr:uid="{00000000-0005-0000-0000-00006B1A0000}"/>
    <cellStyle name="Normal 2 2 2 2 4 3" xfId="6535" xr:uid="{00000000-0005-0000-0000-00006C1A0000}"/>
    <cellStyle name="Normal 2 2 2 2 4 4" xfId="6536" xr:uid="{00000000-0005-0000-0000-00006D1A0000}"/>
    <cellStyle name="Normal 2 2 2 2 5" xfId="6537" xr:uid="{00000000-0005-0000-0000-00006E1A0000}"/>
    <cellStyle name="Normal 2 2 2 2 5 2" xfId="6538" xr:uid="{00000000-0005-0000-0000-00006F1A0000}"/>
    <cellStyle name="Normal 2 2 2 2 5 3" xfId="6539" xr:uid="{00000000-0005-0000-0000-0000701A0000}"/>
    <cellStyle name="Normal 2 2 2 2 5 4" xfId="6540" xr:uid="{00000000-0005-0000-0000-0000711A0000}"/>
    <cellStyle name="Normal 2 2 2 2 6" xfId="6541" xr:uid="{00000000-0005-0000-0000-0000721A0000}"/>
    <cellStyle name="Normal 2 2 2 2 6 10" xfId="6542" xr:uid="{00000000-0005-0000-0000-0000731A0000}"/>
    <cellStyle name="Normal 2 2 2 2 6 10 2" xfId="6543" xr:uid="{00000000-0005-0000-0000-0000741A0000}"/>
    <cellStyle name="Normal 2 2 2 2 6 11" xfId="6544" xr:uid="{00000000-0005-0000-0000-0000751A0000}"/>
    <cellStyle name="Normal 2 2 2 2 6 11 2" xfId="6545" xr:uid="{00000000-0005-0000-0000-0000761A0000}"/>
    <cellStyle name="Normal 2 2 2 2 6 12" xfId="6546" xr:uid="{00000000-0005-0000-0000-0000771A0000}"/>
    <cellStyle name="Normal 2 2 2 2 6 13" xfId="6547" xr:uid="{00000000-0005-0000-0000-0000781A0000}"/>
    <cellStyle name="Normal 2 2 2 2 6 2" xfId="6548" xr:uid="{00000000-0005-0000-0000-0000791A0000}"/>
    <cellStyle name="Normal 2 2 2 2 6 2 2" xfId="6549" xr:uid="{00000000-0005-0000-0000-00007A1A0000}"/>
    <cellStyle name="Normal 2 2 2 2 6 2 2 2" xfId="6550" xr:uid="{00000000-0005-0000-0000-00007B1A0000}"/>
    <cellStyle name="Normal 2 2 2 2 6 2 2 2 2" xfId="6551" xr:uid="{00000000-0005-0000-0000-00007C1A0000}"/>
    <cellStyle name="Normal 2 2 2 2 6 2 2 2 3" xfId="6552" xr:uid="{00000000-0005-0000-0000-00007D1A0000}"/>
    <cellStyle name="Normal 2 2 2 2 6 2 2 2 4" xfId="6553" xr:uid="{00000000-0005-0000-0000-00007E1A0000}"/>
    <cellStyle name="Normal 2 2 2 2 6 2 2 3" xfId="6554" xr:uid="{00000000-0005-0000-0000-00007F1A0000}"/>
    <cellStyle name="Normal 2 2 2 2 6 2 2 4" xfId="6555" xr:uid="{00000000-0005-0000-0000-0000801A0000}"/>
    <cellStyle name="Normal 2 2 2 2 6 2 3" xfId="6556" xr:uid="{00000000-0005-0000-0000-0000811A0000}"/>
    <cellStyle name="Normal 2 2 2 2 6 2 4" xfId="6557" xr:uid="{00000000-0005-0000-0000-0000821A0000}"/>
    <cellStyle name="Normal 2 2 2 2 6 3" xfId="6558" xr:uid="{00000000-0005-0000-0000-0000831A0000}"/>
    <cellStyle name="Normal 2 2 2 2 6 3 2" xfId="6559" xr:uid="{00000000-0005-0000-0000-0000841A0000}"/>
    <cellStyle name="Normal 2 2 2 2 6 4" xfId="6560" xr:uid="{00000000-0005-0000-0000-0000851A0000}"/>
    <cellStyle name="Normal 2 2 2 2 6 4 2" xfId="6561" xr:uid="{00000000-0005-0000-0000-0000861A0000}"/>
    <cellStyle name="Normal 2 2 2 2 6 5" xfId="6562" xr:uid="{00000000-0005-0000-0000-0000871A0000}"/>
    <cellStyle name="Normal 2 2 2 2 6 5 2" xfId="6563" xr:uid="{00000000-0005-0000-0000-0000881A0000}"/>
    <cellStyle name="Normal 2 2 2 2 6 6" xfId="6564" xr:uid="{00000000-0005-0000-0000-0000891A0000}"/>
    <cellStyle name="Normal 2 2 2 2 6 6 2" xfId="6565" xr:uid="{00000000-0005-0000-0000-00008A1A0000}"/>
    <cellStyle name="Normal 2 2 2 2 6 7" xfId="6566" xr:uid="{00000000-0005-0000-0000-00008B1A0000}"/>
    <cellStyle name="Normal 2 2 2 2 6 7 2" xfId="6567" xr:uid="{00000000-0005-0000-0000-00008C1A0000}"/>
    <cellStyle name="Normal 2 2 2 2 6 8" xfId="6568" xr:uid="{00000000-0005-0000-0000-00008D1A0000}"/>
    <cellStyle name="Normal 2 2 2 2 6 8 2" xfId="6569" xr:uid="{00000000-0005-0000-0000-00008E1A0000}"/>
    <cellStyle name="Normal 2 2 2 2 6 9" xfId="6570" xr:uid="{00000000-0005-0000-0000-00008F1A0000}"/>
    <cellStyle name="Normal 2 2 2 2 6 9 2" xfId="6571" xr:uid="{00000000-0005-0000-0000-0000901A0000}"/>
    <cellStyle name="Normal 2 2 2 2 7" xfId="6572" xr:uid="{00000000-0005-0000-0000-0000911A0000}"/>
    <cellStyle name="Normal 2 2 2 2 7 2" xfId="6573" xr:uid="{00000000-0005-0000-0000-0000921A0000}"/>
    <cellStyle name="Normal 2 2 2 2 7 2 2" xfId="6574" xr:uid="{00000000-0005-0000-0000-0000931A0000}"/>
    <cellStyle name="Normal 2 2 2 2 7 2 3" xfId="6575" xr:uid="{00000000-0005-0000-0000-0000941A0000}"/>
    <cellStyle name="Normal 2 2 2 2 7 3" xfId="6576" xr:uid="{00000000-0005-0000-0000-0000951A0000}"/>
    <cellStyle name="Normal 2 2 2 2 7 4" xfId="6577" xr:uid="{00000000-0005-0000-0000-0000961A0000}"/>
    <cellStyle name="Normal 2 2 2 2 7 5" xfId="6578" xr:uid="{00000000-0005-0000-0000-0000971A0000}"/>
    <cellStyle name="Normal 2 2 2 2 8" xfId="6579" xr:uid="{00000000-0005-0000-0000-0000981A0000}"/>
    <cellStyle name="Normal 2 2 2 2 8 2" xfId="6580" xr:uid="{00000000-0005-0000-0000-0000991A0000}"/>
    <cellStyle name="Normal 2 2 2 2 8 3" xfId="6581" xr:uid="{00000000-0005-0000-0000-00009A1A0000}"/>
    <cellStyle name="Normal 2 2 2 2 9" xfId="6582" xr:uid="{00000000-0005-0000-0000-00009B1A0000}"/>
    <cellStyle name="Normal 2 2 2 2 9 2" xfId="6583" xr:uid="{00000000-0005-0000-0000-00009C1A0000}"/>
    <cellStyle name="Normal 2 2 2 20" xfId="6584" xr:uid="{00000000-0005-0000-0000-00009D1A0000}"/>
    <cellStyle name="Normal 2 2 2 21" xfId="6585" xr:uid="{00000000-0005-0000-0000-00009E1A0000}"/>
    <cellStyle name="Normal 2 2 2 22" xfId="6586" xr:uid="{00000000-0005-0000-0000-00009F1A0000}"/>
    <cellStyle name="Normal 2 2 2 23" xfId="6587" xr:uid="{00000000-0005-0000-0000-0000A01A0000}"/>
    <cellStyle name="Normal 2 2 2 24" xfId="6588" xr:uid="{00000000-0005-0000-0000-0000A11A0000}"/>
    <cellStyle name="Normal 2 2 2 25" xfId="6589" xr:uid="{00000000-0005-0000-0000-0000A21A0000}"/>
    <cellStyle name="Normal 2 2 2 26" xfId="14886" xr:uid="{00000000-0005-0000-0000-0000A31A0000}"/>
    <cellStyle name="Normal 2 2 2 3" xfId="6590" xr:uid="{00000000-0005-0000-0000-0000A41A0000}"/>
    <cellStyle name="Normal 2 2 2 3 2" xfId="6591" xr:uid="{00000000-0005-0000-0000-0000A51A0000}"/>
    <cellStyle name="Normal 2 2 2 4" xfId="6592" xr:uid="{00000000-0005-0000-0000-0000A61A0000}"/>
    <cellStyle name="Normal 2 2 2 4 10" xfId="6593" xr:uid="{00000000-0005-0000-0000-0000A71A0000}"/>
    <cellStyle name="Normal 2 2 2 4 11" xfId="6594" xr:uid="{00000000-0005-0000-0000-0000A81A0000}"/>
    <cellStyle name="Normal 2 2 2 4 12" xfId="6595" xr:uid="{00000000-0005-0000-0000-0000A91A0000}"/>
    <cellStyle name="Normal 2 2 2 4 13" xfId="6596" xr:uid="{00000000-0005-0000-0000-0000AA1A0000}"/>
    <cellStyle name="Normal 2 2 2 4 2" xfId="6597" xr:uid="{00000000-0005-0000-0000-0000AB1A0000}"/>
    <cellStyle name="Normal 2 2 2 4 2 2" xfId="6598" xr:uid="{00000000-0005-0000-0000-0000AC1A0000}"/>
    <cellStyle name="Normal 2 2 2 4 2 2 2" xfId="6599" xr:uid="{00000000-0005-0000-0000-0000AD1A0000}"/>
    <cellStyle name="Normal 2 2 2 4 2 2 2 2" xfId="6600" xr:uid="{00000000-0005-0000-0000-0000AE1A0000}"/>
    <cellStyle name="Normal 2 2 2 4 2 2 2 3" xfId="6601" xr:uid="{00000000-0005-0000-0000-0000AF1A0000}"/>
    <cellStyle name="Normal 2 2 2 4 2 2 2 4" xfId="6602" xr:uid="{00000000-0005-0000-0000-0000B01A0000}"/>
    <cellStyle name="Normal 2 2 2 4 2 2 3" xfId="6603" xr:uid="{00000000-0005-0000-0000-0000B11A0000}"/>
    <cellStyle name="Normal 2 2 2 4 2 2 4" xfId="6604" xr:uid="{00000000-0005-0000-0000-0000B21A0000}"/>
    <cellStyle name="Normal 2 2 2 4 2 3" xfId="6605" xr:uid="{00000000-0005-0000-0000-0000B31A0000}"/>
    <cellStyle name="Normal 2 2 2 4 2 4" xfId="6606" xr:uid="{00000000-0005-0000-0000-0000B41A0000}"/>
    <cellStyle name="Normal 2 2 2 4 3" xfId="6607" xr:uid="{00000000-0005-0000-0000-0000B51A0000}"/>
    <cellStyle name="Normal 2 2 2 4 4" xfId="6608" xr:uid="{00000000-0005-0000-0000-0000B61A0000}"/>
    <cellStyle name="Normal 2 2 2 4 5" xfId="6609" xr:uid="{00000000-0005-0000-0000-0000B71A0000}"/>
    <cellStyle name="Normal 2 2 2 4 6" xfId="6610" xr:uid="{00000000-0005-0000-0000-0000B81A0000}"/>
    <cellStyle name="Normal 2 2 2 4 7" xfId="6611" xr:uid="{00000000-0005-0000-0000-0000B91A0000}"/>
    <cellStyle name="Normal 2 2 2 4 8" xfId="6612" xr:uid="{00000000-0005-0000-0000-0000BA1A0000}"/>
    <cellStyle name="Normal 2 2 2 4 9" xfId="6613" xr:uid="{00000000-0005-0000-0000-0000BB1A0000}"/>
    <cellStyle name="Normal 2 2 2 5" xfId="6614" xr:uid="{00000000-0005-0000-0000-0000BC1A0000}"/>
    <cellStyle name="Normal 2 2 2 5 2" xfId="6615" xr:uid="{00000000-0005-0000-0000-0000BD1A0000}"/>
    <cellStyle name="Normal 2 2 2 6" xfId="6616" xr:uid="{00000000-0005-0000-0000-0000BE1A0000}"/>
    <cellStyle name="Normal 2 2 2 6 2" xfId="6617" xr:uid="{00000000-0005-0000-0000-0000BF1A0000}"/>
    <cellStyle name="Normal 2 2 2 7" xfId="6618" xr:uid="{00000000-0005-0000-0000-0000C01A0000}"/>
    <cellStyle name="Normal 2 2 2 7 2" xfId="6619" xr:uid="{00000000-0005-0000-0000-0000C11A0000}"/>
    <cellStyle name="Normal 2 2 2 7 2 2" xfId="6620" xr:uid="{00000000-0005-0000-0000-0000C21A0000}"/>
    <cellStyle name="Normal 2 2 2 7 2 3" xfId="6621" xr:uid="{00000000-0005-0000-0000-0000C31A0000}"/>
    <cellStyle name="Normal 2 2 2 7 3" xfId="6622" xr:uid="{00000000-0005-0000-0000-0000C41A0000}"/>
    <cellStyle name="Normal 2 2 2 8" xfId="6623" xr:uid="{00000000-0005-0000-0000-0000C51A0000}"/>
    <cellStyle name="Normal 2 2 2 8 2" xfId="6624" xr:uid="{00000000-0005-0000-0000-0000C61A0000}"/>
    <cellStyle name="Normal 2 2 2 8 2 2" xfId="6625" xr:uid="{00000000-0005-0000-0000-0000C71A0000}"/>
    <cellStyle name="Normal 2 2 2 8 3" xfId="6626" xr:uid="{00000000-0005-0000-0000-0000C81A0000}"/>
    <cellStyle name="Normal 2 2 2 9" xfId="6627" xr:uid="{00000000-0005-0000-0000-0000C91A0000}"/>
    <cellStyle name="Normal 2 2 20" xfId="6628" xr:uid="{00000000-0005-0000-0000-0000CA1A0000}"/>
    <cellStyle name="Normal 2 2 20 2" xfId="6629" xr:uid="{00000000-0005-0000-0000-0000CB1A0000}"/>
    <cellStyle name="Normal 2 2 20 2 10" xfId="6630" xr:uid="{00000000-0005-0000-0000-0000CC1A0000}"/>
    <cellStyle name="Normal 2 2 20 2 10 2" xfId="6631" xr:uid="{00000000-0005-0000-0000-0000CD1A0000}"/>
    <cellStyle name="Normal 2 2 20 2 11" xfId="6632" xr:uid="{00000000-0005-0000-0000-0000CE1A0000}"/>
    <cellStyle name="Normal 2 2 20 2 11 2" xfId="6633" xr:uid="{00000000-0005-0000-0000-0000CF1A0000}"/>
    <cellStyle name="Normal 2 2 20 2 12" xfId="6634" xr:uid="{00000000-0005-0000-0000-0000D01A0000}"/>
    <cellStyle name="Normal 2 2 20 2 12 2" xfId="6635" xr:uid="{00000000-0005-0000-0000-0000D11A0000}"/>
    <cellStyle name="Normal 2 2 20 2 13" xfId="6636" xr:uid="{00000000-0005-0000-0000-0000D21A0000}"/>
    <cellStyle name="Normal 2 2 20 2 13 2" xfId="6637" xr:uid="{00000000-0005-0000-0000-0000D31A0000}"/>
    <cellStyle name="Normal 2 2 20 2 14" xfId="6638" xr:uid="{00000000-0005-0000-0000-0000D41A0000}"/>
    <cellStyle name="Normal 2 2 20 2 14 2" xfId="6639" xr:uid="{00000000-0005-0000-0000-0000D51A0000}"/>
    <cellStyle name="Normal 2 2 20 2 15" xfId="6640" xr:uid="{00000000-0005-0000-0000-0000D61A0000}"/>
    <cellStyle name="Normal 2 2 20 2 15 2" xfId="6641" xr:uid="{00000000-0005-0000-0000-0000D71A0000}"/>
    <cellStyle name="Normal 2 2 20 2 16" xfId="6642" xr:uid="{00000000-0005-0000-0000-0000D81A0000}"/>
    <cellStyle name="Normal 2 2 20 2 16 2" xfId="6643" xr:uid="{00000000-0005-0000-0000-0000D91A0000}"/>
    <cellStyle name="Normal 2 2 20 2 17" xfId="6644" xr:uid="{00000000-0005-0000-0000-0000DA1A0000}"/>
    <cellStyle name="Normal 2 2 20 2 18" xfId="6645" xr:uid="{00000000-0005-0000-0000-0000DB1A0000}"/>
    <cellStyle name="Normal 2 2 20 2 2" xfId="6646" xr:uid="{00000000-0005-0000-0000-0000DC1A0000}"/>
    <cellStyle name="Normal 2 2 20 2 2 2" xfId="6647" xr:uid="{00000000-0005-0000-0000-0000DD1A0000}"/>
    <cellStyle name="Normal 2 2 20 2 3" xfId="6648" xr:uid="{00000000-0005-0000-0000-0000DE1A0000}"/>
    <cellStyle name="Normal 2 2 20 2 3 2" xfId="6649" xr:uid="{00000000-0005-0000-0000-0000DF1A0000}"/>
    <cellStyle name="Normal 2 2 20 2 4" xfId="6650" xr:uid="{00000000-0005-0000-0000-0000E01A0000}"/>
    <cellStyle name="Normal 2 2 20 2 4 2" xfId="6651" xr:uid="{00000000-0005-0000-0000-0000E11A0000}"/>
    <cellStyle name="Normal 2 2 20 2 5" xfId="6652" xr:uid="{00000000-0005-0000-0000-0000E21A0000}"/>
    <cellStyle name="Normal 2 2 20 2 5 2" xfId="6653" xr:uid="{00000000-0005-0000-0000-0000E31A0000}"/>
    <cellStyle name="Normal 2 2 20 2 6" xfId="6654" xr:uid="{00000000-0005-0000-0000-0000E41A0000}"/>
    <cellStyle name="Normal 2 2 20 2 6 2" xfId="6655" xr:uid="{00000000-0005-0000-0000-0000E51A0000}"/>
    <cellStyle name="Normal 2 2 20 2 7" xfId="6656" xr:uid="{00000000-0005-0000-0000-0000E61A0000}"/>
    <cellStyle name="Normal 2 2 20 2 7 2" xfId="6657" xr:uid="{00000000-0005-0000-0000-0000E71A0000}"/>
    <cellStyle name="Normal 2 2 20 2 8" xfId="6658" xr:uid="{00000000-0005-0000-0000-0000E81A0000}"/>
    <cellStyle name="Normal 2 2 20 2 8 2" xfId="6659" xr:uid="{00000000-0005-0000-0000-0000E91A0000}"/>
    <cellStyle name="Normal 2 2 20 2 9" xfId="6660" xr:uid="{00000000-0005-0000-0000-0000EA1A0000}"/>
    <cellStyle name="Normal 2 2 20 2 9 2" xfId="6661" xr:uid="{00000000-0005-0000-0000-0000EB1A0000}"/>
    <cellStyle name="Normal 2 2 20 3" xfId="6662" xr:uid="{00000000-0005-0000-0000-0000EC1A0000}"/>
    <cellStyle name="Normal 2 2 20 3 10" xfId="6663" xr:uid="{00000000-0005-0000-0000-0000ED1A0000}"/>
    <cellStyle name="Normal 2 2 20 3 10 2" xfId="6664" xr:uid="{00000000-0005-0000-0000-0000EE1A0000}"/>
    <cellStyle name="Normal 2 2 20 3 11" xfId="6665" xr:uid="{00000000-0005-0000-0000-0000EF1A0000}"/>
    <cellStyle name="Normal 2 2 20 3 11 2" xfId="6666" xr:uid="{00000000-0005-0000-0000-0000F01A0000}"/>
    <cellStyle name="Normal 2 2 20 3 12" xfId="6667" xr:uid="{00000000-0005-0000-0000-0000F11A0000}"/>
    <cellStyle name="Normal 2 2 20 3 12 2" xfId="6668" xr:uid="{00000000-0005-0000-0000-0000F21A0000}"/>
    <cellStyle name="Normal 2 2 20 3 13" xfId="6669" xr:uid="{00000000-0005-0000-0000-0000F31A0000}"/>
    <cellStyle name="Normal 2 2 20 3 13 2" xfId="6670" xr:uid="{00000000-0005-0000-0000-0000F41A0000}"/>
    <cellStyle name="Normal 2 2 20 3 14" xfId="6671" xr:uid="{00000000-0005-0000-0000-0000F51A0000}"/>
    <cellStyle name="Normal 2 2 20 3 14 2" xfId="6672" xr:uid="{00000000-0005-0000-0000-0000F61A0000}"/>
    <cellStyle name="Normal 2 2 20 3 15" xfId="6673" xr:uid="{00000000-0005-0000-0000-0000F71A0000}"/>
    <cellStyle name="Normal 2 2 20 3 15 2" xfId="6674" xr:uid="{00000000-0005-0000-0000-0000F81A0000}"/>
    <cellStyle name="Normal 2 2 20 3 16" xfId="6675" xr:uid="{00000000-0005-0000-0000-0000F91A0000}"/>
    <cellStyle name="Normal 2 2 20 3 16 2" xfId="6676" xr:uid="{00000000-0005-0000-0000-0000FA1A0000}"/>
    <cellStyle name="Normal 2 2 20 3 17" xfId="6677" xr:uid="{00000000-0005-0000-0000-0000FB1A0000}"/>
    <cellStyle name="Normal 2 2 20 3 18" xfId="6678" xr:uid="{00000000-0005-0000-0000-0000FC1A0000}"/>
    <cellStyle name="Normal 2 2 20 3 2" xfId="6679" xr:uid="{00000000-0005-0000-0000-0000FD1A0000}"/>
    <cellStyle name="Normal 2 2 20 3 2 2" xfId="6680" xr:uid="{00000000-0005-0000-0000-0000FE1A0000}"/>
    <cellStyle name="Normal 2 2 20 3 3" xfId="6681" xr:uid="{00000000-0005-0000-0000-0000FF1A0000}"/>
    <cellStyle name="Normal 2 2 20 3 3 2" xfId="6682" xr:uid="{00000000-0005-0000-0000-0000001B0000}"/>
    <cellStyle name="Normal 2 2 20 3 4" xfId="6683" xr:uid="{00000000-0005-0000-0000-0000011B0000}"/>
    <cellStyle name="Normal 2 2 20 3 4 2" xfId="6684" xr:uid="{00000000-0005-0000-0000-0000021B0000}"/>
    <cellStyle name="Normal 2 2 20 3 5" xfId="6685" xr:uid="{00000000-0005-0000-0000-0000031B0000}"/>
    <cellStyle name="Normal 2 2 20 3 5 2" xfId="6686" xr:uid="{00000000-0005-0000-0000-0000041B0000}"/>
    <cellStyle name="Normal 2 2 20 3 6" xfId="6687" xr:uid="{00000000-0005-0000-0000-0000051B0000}"/>
    <cellStyle name="Normal 2 2 20 3 6 2" xfId="6688" xr:uid="{00000000-0005-0000-0000-0000061B0000}"/>
    <cellStyle name="Normal 2 2 20 3 7" xfId="6689" xr:uid="{00000000-0005-0000-0000-0000071B0000}"/>
    <cellStyle name="Normal 2 2 20 3 7 2" xfId="6690" xr:uid="{00000000-0005-0000-0000-0000081B0000}"/>
    <cellStyle name="Normal 2 2 20 3 8" xfId="6691" xr:uid="{00000000-0005-0000-0000-0000091B0000}"/>
    <cellStyle name="Normal 2 2 20 3 8 2" xfId="6692" xr:uid="{00000000-0005-0000-0000-00000A1B0000}"/>
    <cellStyle name="Normal 2 2 20 3 9" xfId="6693" xr:uid="{00000000-0005-0000-0000-00000B1B0000}"/>
    <cellStyle name="Normal 2 2 20 3 9 2" xfId="6694" xr:uid="{00000000-0005-0000-0000-00000C1B0000}"/>
    <cellStyle name="Normal 2 2 20 4" xfId="6695" xr:uid="{00000000-0005-0000-0000-00000D1B0000}"/>
    <cellStyle name="Normal 2 2 20 5" xfId="6696" xr:uid="{00000000-0005-0000-0000-00000E1B0000}"/>
    <cellStyle name="Normal 2 2 20 6" xfId="6697" xr:uid="{00000000-0005-0000-0000-00000F1B0000}"/>
    <cellStyle name="Normal 2 2 21" xfId="6698" xr:uid="{00000000-0005-0000-0000-0000101B0000}"/>
    <cellStyle name="Normal 2 2 21 2" xfId="6699" xr:uid="{00000000-0005-0000-0000-0000111B0000}"/>
    <cellStyle name="Normal 2 2 21 2 2" xfId="6700" xr:uid="{00000000-0005-0000-0000-0000121B0000}"/>
    <cellStyle name="Normal 2 2 21 3" xfId="6701" xr:uid="{00000000-0005-0000-0000-0000131B0000}"/>
    <cellStyle name="Normal 2 2 21 4" xfId="6702" xr:uid="{00000000-0005-0000-0000-0000141B0000}"/>
    <cellStyle name="Normal 2 2 22" xfId="6703" xr:uid="{00000000-0005-0000-0000-0000151B0000}"/>
    <cellStyle name="Normal 2 2 22 2" xfId="6704" xr:uid="{00000000-0005-0000-0000-0000161B0000}"/>
    <cellStyle name="Normal 2 2 22 2 2" xfId="6705" xr:uid="{00000000-0005-0000-0000-0000171B0000}"/>
    <cellStyle name="Normal 2 2 22 3" xfId="6706" xr:uid="{00000000-0005-0000-0000-0000181B0000}"/>
    <cellStyle name="Normal 2 2 22 4" xfId="6707" xr:uid="{00000000-0005-0000-0000-0000191B0000}"/>
    <cellStyle name="Normal 2 2 23" xfId="6708" xr:uid="{00000000-0005-0000-0000-00001A1B0000}"/>
    <cellStyle name="Normal 2 2 23 2" xfId="6709" xr:uid="{00000000-0005-0000-0000-00001B1B0000}"/>
    <cellStyle name="Normal 2 2 24" xfId="6710" xr:uid="{00000000-0005-0000-0000-00001C1B0000}"/>
    <cellStyle name="Normal 2 2 24 2" xfId="6711" xr:uid="{00000000-0005-0000-0000-00001D1B0000}"/>
    <cellStyle name="Normal 2 2 24 2 2" xfId="6712" xr:uid="{00000000-0005-0000-0000-00001E1B0000}"/>
    <cellStyle name="Normal 2 2 24 2 3" xfId="6713" xr:uid="{00000000-0005-0000-0000-00001F1B0000}"/>
    <cellStyle name="Normal 2 2 24 2 4" xfId="6714" xr:uid="{00000000-0005-0000-0000-0000201B0000}"/>
    <cellStyle name="Normal 2 2 24 3" xfId="6715" xr:uid="{00000000-0005-0000-0000-0000211B0000}"/>
    <cellStyle name="Normal 2 2 24 4" xfId="6716" xr:uid="{00000000-0005-0000-0000-0000221B0000}"/>
    <cellStyle name="Normal 2 2 24 5" xfId="6717" xr:uid="{00000000-0005-0000-0000-0000231B0000}"/>
    <cellStyle name="Normal 2 2 25" xfId="6718" xr:uid="{00000000-0005-0000-0000-0000241B0000}"/>
    <cellStyle name="Normal 2 2 25 2" xfId="6719" xr:uid="{00000000-0005-0000-0000-0000251B0000}"/>
    <cellStyle name="Normal 2 2 25 2 2" xfId="6720" xr:uid="{00000000-0005-0000-0000-0000261B0000}"/>
    <cellStyle name="Normal 2 2 25 2 3" xfId="6721" xr:uid="{00000000-0005-0000-0000-0000271B0000}"/>
    <cellStyle name="Normal 2 2 25 2 4" xfId="6722" xr:uid="{00000000-0005-0000-0000-0000281B0000}"/>
    <cellStyle name="Normal 2 2 25 3" xfId="6723" xr:uid="{00000000-0005-0000-0000-0000291B0000}"/>
    <cellStyle name="Normal 2 2 25 4" xfId="6724" xr:uid="{00000000-0005-0000-0000-00002A1B0000}"/>
    <cellStyle name="Normal 2 2 25 5" xfId="6725" xr:uid="{00000000-0005-0000-0000-00002B1B0000}"/>
    <cellStyle name="Normal 2 2 26" xfId="6726" xr:uid="{00000000-0005-0000-0000-00002C1B0000}"/>
    <cellStyle name="Normal 2 2 26 2" xfId="6727" xr:uid="{00000000-0005-0000-0000-00002D1B0000}"/>
    <cellStyle name="Normal 2 2 26 2 2" xfId="6728" xr:uid="{00000000-0005-0000-0000-00002E1B0000}"/>
    <cellStyle name="Normal 2 2 26 3" xfId="6729" xr:uid="{00000000-0005-0000-0000-00002F1B0000}"/>
    <cellStyle name="Normal 2 2 26 4" xfId="6730" xr:uid="{00000000-0005-0000-0000-0000301B0000}"/>
    <cellStyle name="Normal 2 2 27" xfId="6731" xr:uid="{00000000-0005-0000-0000-0000311B0000}"/>
    <cellStyle name="Normal 2 2 27 2" xfId="6732" xr:uid="{00000000-0005-0000-0000-0000321B0000}"/>
    <cellStyle name="Normal 2 2 27 2 2" xfId="6733" xr:uid="{00000000-0005-0000-0000-0000331B0000}"/>
    <cellStyle name="Normal 2 2 27 2 3" xfId="6734" xr:uid="{00000000-0005-0000-0000-0000341B0000}"/>
    <cellStyle name="Normal 2 2 27 3" xfId="6735" xr:uid="{00000000-0005-0000-0000-0000351B0000}"/>
    <cellStyle name="Normal 2 2 27 4" xfId="6736" xr:uid="{00000000-0005-0000-0000-0000361B0000}"/>
    <cellStyle name="Normal 2 2 27 5" xfId="6737" xr:uid="{00000000-0005-0000-0000-0000371B0000}"/>
    <cellStyle name="Normal 2 2 28" xfId="6738" xr:uid="{00000000-0005-0000-0000-0000381B0000}"/>
    <cellStyle name="Normal 2 2 28 2" xfId="6739" xr:uid="{00000000-0005-0000-0000-0000391B0000}"/>
    <cellStyle name="Normal 2 2 28 3" xfId="6740" xr:uid="{00000000-0005-0000-0000-00003A1B0000}"/>
    <cellStyle name="Normal 2 2 28 4" xfId="6741" xr:uid="{00000000-0005-0000-0000-00003B1B0000}"/>
    <cellStyle name="Normal 2 2 29" xfId="6742" xr:uid="{00000000-0005-0000-0000-00003C1B0000}"/>
    <cellStyle name="Normal 2 2 29 2" xfId="6743" xr:uid="{00000000-0005-0000-0000-00003D1B0000}"/>
    <cellStyle name="Normal 2 2 3" xfId="6744" xr:uid="{00000000-0005-0000-0000-00003E1B0000}"/>
    <cellStyle name="Normal 2 2 3 2" xfId="6745" xr:uid="{00000000-0005-0000-0000-00003F1B0000}"/>
    <cellStyle name="Normal 2 2 30" xfId="6746" xr:uid="{00000000-0005-0000-0000-0000401B0000}"/>
    <cellStyle name="Normal 2 2 30 2" xfId="6747" xr:uid="{00000000-0005-0000-0000-0000411B0000}"/>
    <cellStyle name="Normal 2 2 31" xfId="6748" xr:uid="{00000000-0005-0000-0000-0000421B0000}"/>
    <cellStyle name="Normal 2 2 31 2" xfId="6749" xr:uid="{00000000-0005-0000-0000-0000431B0000}"/>
    <cellStyle name="Normal 2 2 32" xfId="6750" xr:uid="{00000000-0005-0000-0000-0000441B0000}"/>
    <cellStyle name="Normal 2 2 33" xfId="6751" xr:uid="{00000000-0005-0000-0000-0000451B0000}"/>
    <cellStyle name="Normal 2 2 34" xfId="6752" xr:uid="{00000000-0005-0000-0000-0000461B0000}"/>
    <cellStyle name="Normal 2 2 35" xfId="6753" xr:uid="{00000000-0005-0000-0000-0000471B0000}"/>
    <cellStyle name="Normal 2 2 36" xfId="6754" xr:uid="{00000000-0005-0000-0000-0000481B0000}"/>
    <cellStyle name="Normal 2 2 37" xfId="6755" xr:uid="{00000000-0005-0000-0000-0000491B0000}"/>
    <cellStyle name="Normal 2 2 38" xfId="6756" xr:uid="{00000000-0005-0000-0000-00004A1B0000}"/>
    <cellStyle name="Normal 2 2 39" xfId="6757" xr:uid="{00000000-0005-0000-0000-00004B1B0000}"/>
    <cellStyle name="Normal 2 2 4" xfId="6758" xr:uid="{00000000-0005-0000-0000-00004C1B0000}"/>
    <cellStyle name="Normal 2 2 4 10" xfId="6759" xr:uid="{00000000-0005-0000-0000-00004D1B0000}"/>
    <cellStyle name="Normal 2 2 4 10 10" xfId="6760" xr:uid="{00000000-0005-0000-0000-00004E1B0000}"/>
    <cellStyle name="Normal 2 2 4 10 10 2" xfId="6761" xr:uid="{00000000-0005-0000-0000-00004F1B0000}"/>
    <cellStyle name="Normal 2 2 4 10 11" xfId="6762" xr:uid="{00000000-0005-0000-0000-0000501B0000}"/>
    <cellStyle name="Normal 2 2 4 10 11 2" xfId="6763" xr:uid="{00000000-0005-0000-0000-0000511B0000}"/>
    <cellStyle name="Normal 2 2 4 10 12" xfId="6764" xr:uid="{00000000-0005-0000-0000-0000521B0000}"/>
    <cellStyle name="Normal 2 2 4 10 12 2" xfId="6765" xr:uid="{00000000-0005-0000-0000-0000531B0000}"/>
    <cellStyle name="Normal 2 2 4 10 13" xfId="6766" xr:uid="{00000000-0005-0000-0000-0000541B0000}"/>
    <cellStyle name="Normal 2 2 4 10 13 2" xfId="6767" xr:uid="{00000000-0005-0000-0000-0000551B0000}"/>
    <cellStyle name="Normal 2 2 4 10 14" xfId="6768" xr:uid="{00000000-0005-0000-0000-0000561B0000}"/>
    <cellStyle name="Normal 2 2 4 10 14 2" xfId="6769" xr:uid="{00000000-0005-0000-0000-0000571B0000}"/>
    <cellStyle name="Normal 2 2 4 10 15" xfId="6770" xr:uid="{00000000-0005-0000-0000-0000581B0000}"/>
    <cellStyle name="Normal 2 2 4 10 15 2" xfId="6771" xr:uid="{00000000-0005-0000-0000-0000591B0000}"/>
    <cellStyle name="Normal 2 2 4 10 16" xfId="6772" xr:uid="{00000000-0005-0000-0000-00005A1B0000}"/>
    <cellStyle name="Normal 2 2 4 10 16 2" xfId="6773" xr:uid="{00000000-0005-0000-0000-00005B1B0000}"/>
    <cellStyle name="Normal 2 2 4 10 17" xfId="6774" xr:uid="{00000000-0005-0000-0000-00005C1B0000}"/>
    <cellStyle name="Normal 2 2 4 10 18" xfId="6775" xr:uid="{00000000-0005-0000-0000-00005D1B0000}"/>
    <cellStyle name="Normal 2 2 4 10 2" xfId="6776" xr:uid="{00000000-0005-0000-0000-00005E1B0000}"/>
    <cellStyle name="Normal 2 2 4 10 2 2" xfId="6777" xr:uid="{00000000-0005-0000-0000-00005F1B0000}"/>
    <cellStyle name="Normal 2 2 4 10 3" xfId="6778" xr:uid="{00000000-0005-0000-0000-0000601B0000}"/>
    <cellStyle name="Normal 2 2 4 10 3 2" xfId="6779" xr:uid="{00000000-0005-0000-0000-0000611B0000}"/>
    <cellStyle name="Normal 2 2 4 10 4" xfId="6780" xr:uid="{00000000-0005-0000-0000-0000621B0000}"/>
    <cellStyle name="Normal 2 2 4 10 4 2" xfId="6781" xr:uid="{00000000-0005-0000-0000-0000631B0000}"/>
    <cellStyle name="Normal 2 2 4 10 5" xfId="6782" xr:uid="{00000000-0005-0000-0000-0000641B0000}"/>
    <cellStyle name="Normal 2 2 4 10 5 2" xfId="6783" xr:uid="{00000000-0005-0000-0000-0000651B0000}"/>
    <cellStyle name="Normal 2 2 4 10 6" xfId="6784" xr:uid="{00000000-0005-0000-0000-0000661B0000}"/>
    <cellStyle name="Normal 2 2 4 10 6 2" xfId="6785" xr:uid="{00000000-0005-0000-0000-0000671B0000}"/>
    <cellStyle name="Normal 2 2 4 10 7" xfId="6786" xr:uid="{00000000-0005-0000-0000-0000681B0000}"/>
    <cellStyle name="Normal 2 2 4 10 7 2" xfId="6787" xr:uid="{00000000-0005-0000-0000-0000691B0000}"/>
    <cellStyle name="Normal 2 2 4 10 8" xfId="6788" xr:uid="{00000000-0005-0000-0000-00006A1B0000}"/>
    <cellStyle name="Normal 2 2 4 10 8 2" xfId="6789" xr:uid="{00000000-0005-0000-0000-00006B1B0000}"/>
    <cellStyle name="Normal 2 2 4 10 9" xfId="6790" xr:uid="{00000000-0005-0000-0000-00006C1B0000}"/>
    <cellStyle name="Normal 2 2 4 10 9 2" xfId="6791" xr:uid="{00000000-0005-0000-0000-00006D1B0000}"/>
    <cellStyle name="Normal 2 2 4 11" xfId="6792" xr:uid="{00000000-0005-0000-0000-00006E1B0000}"/>
    <cellStyle name="Normal 2 2 4 11 10" xfId="6793" xr:uid="{00000000-0005-0000-0000-00006F1B0000}"/>
    <cellStyle name="Normal 2 2 4 11 10 2" xfId="6794" xr:uid="{00000000-0005-0000-0000-0000701B0000}"/>
    <cellStyle name="Normal 2 2 4 11 11" xfId="6795" xr:uid="{00000000-0005-0000-0000-0000711B0000}"/>
    <cellStyle name="Normal 2 2 4 11 11 2" xfId="6796" xr:uid="{00000000-0005-0000-0000-0000721B0000}"/>
    <cellStyle name="Normal 2 2 4 11 12" xfId="6797" xr:uid="{00000000-0005-0000-0000-0000731B0000}"/>
    <cellStyle name="Normal 2 2 4 11 12 2" xfId="6798" xr:uid="{00000000-0005-0000-0000-0000741B0000}"/>
    <cellStyle name="Normal 2 2 4 11 13" xfId="6799" xr:uid="{00000000-0005-0000-0000-0000751B0000}"/>
    <cellStyle name="Normal 2 2 4 11 13 2" xfId="6800" xr:uid="{00000000-0005-0000-0000-0000761B0000}"/>
    <cellStyle name="Normal 2 2 4 11 14" xfId="6801" xr:uid="{00000000-0005-0000-0000-0000771B0000}"/>
    <cellStyle name="Normal 2 2 4 11 14 2" xfId="6802" xr:uid="{00000000-0005-0000-0000-0000781B0000}"/>
    <cellStyle name="Normal 2 2 4 11 15" xfId="6803" xr:uid="{00000000-0005-0000-0000-0000791B0000}"/>
    <cellStyle name="Normal 2 2 4 11 15 2" xfId="6804" xr:uid="{00000000-0005-0000-0000-00007A1B0000}"/>
    <cellStyle name="Normal 2 2 4 11 16" xfId="6805" xr:uid="{00000000-0005-0000-0000-00007B1B0000}"/>
    <cellStyle name="Normal 2 2 4 11 16 2" xfId="6806" xr:uid="{00000000-0005-0000-0000-00007C1B0000}"/>
    <cellStyle name="Normal 2 2 4 11 17" xfId="6807" xr:uid="{00000000-0005-0000-0000-00007D1B0000}"/>
    <cellStyle name="Normal 2 2 4 11 17 2" xfId="6808" xr:uid="{00000000-0005-0000-0000-00007E1B0000}"/>
    <cellStyle name="Normal 2 2 4 11 18" xfId="6809" xr:uid="{00000000-0005-0000-0000-00007F1B0000}"/>
    <cellStyle name="Normal 2 2 4 11 18 2" xfId="6810" xr:uid="{00000000-0005-0000-0000-0000801B0000}"/>
    <cellStyle name="Normal 2 2 4 11 19" xfId="6811" xr:uid="{00000000-0005-0000-0000-0000811B0000}"/>
    <cellStyle name="Normal 2 2 4 11 2" xfId="6812" xr:uid="{00000000-0005-0000-0000-0000821B0000}"/>
    <cellStyle name="Normal 2 2 4 11 20" xfId="6813" xr:uid="{00000000-0005-0000-0000-0000831B0000}"/>
    <cellStyle name="Normal 2 2 4 11 3" xfId="6814" xr:uid="{00000000-0005-0000-0000-0000841B0000}"/>
    <cellStyle name="Normal 2 2 4 11 4" xfId="6815" xr:uid="{00000000-0005-0000-0000-0000851B0000}"/>
    <cellStyle name="Normal 2 2 4 11 4 2" xfId="6816" xr:uid="{00000000-0005-0000-0000-0000861B0000}"/>
    <cellStyle name="Normal 2 2 4 11 5" xfId="6817" xr:uid="{00000000-0005-0000-0000-0000871B0000}"/>
    <cellStyle name="Normal 2 2 4 11 5 2" xfId="6818" xr:uid="{00000000-0005-0000-0000-0000881B0000}"/>
    <cellStyle name="Normal 2 2 4 11 6" xfId="6819" xr:uid="{00000000-0005-0000-0000-0000891B0000}"/>
    <cellStyle name="Normal 2 2 4 11 6 2" xfId="6820" xr:uid="{00000000-0005-0000-0000-00008A1B0000}"/>
    <cellStyle name="Normal 2 2 4 11 7" xfId="6821" xr:uid="{00000000-0005-0000-0000-00008B1B0000}"/>
    <cellStyle name="Normal 2 2 4 11 7 2" xfId="6822" xr:uid="{00000000-0005-0000-0000-00008C1B0000}"/>
    <cellStyle name="Normal 2 2 4 11 8" xfId="6823" xr:uid="{00000000-0005-0000-0000-00008D1B0000}"/>
    <cellStyle name="Normal 2 2 4 11 8 2" xfId="6824" xr:uid="{00000000-0005-0000-0000-00008E1B0000}"/>
    <cellStyle name="Normal 2 2 4 11 9" xfId="6825" xr:uid="{00000000-0005-0000-0000-00008F1B0000}"/>
    <cellStyle name="Normal 2 2 4 11 9 2" xfId="6826" xr:uid="{00000000-0005-0000-0000-0000901B0000}"/>
    <cellStyle name="Normal 2 2 4 12" xfId="6827" xr:uid="{00000000-0005-0000-0000-0000911B0000}"/>
    <cellStyle name="Normal 2 2 4 13" xfId="6828" xr:uid="{00000000-0005-0000-0000-0000921B0000}"/>
    <cellStyle name="Normal 2 2 4 14" xfId="6829" xr:uid="{00000000-0005-0000-0000-0000931B0000}"/>
    <cellStyle name="Normal 2 2 4 15" xfId="6830" xr:uid="{00000000-0005-0000-0000-0000941B0000}"/>
    <cellStyle name="Normal 2 2 4 16" xfId="6831" xr:uid="{00000000-0005-0000-0000-0000951B0000}"/>
    <cellStyle name="Normal 2 2 4 16 10" xfId="6832" xr:uid="{00000000-0005-0000-0000-0000961B0000}"/>
    <cellStyle name="Normal 2 2 4 16 10 2" xfId="6833" xr:uid="{00000000-0005-0000-0000-0000971B0000}"/>
    <cellStyle name="Normal 2 2 4 16 11" xfId="6834" xr:uid="{00000000-0005-0000-0000-0000981B0000}"/>
    <cellStyle name="Normal 2 2 4 16 11 2" xfId="6835" xr:uid="{00000000-0005-0000-0000-0000991B0000}"/>
    <cellStyle name="Normal 2 2 4 16 12" xfId="6836" xr:uid="{00000000-0005-0000-0000-00009A1B0000}"/>
    <cellStyle name="Normal 2 2 4 16 12 2" xfId="6837" xr:uid="{00000000-0005-0000-0000-00009B1B0000}"/>
    <cellStyle name="Normal 2 2 4 16 13" xfId="6838" xr:uid="{00000000-0005-0000-0000-00009C1B0000}"/>
    <cellStyle name="Normal 2 2 4 16 13 2" xfId="6839" xr:uid="{00000000-0005-0000-0000-00009D1B0000}"/>
    <cellStyle name="Normal 2 2 4 16 14" xfId="6840" xr:uid="{00000000-0005-0000-0000-00009E1B0000}"/>
    <cellStyle name="Normal 2 2 4 16 14 2" xfId="6841" xr:uid="{00000000-0005-0000-0000-00009F1B0000}"/>
    <cellStyle name="Normal 2 2 4 16 15" xfId="6842" xr:uid="{00000000-0005-0000-0000-0000A01B0000}"/>
    <cellStyle name="Normal 2 2 4 16 15 2" xfId="6843" xr:uid="{00000000-0005-0000-0000-0000A11B0000}"/>
    <cellStyle name="Normal 2 2 4 16 16" xfId="6844" xr:uid="{00000000-0005-0000-0000-0000A21B0000}"/>
    <cellStyle name="Normal 2 2 4 16 16 2" xfId="6845" xr:uid="{00000000-0005-0000-0000-0000A31B0000}"/>
    <cellStyle name="Normal 2 2 4 16 17" xfId="6846" xr:uid="{00000000-0005-0000-0000-0000A41B0000}"/>
    <cellStyle name="Normal 2 2 4 16 18" xfId="6847" xr:uid="{00000000-0005-0000-0000-0000A51B0000}"/>
    <cellStyle name="Normal 2 2 4 16 2" xfId="6848" xr:uid="{00000000-0005-0000-0000-0000A61B0000}"/>
    <cellStyle name="Normal 2 2 4 16 2 2" xfId="6849" xr:uid="{00000000-0005-0000-0000-0000A71B0000}"/>
    <cellStyle name="Normal 2 2 4 16 3" xfId="6850" xr:uid="{00000000-0005-0000-0000-0000A81B0000}"/>
    <cellStyle name="Normal 2 2 4 16 3 2" xfId="6851" xr:uid="{00000000-0005-0000-0000-0000A91B0000}"/>
    <cellStyle name="Normal 2 2 4 16 4" xfId="6852" xr:uid="{00000000-0005-0000-0000-0000AA1B0000}"/>
    <cellStyle name="Normal 2 2 4 16 4 2" xfId="6853" xr:uid="{00000000-0005-0000-0000-0000AB1B0000}"/>
    <cellStyle name="Normal 2 2 4 16 5" xfId="6854" xr:uid="{00000000-0005-0000-0000-0000AC1B0000}"/>
    <cellStyle name="Normal 2 2 4 16 5 2" xfId="6855" xr:uid="{00000000-0005-0000-0000-0000AD1B0000}"/>
    <cellStyle name="Normal 2 2 4 16 6" xfId="6856" xr:uid="{00000000-0005-0000-0000-0000AE1B0000}"/>
    <cellStyle name="Normal 2 2 4 16 6 2" xfId="6857" xr:uid="{00000000-0005-0000-0000-0000AF1B0000}"/>
    <cellStyle name="Normal 2 2 4 16 7" xfId="6858" xr:uid="{00000000-0005-0000-0000-0000B01B0000}"/>
    <cellStyle name="Normal 2 2 4 16 7 2" xfId="6859" xr:uid="{00000000-0005-0000-0000-0000B11B0000}"/>
    <cellStyle name="Normal 2 2 4 16 8" xfId="6860" xr:uid="{00000000-0005-0000-0000-0000B21B0000}"/>
    <cellStyle name="Normal 2 2 4 16 8 2" xfId="6861" xr:uid="{00000000-0005-0000-0000-0000B31B0000}"/>
    <cellStyle name="Normal 2 2 4 16 9" xfId="6862" xr:uid="{00000000-0005-0000-0000-0000B41B0000}"/>
    <cellStyle name="Normal 2 2 4 16 9 2" xfId="6863" xr:uid="{00000000-0005-0000-0000-0000B51B0000}"/>
    <cellStyle name="Normal 2 2 4 17" xfId="6864" xr:uid="{00000000-0005-0000-0000-0000B61B0000}"/>
    <cellStyle name="Normal 2 2 4 17 2" xfId="6865" xr:uid="{00000000-0005-0000-0000-0000B71B0000}"/>
    <cellStyle name="Normal 2 2 4 17 3" xfId="6866" xr:uid="{00000000-0005-0000-0000-0000B81B0000}"/>
    <cellStyle name="Normal 2 2 4 17 4" xfId="6867" xr:uid="{00000000-0005-0000-0000-0000B91B0000}"/>
    <cellStyle name="Normal 2 2 4 18" xfId="6868" xr:uid="{00000000-0005-0000-0000-0000BA1B0000}"/>
    <cellStyle name="Normal 2 2 4 19" xfId="6869" xr:uid="{00000000-0005-0000-0000-0000BB1B0000}"/>
    <cellStyle name="Normal 2 2 4 2" xfId="6870" xr:uid="{00000000-0005-0000-0000-0000BC1B0000}"/>
    <cellStyle name="Normal 2 2 4 2 10" xfId="6871" xr:uid="{00000000-0005-0000-0000-0000BD1B0000}"/>
    <cellStyle name="Normal 2 2 4 2 10 2" xfId="6872" xr:uid="{00000000-0005-0000-0000-0000BE1B0000}"/>
    <cellStyle name="Normal 2 2 4 2 11" xfId="6873" xr:uid="{00000000-0005-0000-0000-0000BF1B0000}"/>
    <cellStyle name="Normal 2 2 4 2 11 2" xfId="6874" xr:uid="{00000000-0005-0000-0000-0000C01B0000}"/>
    <cellStyle name="Normal 2 2 4 2 12" xfId="6875" xr:uid="{00000000-0005-0000-0000-0000C11B0000}"/>
    <cellStyle name="Normal 2 2 4 2 12 2" xfId="6876" xr:uid="{00000000-0005-0000-0000-0000C21B0000}"/>
    <cellStyle name="Normal 2 2 4 2 13" xfId="6877" xr:uid="{00000000-0005-0000-0000-0000C31B0000}"/>
    <cellStyle name="Normal 2 2 4 2 13 2" xfId="6878" xr:uid="{00000000-0005-0000-0000-0000C41B0000}"/>
    <cellStyle name="Normal 2 2 4 2 14" xfId="6879" xr:uid="{00000000-0005-0000-0000-0000C51B0000}"/>
    <cellStyle name="Normal 2 2 4 2 14 2" xfId="6880" xr:uid="{00000000-0005-0000-0000-0000C61B0000}"/>
    <cellStyle name="Normal 2 2 4 2 15" xfId="6881" xr:uid="{00000000-0005-0000-0000-0000C71B0000}"/>
    <cellStyle name="Normal 2 2 4 2 15 2" xfId="6882" xr:uid="{00000000-0005-0000-0000-0000C81B0000}"/>
    <cellStyle name="Normal 2 2 4 2 16" xfId="6883" xr:uid="{00000000-0005-0000-0000-0000C91B0000}"/>
    <cellStyle name="Normal 2 2 4 2 16 2" xfId="6884" xr:uid="{00000000-0005-0000-0000-0000CA1B0000}"/>
    <cellStyle name="Normal 2 2 4 2 17" xfId="6885" xr:uid="{00000000-0005-0000-0000-0000CB1B0000}"/>
    <cellStyle name="Normal 2 2 4 2 17 2" xfId="6886" xr:uid="{00000000-0005-0000-0000-0000CC1B0000}"/>
    <cellStyle name="Normal 2 2 4 2 18" xfId="6887" xr:uid="{00000000-0005-0000-0000-0000CD1B0000}"/>
    <cellStyle name="Normal 2 2 4 2 18 2" xfId="6888" xr:uid="{00000000-0005-0000-0000-0000CE1B0000}"/>
    <cellStyle name="Normal 2 2 4 2 19" xfId="6889" xr:uid="{00000000-0005-0000-0000-0000CF1B0000}"/>
    <cellStyle name="Normal 2 2 4 2 19 2" xfId="6890" xr:uid="{00000000-0005-0000-0000-0000D01B0000}"/>
    <cellStyle name="Normal 2 2 4 2 2" xfId="6891" xr:uid="{00000000-0005-0000-0000-0000D11B0000}"/>
    <cellStyle name="Normal 2 2 4 2 2 2" xfId="6892" xr:uid="{00000000-0005-0000-0000-0000D21B0000}"/>
    <cellStyle name="Normal 2 2 4 2 2 2 10" xfId="6893" xr:uid="{00000000-0005-0000-0000-0000D31B0000}"/>
    <cellStyle name="Normal 2 2 4 2 2 2 10 2" xfId="6894" xr:uid="{00000000-0005-0000-0000-0000D41B0000}"/>
    <cellStyle name="Normal 2 2 4 2 2 2 11" xfId="6895" xr:uid="{00000000-0005-0000-0000-0000D51B0000}"/>
    <cellStyle name="Normal 2 2 4 2 2 2 11 2" xfId="6896" xr:uid="{00000000-0005-0000-0000-0000D61B0000}"/>
    <cellStyle name="Normal 2 2 4 2 2 2 12" xfId="6897" xr:uid="{00000000-0005-0000-0000-0000D71B0000}"/>
    <cellStyle name="Normal 2 2 4 2 2 2 12 2" xfId="6898" xr:uid="{00000000-0005-0000-0000-0000D81B0000}"/>
    <cellStyle name="Normal 2 2 4 2 2 2 13" xfId="6899" xr:uid="{00000000-0005-0000-0000-0000D91B0000}"/>
    <cellStyle name="Normal 2 2 4 2 2 2 13 2" xfId="6900" xr:uid="{00000000-0005-0000-0000-0000DA1B0000}"/>
    <cellStyle name="Normal 2 2 4 2 2 2 14" xfId="6901" xr:uid="{00000000-0005-0000-0000-0000DB1B0000}"/>
    <cellStyle name="Normal 2 2 4 2 2 2 14 2" xfId="6902" xr:uid="{00000000-0005-0000-0000-0000DC1B0000}"/>
    <cellStyle name="Normal 2 2 4 2 2 2 15" xfId="6903" xr:uid="{00000000-0005-0000-0000-0000DD1B0000}"/>
    <cellStyle name="Normal 2 2 4 2 2 2 15 2" xfId="6904" xr:uid="{00000000-0005-0000-0000-0000DE1B0000}"/>
    <cellStyle name="Normal 2 2 4 2 2 2 16" xfId="6905" xr:uid="{00000000-0005-0000-0000-0000DF1B0000}"/>
    <cellStyle name="Normal 2 2 4 2 2 2 16 2" xfId="6906" xr:uid="{00000000-0005-0000-0000-0000E01B0000}"/>
    <cellStyle name="Normal 2 2 4 2 2 2 17" xfId="6907" xr:uid="{00000000-0005-0000-0000-0000E11B0000}"/>
    <cellStyle name="Normal 2 2 4 2 2 2 18" xfId="6908" xr:uid="{00000000-0005-0000-0000-0000E21B0000}"/>
    <cellStyle name="Normal 2 2 4 2 2 2 2" xfId="6909" xr:uid="{00000000-0005-0000-0000-0000E31B0000}"/>
    <cellStyle name="Normal 2 2 4 2 2 2 2 2" xfId="6910" xr:uid="{00000000-0005-0000-0000-0000E41B0000}"/>
    <cellStyle name="Normal 2 2 4 2 2 2 3" xfId="6911" xr:uid="{00000000-0005-0000-0000-0000E51B0000}"/>
    <cellStyle name="Normal 2 2 4 2 2 2 3 2" xfId="6912" xr:uid="{00000000-0005-0000-0000-0000E61B0000}"/>
    <cellStyle name="Normal 2 2 4 2 2 2 4" xfId="6913" xr:uid="{00000000-0005-0000-0000-0000E71B0000}"/>
    <cellStyle name="Normal 2 2 4 2 2 2 4 2" xfId="6914" xr:uid="{00000000-0005-0000-0000-0000E81B0000}"/>
    <cellStyle name="Normal 2 2 4 2 2 2 5" xfId="6915" xr:uid="{00000000-0005-0000-0000-0000E91B0000}"/>
    <cellStyle name="Normal 2 2 4 2 2 2 5 2" xfId="6916" xr:uid="{00000000-0005-0000-0000-0000EA1B0000}"/>
    <cellStyle name="Normal 2 2 4 2 2 2 6" xfId="6917" xr:uid="{00000000-0005-0000-0000-0000EB1B0000}"/>
    <cellStyle name="Normal 2 2 4 2 2 2 6 2" xfId="6918" xr:uid="{00000000-0005-0000-0000-0000EC1B0000}"/>
    <cellStyle name="Normal 2 2 4 2 2 2 7" xfId="6919" xr:uid="{00000000-0005-0000-0000-0000ED1B0000}"/>
    <cellStyle name="Normal 2 2 4 2 2 2 7 2" xfId="6920" xr:uid="{00000000-0005-0000-0000-0000EE1B0000}"/>
    <cellStyle name="Normal 2 2 4 2 2 2 8" xfId="6921" xr:uid="{00000000-0005-0000-0000-0000EF1B0000}"/>
    <cellStyle name="Normal 2 2 4 2 2 2 8 2" xfId="6922" xr:uid="{00000000-0005-0000-0000-0000F01B0000}"/>
    <cellStyle name="Normal 2 2 4 2 2 2 9" xfId="6923" xr:uid="{00000000-0005-0000-0000-0000F11B0000}"/>
    <cellStyle name="Normal 2 2 4 2 2 2 9 2" xfId="6924" xr:uid="{00000000-0005-0000-0000-0000F21B0000}"/>
    <cellStyle name="Normal 2 2 4 2 2 3" xfId="6925" xr:uid="{00000000-0005-0000-0000-0000F31B0000}"/>
    <cellStyle name="Normal 2 2 4 2 2 3 10" xfId="6926" xr:uid="{00000000-0005-0000-0000-0000F41B0000}"/>
    <cellStyle name="Normal 2 2 4 2 2 3 10 2" xfId="6927" xr:uid="{00000000-0005-0000-0000-0000F51B0000}"/>
    <cellStyle name="Normal 2 2 4 2 2 3 11" xfId="6928" xr:uid="{00000000-0005-0000-0000-0000F61B0000}"/>
    <cellStyle name="Normal 2 2 4 2 2 3 11 2" xfId="6929" xr:uid="{00000000-0005-0000-0000-0000F71B0000}"/>
    <cellStyle name="Normal 2 2 4 2 2 3 12" xfId="6930" xr:uid="{00000000-0005-0000-0000-0000F81B0000}"/>
    <cellStyle name="Normal 2 2 4 2 2 3 12 2" xfId="6931" xr:uid="{00000000-0005-0000-0000-0000F91B0000}"/>
    <cellStyle name="Normal 2 2 4 2 2 3 13" xfId="6932" xr:uid="{00000000-0005-0000-0000-0000FA1B0000}"/>
    <cellStyle name="Normal 2 2 4 2 2 3 13 2" xfId="6933" xr:uid="{00000000-0005-0000-0000-0000FB1B0000}"/>
    <cellStyle name="Normal 2 2 4 2 2 3 14" xfId="6934" xr:uid="{00000000-0005-0000-0000-0000FC1B0000}"/>
    <cellStyle name="Normal 2 2 4 2 2 3 14 2" xfId="6935" xr:uid="{00000000-0005-0000-0000-0000FD1B0000}"/>
    <cellStyle name="Normal 2 2 4 2 2 3 15" xfId="6936" xr:uid="{00000000-0005-0000-0000-0000FE1B0000}"/>
    <cellStyle name="Normal 2 2 4 2 2 3 15 2" xfId="6937" xr:uid="{00000000-0005-0000-0000-0000FF1B0000}"/>
    <cellStyle name="Normal 2 2 4 2 2 3 16" xfId="6938" xr:uid="{00000000-0005-0000-0000-0000001C0000}"/>
    <cellStyle name="Normal 2 2 4 2 2 3 16 2" xfId="6939" xr:uid="{00000000-0005-0000-0000-0000011C0000}"/>
    <cellStyle name="Normal 2 2 4 2 2 3 17" xfId="6940" xr:uid="{00000000-0005-0000-0000-0000021C0000}"/>
    <cellStyle name="Normal 2 2 4 2 2 3 18" xfId="6941" xr:uid="{00000000-0005-0000-0000-0000031C0000}"/>
    <cellStyle name="Normal 2 2 4 2 2 3 2" xfId="6942" xr:uid="{00000000-0005-0000-0000-0000041C0000}"/>
    <cellStyle name="Normal 2 2 4 2 2 3 2 2" xfId="6943" xr:uid="{00000000-0005-0000-0000-0000051C0000}"/>
    <cellStyle name="Normal 2 2 4 2 2 3 3" xfId="6944" xr:uid="{00000000-0005-0000-0000-0000061C0000}"/>
    <cellStyle name="Normal 2 2 4 2 2 3 3 2" xfId="6945" xr:uid="{00000000-0005-0000-0000-0000071C0000}"/>
    <cellStyle name="Normal 2 2 4 2 2 3 4" xfId="6946" xr:uid="{00000000-0005-0000-0000-0000081C0000}"/>
    <cellStyle name="Normal 2 2 4 2 2 3 4 2" xfId="6947" xr:uid="{00000000-0005-0000-0000-0000091C0000}"/>
    <cellStyle name="Normal 2 2 4 2 2 3 5" xfId="6948" xr:uid="{00000000-0005-0000-0000-00000A1C0000}"/>
    <cellStyle name="Normal 2 2 4 2 2 3 5 2" xfId="6949" xr:uid="{00000000-0005-0000-0000-00000B1C0000}"/>
    <cellStyle name="Normal 2 2 4 2 2 3 6" xfId="6950" xr:uid="{00000000-0005-0000-0000-00000C1C0000}"/>
    <cellStyle name="Normal 2 2 4 2 2 3 6 2" xfId="6951" xr:uid="{00000000-0005-0000-0000-00000D1C0000}"/>
    <cellStyle name="Normal 2 2 4 2 2 3 7" xfId="6952" xr:uid="{00000000-0005-0000-0000-00000E1C0000}"/>
    <cellStyle name="Normal 2 2 4 2 2 3 7 2" xfId="6953" xr:uid="{00000000-0005-0000-0000-00000F1C0000}"/>
    <cellStyle name="Normal 2 2 4 2 2 3 8" xfId="6954" xr:uid="{00000000-0005-0000-0000-0000101C0000}"/>
    <cellStyle name="Normal 2 2 4 2 2 3 8 2" xfId="6955" xr:uid="{00000000-0005-0000-0000-0000111C0000}"/>
    <cellStyle name="Normal 2 2 4 2 2 3 9" xfId="6956" xr:uid="{00000000-0005-0000-0000-0000121C0000}"/>
    <cellStyle name="Normal 2 2 4 2 2 3 9 2" xfId="6957" xr:uid="{00000000-0005-0000-0000-0000131C0000}"/>
    <cellStyle name="Normal 2 2 4 2 2 4" xfId="6958" xr:uid="{00000000-0005-0000-0000-0000141C0000}"/>
    <cellStyle name="Normal 2 2 4 2 2 5" xfId="6959" xr:uid="{00000000-0005-0000-0000-0000151C0000}"/>
    <cellStyle name="Normal 2 2 4 2 2 6" xfId="6960" xr:uid="{00000000-0005-0000-0000-0000161C0000}"/>
    <cellStyle name="Normal 2 2 4 2 20" xfId="6961" xr:uid="{00000000-0005-0000-0000-0000171C0000}"/>
    <cellStyle name="Normal 2 2 4 2 20 2" xfId="6962" xr:uid="{00000000-0005-0000-0000-0000181C0000}"/>
    <cellStyle name="Normal 2 2 4 2 21" xfId="6963" xr:uid="{00000000-0005-0000-0000-0000191C0000}"/>
    <cellStyle name="Normal 2 2 4 2 21 2" xfId="6964" xr:uid="{00000000-0005-0000-0000-00001A1C0000}"/>
    <cellStyle name="Normal 2 2 4 2 22" xfId="6965" xr:uid="{00000000-0005-0000-0000-00001B1C0000}"/>
    <cellStyle name="Normal 2 2 4 2 22 2" xfId="6966" xr:uid="{00000000-0005-0000-0000-00001C1C0000}"/>
    <cellStyle name="Normal 2 2 4 2 23" xfId="6967" xr:uid="{00000000-0005-0000-0000-00001D1C0000}"/>
    <cellStyle name="Normal 2 2 4 2 23 2" xfId="6968" xr:uid="{00000000-0005-0000-0000-00001E1C0000}"/>
    <cellStyle name="Normal 2 2 4 2 24" xfId="6969" xr:uid="{00000000-0005-0000-0000-00001F1C0000}"/>
    <cellStyle name="Normal 2 2 4 2 25" xfId="6970" xr:uid="{00000000-0005-0000-0000-0000201C0000}"/>
    <cellStyle name="Normal 2 2 4 2 3" xfId="6971" xr:uid="{00000000-0005-0000-0000-0000211C0000}"/>
    <cellStyle name="Normal 2 2 4 2 3 10" xfId="6972" xr:uid="{00000000-0005-0000-0000-0000221C0000}"/>
    <cellStyle name="Normal 2 2 4 2 3 10 2" xfId="6973" xr:uid="{00000000-0005-0000-0000-0000231C0000}"/>
    <cellStyle name="Normal 2 2 4 2 3 11" xfId="6974" xr:uid="{00000000-0005-0000-0000-0000241C0000}"/>
    <cellStyle name="Normal 2 2 4 2 3 11 2" xfId="6975" xr:uid="{00000000-0005-0000-0000-0000251C0000}"/>
    <cellStyle name="Normal 2 2 4 2 3 12" xfId="6976" xr:uid="{00000000-0005-0000-0000-0000261C0000}"/>
    <cellStyle name="Normal 2 2 4 2 3 12 2" xfId="6977" xr:uid="{00000000-0005-0000-0000-0000271C0000}"/>
    <cellStyle name="Normal 2 2 4 2 3 13" xfId="6978" xr:uid="{00000000-0005-0000-0000-0000281C0000}"/>
    <cellStyle name="Normal 2 2 4 2 3 13 2" xfId="6979" xr:uid="{00000000-0005-0000-0000-0000291C0000}"/>
    <cellStyle name="Normal 2 2 4 2 3 14" xfId="6980" xr:uid="{00000000-0005-0000-0000-00002A1C0000}"/>
    <cellStyle name="Normal 2 2 4 2 3 14 2" xfId="6981" xr:uid="{00000000-0005-0000-0000-00002B1C0000}"/>
    <cellStyle name="Normal 2 2 4 2 3 15" xfId="6982" xr:uid="{00000000-0005-0000-0000-00002C1C0000}"/>
    <cellStyle name="Normal 2 2 4 2 3 15 2" xfId="6983" xr:uid="{00000000-0005-0000-0000-00002D1C0000}"/>
    <cellStyle name="Normal 2 2 4 2 3 16" xfId="6984" xr:uid="{00000000-0005-0000-0000-00002E1C0000}"/>
    <cellStyle name="Normal 2 2 4 2 3 16 2" xfId="6985" xr:uid="{00000000-0005-0000-0000-00002F1C0000}"/>
    <cellStyle name="Normal 2 2 4 2 3 17" xfId="6986" xr:uid="{00000000-0005-0000-0000-0000301C0000}"/>
    <cellStyle name="Normal 2 2 4 2 3 18" xfId="6987" xr:uid="{00000000-0005-0000-0000-0000311C0000}"/>
    <cellStyle name="Normal 2 2 4 2 3 2" xfId="6988" xr:uid="{00000000-0005-0000-0000-0000321C0000}"/>
    <cellStyle name="Normal 2 2 4 2 3 2 2" xfId="6989" xr:uid="{00000000-0005-0000-0000-0000331C0000}"/>
    <cellStyle name="Normal 2 2 4 2 3 3" xfId="6990" xr:uid="{00000000-0005-0000-0000-0000341C0000}"/>
    <cellStyle name="Normal 2 2 4 2 3 3 2" xfId="6991" xr:uid="{00000000-0005-0000-0000-0000351C0000}"/>
    <cellStyle name="Normal 2 2 4 2 3 4" xfId="6992" xr:uid="{00000000-0005-0000-0000-0000361C0000}"/>
    <cellStyle name="Normal 2 2 4 2 3 4 2" xfId="6993" xr:uid="{00000000-0005-0000-0000-0000371C0000}"/>
    <cellStyle name="Normal 2 2 4 2 3 5" xfId="6994" xr:uid="{00000000-0005-0000-0000-0000381C0000}"/>
    <cellStyle name="Normal 2 2 4 2 3 5 2" xfId="6995" xr:uid="{00000000-0005-0000-0000-0000391C0000}"/>
    <cellStyle name="Normal 2 2 4 2 3 6" xfId="6996" xr:uid="{00000000-0005-0000-0000-00003A1C0000}"/>
    <cellStyle name="Normal 2 2 4 2 3 6 2" xfId="6997" xr:uid="{00000000-0005-0000-0000-00003B1C0000}"/>
    <cellStyle name="Normal 2 2 4 2 3 7" xfId="6998" xr:uid="{00000000-0005-0000-0000-00003C1C0000}"/>
    <cellStyle name="Normal 2 2 4 2 3 7 2" xfId="6999" xr:uid="{00000000-0005-0000-0000-00003D1C0000}"/>
    <cellStyle name="Normal 2 2 4 2 3 8" xfId="7000" xr:uid="{00000000-0005-0000-0000-00003E1C0000}"/>
    <cellStyle name="Normal 2 2 4 2 3 8 2" xfId="7001" xr:uid="{00000000-0005-0000-0000-00003F1C0000}"/>
    <cellStyle name="Normal 2 2 4 2 3 9" xfId="7002" xr:uid="{00000000-0005-0000-0000-0000401C0000}"/>
    <cellStyle name="Normal 2 2 4 2 3 9 2" xfId="7003" xr:uid="{00000000-0005-0000-0000-0000411C0000}"/>
    <cellStyle name="Normal 2 2 4 2 4" xfId="7004" xr:uid="{00000000-0005-0000-0000-0000421C0000}"/>
    <cellStyle name="Normal 2 2 4 2 4 10" xfId="7005" xr:uid="{00000000-0005-0000-0000-0000431C0000}"/>
    <cellStyle name="Normal 2 2 4 2 4 10 2" xfId="7006" xr:uid="{00000000-0005-0000-0000-0000441C0000}"/>
    <cellStyle name="Normal 2 2 4 2 4 11" xfId="7007" xr:uid="{00000000-0005-0000-0000-0000451C0000}"/>
    <cellStyle name="Normal 2 2 4 2 4 11 2" xfId="7008" xr:uid="{00000000-0005-0000-0000-0000461C0000}"/>
    <cellStyle name="Normal 2 2 4 2 4 12" xfId="7009" xr:uid="{00000000-0005-0000-0000-0000471C0000}"/>
    <cellStyle name="Normal 2 2 4 2 4 12 2" xfId="7010" xr:uid="{00000000-0005-0000-0000-0000481C0000}"/>
    <cellStyle name="Normal 2 2 4 2 4 13" xfId="7011" xr:uid="{00000000-0005-0000-0000-0000491C0000}"/>
    <cellStyle name="Normal 2 2 4 2 4 13 2" xfId="7012" xr:uid="{00000000-0005-0000-0000-00004A1C0000}"/>
    <cellStyle name="Normal 2 2 4 2 4 14" xfId="7013" xr:uid="{00000000-0005-0000-0000-00004B1C0000}"/>
    <cellStyle name="Normal 2 2 4 2 4 14 2" xfId="7014" xr:uid="{00000000-0005-0000-0000-00004C1C0000}"/>
    <cellStyle name="Normal 2 2 4 2 4 15" xfId="7015" xr:uid="{00000000-0005-0000-0000-00004D1C0000}"/>
    <cellStyle name="Normal 2 2 4 2 4 15 2" xfId="7016" xr:uid="{00000000-0005-0000-0000-00004E1C0000}"/>
    <cellStyle name="Normal 2 2 4 2 4 16" xfId="7017" xr:uid="{00000000-0005-0000-0000-00004F1C0000}"/>
    <cellStyle name="Normal 2 2 4 2 4 16 2" xfId="7018" xr:uid="{00000000-0005-0000-0000-0000501C0000}"/>
    <cellStyle name="Normal 2 2 4 2 4 17" xfId="7019" xr:uid="{00000000-0005-0000-0000-0000511C0000}"/>
    <cellStyle name="Normal 2 2 4 2 4 18" xfId="7020" xr:uid="{00000000-0005-0000-0000-0000521C0000}"/>
    <cellStyle name="Normal 2 2 4 2 4 2" xfId="7021" xr:uid="{00000000-0005-0000-0000-0000531C0000}"/>
    <cellStyle name="Normal 2 2 4 2 4 2 2" xfId="7022" xr:uid="{00000000-0005-0000-0000-0000541C0000}"/>
    <cellStyle name="Normal 2 2 4 2 4 3" xfId="7023" xr:uid="{00000000-0005-0000-0000-0000551C0000}"/>
    <cellStyle name="Normal 2 2 4 2 4 3 2" xfId="7024" xr:uid="{00000000-0005-0000-0000-0000561C0000}"/>
    <cellStyle name="Normal 2 2 4 2 4 4" xfId="7025" xr:uid="{00000000-0005-0000-0000-0000571C0000}"/>
    <cellStyle name="Normal 2 2 4 2 4 4 2" xfId="7026" xr:uid="{00000000-0005-0000-0000-0000581C0000}"/>
    <cellStyle name="Normal 2 2 4 2 4 5" xfId="7027" xr:uid="{00000000-0005-0000-0000-0000591C0000}"/>
    <cellStyle name="Normal 2 2 4 2 4 5 2" xfId="7028" xr:uid="{00000000-0005-0000-0000-00005A1C0000}"/>
    <cellStyle name="Normal 2 2 4 2 4 6" xfId="7029" xr:uid="{00000000-0005-0000-0000-00005B1C0000}"/>
    <cellStyle name="Normal 2 2 4 2 4 6 2" xfId="7030" xr:uid="{00000000-0005-0000-0000-00005C1C0000}"/>
    <cellStyle name="Normal 2 2 4 2 4 7" xfId="7031" xr:uid="{00000000-0005-0000-0000-00005D1C0000}"/>
    <cellStyle name="Normal 2 2 4 2 4 7 2" xfId="7032" xr:uid="{00000000-0005-0000-0000-00005E1C0000}"/>
    <cellStyle name="Normal 2 2 4 2 4 8" xfId="7033" xr:uid="{00000000-0005-0000-0000-00005F1C0000}"/>
    <cellStyle name="Normal 2 2 4 2 4 8 2" xfId="7034" xr:uid="{00000000-0005-0000-0000-0000601C0000}"/>
    <cellStyle name="Normal 2 2 4 2 4 9" xfId="7035" xr:uid="{00000000-0005-0000-0000-0000611C0000}"/>
    <cellStyle name="Normal 2 2 4 2 4 9 2" xfId="7036" xr:uid="{00000000-0005-0000-0000-0000621C0000}"/>
    <cellStyle name="Normal 2 2 4 2 5" xfId="7037" xr:uid="{00000000-0005-0000-0000-0000631C0000}"/>
    <cellStyle name="Normal 2 2 4 2 5 10" xfId="7038" xr:uid="{00000000-0005-0000-0000-0000641C0000}"/>
    <cellStyle name="Normal 2 2 4 2 5 10 2" xfId="7039" xr:uid="{00000000-0005-0000-0000-0000651C0000}"/>
    <cellStyle name="Normal 2 2 4 2 5 11" xfId="7040" xr:uid="{00000000-0005-0000-0000-0000661C0000}"/>
    <cellStyle name="Normal 2 2 4 2 5 11 2" xfId="7041" xr:uid="{00000000-0005-0000-0000-0000671C0000}"/>
    <cellStyle name="Normal 2 2 4 2 5 12" xfId="7042" xr:uid="{00000000-0005-0000-0000-0000681C0000}"/>
    <cellStyle name="Normal 2 2 4 2 5 12 2" xfId="7043" xr:uid="{00000000-0005-0000-0000-0000691C0000}"/>
    <cellStyle name="Normal 2 2 4 2 5 13" xfId="7044" xr:uid="{00000000-0005-0000-0000-00006A1C0000}"/>
    <cellStyle name="Normal 2 2 4 2 5 13 2" xfId="7045" xr:uid="{00000000-0005-0000-0000-00006B1C0000}"/>
    <cellStyle name="Normal 2 2 4 2 5 14" xfId="7046" xr:uid="{00000000-0005-0000-0000-00006C1C0000}"/>
    <cellStyle name="Normal 2 2 4 2 5 14 2" xfId="7047" xr:uid="{00000000-0005-0000-0000-00006D1C0000}"/>
    <cellStyle name="Normal 2 2 4 2 5 15" xfId="7048" xr:uid="{00000000-0005-0000-0000-00006E1C0000}"/>
    <cellStyle name="Normal 2 2 4 2 5 15 2" xfId="7049" xr:uid="{00000000-0005-0000-0000-00006F1C0000}"/>
    <cellStyle name="Normal 2 2 4 2 5 16" xfId="7050" xr:uid="{00000000-0005-0000-0000-0000701C0000}"/>
    <cellStyle name="Normal 2 2 4 2 5 16 2" xfId="7051" xr:uid="{00000000-0005-0000-0000-0000711C0000}"/>
    <cellStyle name="Normal 2 2 4 2 5 17" xfId="7052" xr:uid="{00000000-0005-0000-0000-0000721C0000}"/>
    <cellStyle name="Normal 2 2 4 2 5 18" xfId="7053" xr:uid="{00000000-0005-0000-0000-0000731C0000}"/>
    <cellStyle name="Normal 2 2 4 2 5 2" xfId="7054" xr:uid="{00000000-0005-0000-0000-0000741C0000}"/>
    <cellStyle name="Normal 2 2 4 2 5 2 2" xfId="7055" xr:uid="{00000000-0005-0000-0000-0000751C0000}"/>
    <cellStyle name="Normal 2 2 4 2 5 3" xfId="7056" xr:uid="{00000000-0005-0000-0000-0000761C0000}"/>
    <cellStyle name="Normal 2 2 4 2 5 3 2" xfId="7057" xr:uid="{00000000-0005-0000-0000-0000771C0000}"/>
    <cellStyle name="Normal 2 2 4 2 5 4" xfId="7058" xr:uid="{00000000-0005-0000-0000-0000781C0000}"/>
    <cellStyle name="Normal 2 2 4 2 5 4 2" xfId="7059" xr:uid="{00000000-0005-0000-0000-0000791C0000}"/>
    <cellStyle name="Normal 2 2 4 2 5 5" xfId="7060" xr:uid="{00000000-0005-0000-0000-00007A1C0000}"/>
    <cellStyle name="Normal 2 2 4 2 5 5 2" xfId="7061" xr:uid="{00000000-0005-0000-0000-00007B1C0000}"/>
    <cellStyle name="Normal 2 2 4 2 5 6" xfId="7062" xr:uid="{00000000-0005-0000-0000-00007C1C0000}"/>
    <cellStyle name="Normal 2 2 4 2 5 6 2" xfId="7063" xr:uid="{00000000-0005-0000-0000-00007D1C0000}"/>
    <cellStyle name="Normal 2 2 4 2 5 7" xfId="7064" xr:uid="{00000000-0005-0000-0000-00007E1C0000}"/>
    <cellStyle name="Normal 2 2 4 2 5 7 2" xfId="7065" xr:uid="{00000000-0005-0000-0000-00007F1C0000}"/>
    <cellStyle name="Normal 2 2 4 2 5 8" xfId="7066" xr:uid="{00000000-0005-0000-0000-0000801C0000}"/>
    <cellStyle name="Normal 2 2 4 2 5 8 2" xfId="7067" xr:uid="{00000000-0005-0000-0000-0000811C0000}"/>
    <cellStyle name="Normal 2 2 4 2 5 9" xfId="7068" xr:uid="{00000000-0005-0000-0000-0000821C0000}"/>
    <cellStyle name="Normal 2 2 4 2 5 9 2" xfId="7069" xr:uid="{00000000-0005-0000-0000-0000831C0000}"/>
    <cellStyle name="Normal 2 2 4 2 6" xfId="7070" xr:uid="{00000000-0005-0000-0000-0000841C0000}"/>
    <cellStyle name="Normal 2 2 4 2 6 10" xfId="7071" xr:uid="{00000000-0005-0000-0000-0000851C0000}"/>
    <cellStyle name="Normal 2 2 4 2 6 10 2" xfId="7072" xr:uid="{00000000-0005-0000-0000-0000861C0000}"/>
    <cellStyle name="Normal 2 2 4 2 6 11" xfId="7073" xr:uid="{00000000-0005-0000-0000-0000871C0000}"/>
    <cellStyle name="Normal 2 2 4 2 6 11 2" xfId="7074" xr:uid="{00000000-0005-0000-0000-0000881C0000}"/>
    <cellStyle name="Normal 2 2 4 2 6 12" xfId="7075" xr:uid="{00000000-0005-0000-0000-0000891C0000}"/>
    <cellStyle name="Normal 2 2 4 2 6 12 2" xfId="7076" xr:uid="{00000000-0005-0000-0000-00008A1C0000}"/>
    <cellStyle name="Normal 2 2 4 2 6 13" xfId="7077" xr:uid="{00000000-0005-0000-0000-00008B1C0000}"/>
    <cellStyle name="Normal 2 2 4 2 6 13 2" xfId="7078" xr:uid="{00000000-0005-0000-0000-00008C1C0000}"/>
    <cellStyle name="Normal 2 2 4 2 6 14" xfId="7079" xr:uid="{00000000-0005-0000-0000-00008D1C0000}"/>
    <cellStyle name="Normal 2 2 4 2 6 14 2" xfId="7080" xr:uid="{00000000-0005-0000-0000-00008E1C0000}"/>
    <cellStyle name="Normal 2 2 4 2 6 15" xfId="7081" xr:uid="{00000000-0005-0000-0000-00008F1C0000}"/>
    <cellStyle name="Normal 2 2 4 2 6 15 2" xfId="7082" xr:uid="{00000000-0005-0000-0000-0000901C0000}"/>
    <cellStyle name="Normal 2 2 4 2 6 16" xfId="7083" xr:uid="{00000000-0005-0000-0000-0000911C0000}"/>
    <cellStyle name="Normal 2 2 4 2 6 16 2" xfId="7084" xr:uid="{00000000-0005-0000-0000-0000921C0000}"/>
    <cellStyle name="Normal 2 2 4 2 6 17" xfId="7085" xr:uid="{00000000-0005-0000-0000-0000931C0000}"/>
    <cellStyle name="Normal 2 2 4 2 6 18" xfId="7086" xr:uid="{00000000-0005-0000-0000-0000941C0000}"/>
    <cellStyle name="Normal 2 2 4 2 6 2" xfId="7087" xr:uid="{00000000-0005-0000-0000-0000951C0000}"/>
    <cellStyle name="Normal 2 2 4 2 6 2 2" xfId="7088" xr:uid="{00000000-0005-0000-0000-0000961C0000}"/>
    <cellStyle name="Normal 2 2 4 2 6 3" xfId="7089" xr:uid="{00000000-0005-0000-0000-0000971C0000}"/>
    <cellStyle name="Normal 2 2 4 2 6 3 2" xfId="7090" xr:uid="{00000000-0005-0000-0000-0000981C0000}"/>
    <cellStyle name="Normal 2 2 4 2 6 4" xfId="7091" xr:uid="{00000000-0005-0000-0000-0000991C0000}"/>
    <cellStyle name="Normal 2 2 4 2 6 4 2" xfId="7092" xr:uid="{00000000-0005-0000-0000-00009A1C0000}"/>
    <cellStyle name="Normal 2 2 4 2 6 5" xfId="7093" xr:uid="{00000000-0005-0000-0000-00009B1C0000}"/>
    <cellStyle name="Normal 2 2 4 2 6 5 2" xfId="7094" xr:uid="{00000000-0005-0000-0000-00009C1C0000}"/>
    <cellStyle name="Normal 2 2 4 2 6 6" xfId="7095" xr:uid="{00000000-0005-0000-0000-00009D1C0000}"/>
    <cellStyle name="Normal 2 2 4 2 6 6 2" xfId="7096" xr:uid="{00000000-0005-0000-0000-00009E1C0000}"/>
    <cellStyle name="Normal 2 2 4 2 6 7" xfId="7097" xr:uid="{00000000-0005-0000-0000-00009F1C0000}"/>
    <cellStyle name="Normal 2 2 4 2 6 7 2" xfId="7098" xr:uid="{00000000-0005-0000-0000-0000A01C0000}"/>
    <cellStyle name="Normal 2 2 4 2 6 8" xfId="7099" xr:uid="{00000000-0005-0000-0000-0000A11C0000}"/>
    <cellStyle name="Normal 2 2 4 2 6 8 2" xfId="7100" xr:uid="{00000000-0005-0000-0000-0000A21C0000}"/>
    <cellStyle name="Normal 2 2 4 2 6 9" xfId="7101" xr:uid="{00000000-0005-0000-0000-0000A31C0000}"/>
    <cellStyle name="Normal 2 2 4 2 6 9 2" xfId="7102" xr:uid="{00000000-0005-0000-0000-0000A41C0000}"/>
    <cellStyle name="Normal 2 2 4 2 7" xfId="7103" xr:uid="{00000000-0005-0000-0000-0000A51C0000}"/>
    <cellStyle name="Normal 2 2 4 2 7 10" xfId="7104" xr:uid="{00000000-0005-0000-0000-0000A61C0000}"/>
    <cellStyle name="Normal 2 2 4 2 7 10 2" xfId="7105" xr:uid="{00000000-0005-0000-0000-0000A71C0000}"/>
    <cellStyle name="Normal 2 2 4 2 7 11" xfId="7106" xr:uid="{00000000-0005-0000-0000-0000A81C0000}"/>
    <cellStyle name="Normal 2 2 4 2 7 11 2" xfId="7107" xr:uid="{00000000-0005-0000-0000-0000A91C0000}"/>
    <cellStyle name="Normal 2 2 4 2 7 12" xfId="7108" xr:uid="{00000000-0005-0000-0000-0000AA1C0000}"/>
    <cellStyle name="Normal 2 2 4 2 7 12 2" xfId="7109" xr:uid="{00000000-0005-0000-0000-0000AB1C0000}"/>
    <cellStyle name="Normal 2 2 4 2 7 13" xfId="7110" xr:uid="{00000000-0005-0000-0000-0000AC1C0000}"/>
    <cellStyle name="Normal 2 2 4 2 7 13 2" xfId="7111" xr:uid="{00000000-0005-0000-0000-0000AD1C0000}"/>
    <cellStyle name="Normal 2 2 4 2 7 14" xfId="7112" xr:uid="{00000000-0005-0000-0000-0000AE1C0000}"/>
    <cellStyle name="Normal 2 2 4 2 7 14 2" xfId="7113" xr:uid="{00000000-0005-0000-0000-0000AF1C0000}"/>
    <cellStyle name="Normal 2 2 4 2 7 15" xfId="7114" xr:uid="{00000000-0005-0000-0000-0000B01C0000}"/>
    <cellStyle name="Normal 2 2 4 2 7 15 2" xfId="7115" xr:uid="{00000000-0005-0000-0000-0000B11C0000}"/>
    <cellStyle name="Normal 2 2 4 2 7 16" xfId="7116" xr:uid="{00000000-0005-0000-0000-0000B21C0000}"/>
    <cellStyle name="Normal 2 2 4 2 7 16 2" xfId="7117" xr:uid="{00000000-0005-0000-0000-0000B31C0000}"/>
    <cellStyle name="Normal 2 2 4 2 7 17" xfId="7118" xr:uid="{00000000-0005-0000-0000-0000B41C0000}"/>
    <cellStyle name="Normal 2 2 4 2 7 18" xfId="7119" xr:uid="{00000000-0005-0000-0000-0000B51C0000}"/>
    <cellStyle name="Normal 2 2 4 2 7 2" xfId="7120" xr:uid="{00000000-0005-0000-0000-0000B61C0000}"/>
    <cellStyle name="Normal 2 2 4 2 7 2 2" xfId="7121" xr:uid="{00000000-0005-0000-0000-0000B71C0000}"/>
    <cellStyle name="Normal 2 2 4 2 7 3" xfId="7122" xr:uid="{00000000-0005-0000-0000-0000B81C0000}"/>
    <cellStyle name="Normal 2 2 4 2 7 3 2" xfId="7123" xr:uid="{00000000-0005-0000-0000-0000B91C0000}"/>
    <cellStyle name="Normal 2 2 4 2 7 4" xfId="7124" xr:uid="{00000000-0005-0000-0000-0000BA1C0000}"/>
    <cellStyle name="Normal 2 2 4 2 7 4 2" xfId="7125" xr:uid="{00000000-0005-0000-0000-0000BB1C0000}"/>
    <cellStyle name="Normal 2 2 4 2 7 5" xfId="7126" xr:uid="{00000000-0005-0000-0000-0000BC1C0000}"/>
    <cellStyle name="Normal 2 2 4 2 7 5 2" xfId="7127" xr:uid="{00000000-0005-0000-0000-0000BD1C0000}"/>
    <cellStyle name="Normal 2 2 4 2 7 6" xfId="7128" xr:uid="{00000000-0005-0000-0000-0000BE1C0000}"/>
    <cellStyle name="Normal 2 2 4 2 7 6 2" xfId="7129" xr:uid="{00000000-0005-0000-0000-0000BF1C0000}"/>
    <cellStyle name="Normal 2 2 4 2 7 7" xfId="7130" xr:uid="{00000000-0005-0000-0000-0000C01C0000}"/>
    <cellStyle name="Normal 2 2 4 2 7 7 2" xfId="7131" xr:uid="{00000000-0005-0000-0000-0000C11C0000}"/>
    <cellStyle name="Normal 2 2 4 2 7 8" xfId="7132" xr:uid="{00000000-0005-0000-0000-0000C21C0000}"/>
    <cellStyle name="Normal 2 2 4 2 7 8 2" xfId="7133" xr:uid="{00000000-0005-0000-0000-0000C31C0000}"/>
    <cellStyle name="Normal 2 2 4 2 7 9" xfId="7134" xr:uid="{00000000-0005-0000-0000-0000C41C0000}"/>
    <cellStyle name="Normal 2 2 4 2 7 9 2" xfId="7135" xr:uid="{00000000-0005-0000-0000-0000C51C0000}"/>
    <cellStyle name="Normal 2 2 4 2 8" xfId="7136" xr:uid="{00000000-0005-0000-0000-0000C61C0000}"/>
    <cellStyle name="Normal 2 2 4 2 9" xfId="7137" xr:uid="{00000000-0005-0000-0000-0000C71C0000}"/>
    <cellStyle name="Normal 2 2 4 2 9 2" xfId="7138" xr:uid="{00000000-0005-0000-0000-0000C81C0000}"/>
    <cellStyle name="Normal 2 2 4 20" xfId="7139" xr:uid="{00000000-0005-0000-0000-0000C91C0000}"/>
    <cellStyle name="Normal 2 2 4 3" xfId="7140" xr:uid="{00000000-0005-0000-0000-0000CA1C0000}"/>
    <cellStyle name="Normal 2 2 4 3 10" xfId="7141" xr:uid="{00000000-0005-0000-0000-0000CB1C0000}"/>
    <cellStyle name="Normal 2 2 4 3 10 2" xfId="7142" xr:uid="{00000000-0005-0000-0000-0000CC1C0000}"/>
    <cellStyle name="Normal 2 2 4 3 11" xfId="7143" xr:uid="{00000000-0005-0000-0000-0000CD1C0000}"/>
    <cellStyle name="Normal 2 2 4 3 11 2" xfId="7144" xr:uid="{00000000-0005-0000-0000-0000CE1C0000}"/>
    <cellStyle name="Normal 2 2 4 3 12" xfId="7145" xr:uid="{00000000-0005-0000-0000-0000CF1C0000}"/>
    <cellStyle name="Normal 2 2 4 3 12 2" xfId="7146" xr:uid="{00000000-0005-0000-0000-0000D01C0000}"/>
    <cellStyle name="Normal 2 2 4 3 13" xfId="7147" xr:uid="{00000000-0005-0000-0000-0000D11C0000}"/>
    <cellStyle name="Normal 2 2 4 3 13 2" xfId="7148" xr:uid="{00000000-0005-0000-0000-0000D21C0000}"/>
    <cellStyle name="Normal 2 2 4 3 14" xfId="7149" xr:uid="{00000000-0005-0000-0000-0000D31C0000}"/>
    <cellStyle name="Normal 2 2 4 3 14 2" xfId="7150" xr:uid="{00000000-0005-0000-0000-0000D41C0000}"/>
    <cellStyle name="Normal 2 2 4 3 15" xfId="7151" xr:uid="{00000000-0005-0000-0000-0000D51C0000}"/>
    <cellStyle name="Normal 2 2 4 3 15 2" xfId="7152" xr:uid="{00000000-0005-0000-0000-0000D61C0000}"/>
    <cellStyle name="Normal 2 2 4 3 16" xfId="7153" xr:uid="{00000000-0005-0000-0000-0000D71C0000}"/>
    <cellStyle name="Normal 2 2 4 3 16 2" xfId="7154" xr:uid="{00000000-0005-0000-0000-0000D81C0000}"/>
    <cellStyle name="Normal 2 2 4 3 17" xfId="7155" xr:uid="{00000000-0005-0000-0000-0000D91C0000}"/>
    <cellStyle name="Normal 2 2 4 3 18" xfId="7156" xr:uid="{00000000-0005-0000-0000-0000DA1C0000}"/>
    <cellStyle name="Normal 2 2 4 3 2" xfId="7157" xr:uid="{00000000-0005-0000-0000-0000DB1C0000}"/>
    <cellStyle name="Normal 2 2 4 3 2 2" xfId="7158" xr:uid="{00000000-0005-0000-0000-0000DC1C0000}"/>
    <cellStyle name="Normal 2 2 4 3 3" xfId="7159" xr:uid="{00000000-0005-0000-0000-0000DD1C0000}"/>
    <cellStyle name="Normal 2 2 4 3 3 2" xfId="7160" xr:uid="{00000000-0005-0000-0000-0000DE1C0000}"/>
    <cellStyle name="Normal 2 2 4 3 4" xfId="7161" xr:uid="{00000000-0005-0000-0000-0000DF1C0000}"/>
    <cellStyle name="Normal 2 2 4 3 4 2" xfId="7162" xr:uid="{00000000-0005-0000-0000-0000E01C0000}"/>
    <cellStyle name="Normal 2 2 4 3 5" xfId="7163" xr:uid="{00000000-0005-0000-0000-0000E11C0000}"/>
    <cellStyle name="Normal 2 2 4 3 5 2" xfId="7164" xr:uid="{00000000-0005-0000-0000-0000E21C0000}"/>
    <cellStyle name="Normal 2 2 4 3 6" xfId="7165" xr:uid="{00000000-0005-0000-0000-0000E31C0000}"/>
    <cellStyle name="Normal 2 2 4 3 6 2" xfId="7166" xr:uid="{00000000-0005-0000-0000-0000E41C0000}"/>
    <cellStyle name="Normal 2 2 4 3 7" xfId="7167" xr:uid="{00000000-0005-0000-0000-0000E51C0000}"/>
    <cellStyle name="Normal 2 2 4 3 7 2" xfId="7168" xr:uid="{00000000-0005-0000-0000-0000E61C0000}"/>
    <cellStyle name="Normal 2 2 4 3 8" xfId="7169" xr:uid="{00000000-0005-0000-0000-0000E71C0000}"/>
    <cellStyle name="Normal 2 2 4 3 8 2" xfId="7170" xr:uid="{00000000-0005-0000-0000-0000E81C0000}"/>
    <cellStyle name="Normal 2 2 4 3 9" xfId="7171" xr:uid="{00000000-0005-0000-0000-0000E91C0000}"/>
    <cellStyle name="Normal 2 2 4 3 9 2" xfId="7172" xr:uid="{00000000-0005-0000-0000-0000EA1C0000}"/>
    <cellStyle name="Normal 2 2 4 4" xfId="7173" xr:uid="{00000000-0005-0000-0000-0000EB1C0000}"/>
    <cellStyle name="Normal 2 2 4 4 10" xfId="7174" xr:uid="{00000000-0005-0000-0000-0000EC1C0000}"/>
    <cellStyle name="Normal 2 2 4 4 10 2" xfId="7175" xr:uid="{00000000-0005-0000-0000-0000ED1C0000}"/>
    <cellStyle name="Normal 2 2 4 4 11" xfId="7176" xr:uid="{00000000-0005-0000-0000-0000EE1C0000}"/>
    <cellStyle name="Normal 2 2 4 4 11 2" xfId="7177" xr:uid="{00000000-0005-0000-0000-0000EF1C0000}"/>
    <cellStyle name="Normal 2 2 4 4 12" xfId="7178" xr:uid="{00000000-0005-0000-0000-0000F01C0000}"/>
    <cellStyle name="Normal 2 2 4 4 12 2" xfId="7179" xr:uid="{00000000-0005-0000-0000-0000F11C0000}"/>
    <cellStyle name="Normal 2 2 4 4 13" xfId="7180" xr:uid="{00000000-0005-0000-0000-0000F21C0000}"/>
    <cellStyle name="Normal 2 2 4 4 13 2" xfId="7181" xr:uid="{00000000-0005-0000-0000-0000F31C0000}"/>
    <cellStyle name="Normal 2 2 4 4 14" xfId="7182" xr:uid="{00000000-0005-0000-0000-0000F41C0000}"/>
    <cellStyle name="Normal 2 2 4 4 14 2" xfId="7183" xr:uid="{00000000-0005-0000-0000-0000F51C0000}"/>
    <cellStyle name="Normal 2 2 4 4 15" xfId="7184" xr:uid="{00000000-0005-0000-0000-0000F61C0000}"/>
    <cellStyle name="Normal 2 2 4 4 15 2" xfId="7185" xr:uid="{00000000-0005-0000-0000-0000F71C0000}"/>
    <cellStyle name="Normal 2 2 4 4 16" xfId="7186" xr:uid="{00000000-0005-0000-0000-0000F81C0000}"/>
    <cellStyle name="Normal 2 2 4 4 16 2" xfId="7187" xr:uid="{00000000-0005-0000-0000-0000F91C0000}"/>
    <cellStyle name="Normal 2 2 4 4 17" xfId="7188" xr:uid="{00000000-0005-0000-0000-0000FA1C0000}"/>
    <cellStyle name="Normal 2 2 4 4 18" xfId="7189" xr:uid="{00000000-0005-0000-0000-0000FB1C0000}"/>
    <cellStyle name="Normal 2 2 4 4 2" xfId="7190" xr:uid="{00000000-0005-0000-0000-0000FC1C0000}"/>
    <cellStyle name="Normal 2 2 4 4 2 2" xfId="7191" xr:uid="{00000000-0005-0000-0000-0000FD1C0000}"/>
    <cellStyle name="Normal 2 2 4 4 3" xfId="7192" xr:uid="{00000000-0005-0000-0000-0000FE1C0000}"/>
    <cellStyle name="Normal 2 2 4 4 3 2" xfId="7193" xr:uid="{00000000-0005-0000-0000-0000FF1C0000}"/>
    <cellStyle name="Normal 2 2 4 4 4" xfId="7194" xr:uid="{00000000-0005-0000-0000-0000001D0000}"/>
    <cellStyle name="Normal 2 2 4 4 4 2" xfId="7195" xr:uid="{00000000-0005-0000-0000-0000011D0000}"/>
    <cellStyle name="Normal 2 2 4 4 5" xfId="7196" xr:uid="{00000000-0005-0000-0000-0000021D0000}"/>
    <cellStyle name="Normal 2 2 4 4 5 2" xfId="7197" xr:uid="{00000000-0005-0000-0000-0000031D0000}"/>
    <cellStyle name="Normal 2 2 4 4 6" xfId="7198" xr:uid="{00000000-0005-0000-0000-0000041D0000}"/>
    <cellStyle name="Normal 2 2 4 4 6 2" xfId="7199" xr:uid="{00000000-0005-0000-0000-0000051D0000}"/>
    <cellStyle name="Normal 2 2 4 4 7" xfId="7200" xr:uid="{00000000-0005-0000-0000-0000061D0000}"/>
    <cellStyle name="Normal 2 2 4 4 7 2" xfId="7201" xr:uid="{00000000-0005-0000-0000-0000071D0000}"/>
    <cellStyle name="Normal 2 2 4 4 8" xfId="7202" xr:uid="{00000000-0005-0000-0000-0000081D0000}"/>
    <cellStyle name="Normal 2 2 4 4 8 2" xfId="7203" xr:uid="{00000000-0005-0000-0000-0000091D0000}"/>
    <cellStyle name="Normal 2 2 4 4 9" xfId="7204" xr:uid="{00000000-0005-0000-0000-00000A1D0000}"/>
    <cellStyle name="Normal 2 2 4 4 9 2" xfId="7205" xr:uid="{00000000-0005-0000-0000-00000B1D0000}"/>
    <cellStyle name="Normal 2 2 4 5" xfId="7206" xr:uid="{00000000-0005-0000-0000-00000C1D0000}"/>
    <cellStyle name="Normal 2 2 4 5 10" xfId="7207" xr:uid="{00000000-0005-0000-0000-00000D1D0000}"/>
    <cellStyle name="Normal 2 2 4 5 10 2" xfId="7208" xr:uid="{00000000-0005-0000-0000-00000E1D0000}"/>
    <cellStyle name="Normal 2 2 4 5 11" xfId="7209" xr:uid="{00000000-0005-0000-0000-00000F1D0000}"/>
    <cellStyle name="Normal 2 2 4 5 11 2" xfId="7210" xr:uid="{00000000-0005-0000-0000-0000101D0000}"/>
    <cellStyle name="Normal 2 2 4 5 12" xfId="7211" xr:uid="{00000000-0005-0000-0000-0000111D0000}"/>
    <cellStyle name="Normal 2 2 4 5 12 2" xfId="7212" xr:uid="{00000000-0005-0000-0000-0000121D0000}"/>
    <cellStyle name="Normal 2 2 4 5 13" xfId="7213" xr:uid="{00000000-0005-0000-0000-0000131D0000}"/>
    <cellStyle name="Normal 2 2 4 5 13 2" xfId="7214" xr:uid="{00000000-0005-0000-0000-0000141D0000}"/>
    <cellStyle name="Normal 2 2 4 5 14" xfId="7215" xr:uid="{00000000-0005-0000-0000-0000151D0000}"/>
    <cellStyle name="Normal 2 2 4 5 14 2" xfId="7216" xr:uid="{00000000-0005-0000-0000-0000161D0000}"/>
    <cellStyle name="Normal 2 2 4 5 15" xfId="7217" xr:uid="{00000000-0005-0000-0000-0000171D0000}"/>
    <cellStyle name="Normal 2 2 4 5 15 2" xfId="7218" xr:uid="{00000000-0005-0000-0000-0000181D0000}"/>
    <cellStyle name="Normal 2 2 4 5 16" xfId="7219" xr:uid="{00000000-0005-0000-0000-0000191D0000}"/>
    <cellStyle name="Normal 2 2 4 5 16 2" xfId="7220" xr:uid="{00000000-0005-0000-0000-00001A1D0000}"/>
    <cellStyle name="Normal 2 2 4 5 17" xfId="7221" xr:uid="{00000000-0005-0000-0000-00001B1D0000}"/>
    <cellStyle name="Normal 2 2 4 5 18" xfId="7222" xr:uid="{00000000-0005-0000-0000-00001C1D0000}"/>
    <cellStyle name="Normal 2 2 4 5 2" xfId="7223" xr:uid="{00000000-0005-0000-0000-00001D1D0000}"/>
    <cellStyle name="Normal 2 2 4 5 2 2" xfId="7224" xr:uid="{00000000-0005-0000-0000-00001E1D0000}"/>
    <cellStyle name="Normal 2 2 4 5 3" xfId="7225" xr:uid="{00000000-0005-0000-0000-00001F1D0000}"/>
    <cellStyle name="Normal 2 2 4 5 3 2" xfId="7226" xr:uid="{00000000-0005-0000-0000-0000201D0000}"/>
    <cellStyle name="Normal 2 2 4 5 4" xfId="7227" xr:uid="{00000000-0005-0000-0000-0000211D0000}"/>
    <cellStyle name="Normal 2 2 4 5 4 2" xfId="7228" xr:uid="{00000000-0005-0000-0000-0000221D0000}"/>
    <cellStyle name="Normal 2 2 4 5 5" xfId="7229" xr:uid="{00000000-0005-0000-0000-0000231D0000}"/>
    <cellStyle name="Normal 2 2 4 5 5 2" xfId="7230" xr:uid="{00000000-0005-0000-0000-0000241D0000}"/>
    <cellStyle name="Normal 2 2 4 5 6" xfId="7231" xr:uid="{00000000-0005-0000-0000-0000251D0000}"/>
    <cellStyle name="Normal 2 2 4 5 6 2" xfId="7232" xr:uid="{00000000-0005-0000-0000-0000261D0000}"/>
    <cellStyle name="Normal 2 2 4 5 7" xfId="7233" xr:uid="{00000000-0005-0000-0000-0000271D0000}"/>
    <cellStyle name="Normal 2 2 4 5 7 2" xfId="7234" xr:uid="{00000000-0005-0000-0000-0000281D0000}"/>
    <cellStyle name="Normal 2 2 4 5 8" xfId="7235" xr:uid="{00000000-0005-0000-0000-0000291D0000}"/>
    <cellStyle name="Normal 2 2 4 5 8 2" xfId="7236" xr:uid="{00000000-0005-0000-0000-00002A1D0000}"/>
    <cellStyle name="Normal 2 2 4 5 9" xfId="7237" xr:uid="{00000000-0005-0000-0000-00002B1D0000}"/>
    <cellStyle name="Normal 2 2 4 5 9 2" xfId="7238" xr:uid="{00000000-0005-0000-0000-00002C1D0000}"/>
    <cellStyle name="Normal 2 2 4 6" xfId="7239" xr:uid="{00000000-0005-0000-0000-00002D1D0000}"/>
    <cellStyle name="Normal 2 2 4 6 10" xfId="7240" xr:uid="{00000000-0005-0000-0000-00002E1D0000}"/>
    <cellStyle name="Normal 2 2 4 6 10 2" xfId="7241" xr:uid="{00000000-0005-0000-0000-00002F1D0000}"/>
    <cellStyle name="Normal 2 2 4 6 11" xfId="7242" xr:uid="{00000000-0005-0000-0000-0000301D0000}"/>
    <cellStyle name="Normal 2 2 4 6 11 2" xfId="7243" xr:uid="{00000000-0005-0000-0000-0000311D0000}"/>
    <cellStyle name="Normal 2 2 4 6 12" xfId="7244" xr:uid="{00000000-0005-0000-0000-0000321D0000}"/>
    <cellStyle name="Normal 2 2 4 6 12 2" xfId="7245" xr:uid="{00000000-0005-0000-0000-0000331D0000}"/>
    <cellStyle name="Normal 2 2 4 6 13" xfId="7246" xr:uid="{00000000-0005-0000-0000-0000341D0000}"/>
    <cellStyle name="Normal 2 2 4 6 13 2" xfId="7247" xr:uid="{00000000-0005-0000-0000-0000351D0000}"/>
    <cellStyle name="Normal 2 2 4 6 14" xfId="7248" xr:uid="{00000000-0005-0000-0000-0000361D0000}"/>
    <cellStyle name="Normal 2 2 4 6 14 2" xfId="7249" xr:uid="{00000000-0005-0000-0000-0000371D0000}"/>
    <cellStyle name="Normal 2 2 4 6 15" xfId="7250" xr:uid="{00000000-0005-0000-0000-0000381D0000}"/>
    <cellStyle name="Normal 2 2 4 6 15 2" xfId="7251" xr:uid="{00000000-0005-0000-0000-0000391D0000}"/>
    <cellStyle name="Normal 2 2 4 6 16" xfId="7252" xr:uid="{00000000-0005-0000-0000-00003A1D0000}"/>
    <cellStyle name="Normal 2 2 4 6 16 2" xfId="7253" xr:uid="{00000000-0005-0000-0000-00003B1D0000}"/>
    <cellStyle name="Normal 2 2 4 6 17" xfId="7254" xr:uid="{00000000-0005-0000-0000-00003C1D0000}"/>
    <cellStyle name="Normal 2 2 4 6 18" xfId="7255" xr:uid="{00000000-0005-0000-0000-00003D1D0000}"/>
    <cellStyle name="Normal 2 2 4 6 2" xfId="7256" xr:uid="{00000000-0005-0000-0000-00003E1D0000}"/>
    <cellStyle name="Normal 2 2 4 6 2 2" xfId="7257" xr:uid="{00000000-0005-0000-0000-00003F1D0000}"/>
    <cellStyle name="Normal 2 2 4 6 3" xfId="7258" xr:uid="{00000000-0005-0000-0000-0000401D0000}"/>
    <cellStyle name="Normal 2 2 4 6 3 2" xfId="7259" xr:uid="{00000000-0005-0000-0000-0000411D0000}"/>
    <cellStyle name="Normal 2 2 4 6 4" xfId="7260" xr:uid="{00000000-0005-0000-0000-0000421D0000}"/>
    <cellStyle name="Normal 2 2 4 6 4 2" xfId="7261" xr:uid="{00000000-0005-0000-0000-0000431D0000}"/>
    <cellStyle name="Normal 2 2 4 6 5" xfId="7262" xr:uid="{00000000-0005-0000-0000-0000441D0000}"/>
    <cellStyle name="Normal 2 2 4 6 5 2" xfId="7263" xr:uid="{00000000-0005-0000-0000-0000451D0000}"/>
    <cellStyle name="Normal 2 2 4 6 6" xfId="7264" xr:uid="{00000000-0005-0000-0000-0000461D0000}"/>
    <cellStyle name="Normal 2 2 4 6 6 2" xfId="7265" xr:uid="{00000000-0005-0000-0000-0000471D0000}"/>
    <cellStyle name="Normal 2 2 4 6 7" xfId="7266" xr:uid="{00000000-0005-0000-0000-0000481D0000}"/>
    <cellStyle name="Normal 2 2 4 6 7 2" xfId="7267" xr:uid="{00000000-0005-0000-0000-0000491D0000}"/>
    <cellStyle name="Normal 2 2 4 6 8" xfId="7268" xr:uid="{00000000-0005-0000-0000-00004A1D0000}"/>
    <cellStyle name="Normal 2 2 4 6 8 2" xfId="7269" xr:uid="{00000000-0005-0000-0000-00004B1D0000}"/>
    <cellStyle name="Normal 2 2 4 6 9" xfId="7270" xr:uid="{00000000-0005-0000-0000-00004C1D0000}"/>
    <cellStyle name="Normal 2 2 4 6 9 2" xfId="7271" xr:uid="{00000000-0005-0000-0000-00004D1D0000}"/>
    <cellStyle name="Normal 2 2 4 7" xfId="7272" xr:uid="{00000000-0005-0000-0000-00004E1D0000}"/>
    <cellStyle name="Normal 2 2 4 7 10" xfId="7273" xr:uid="{00000000-0005-0000-0000-00004F1D0000}"/>
    <cellStyle name="Normal 2 2 4 7 10 2" xfId="7274" xr:uid="{00000000-0005-0000-0000-0000501D0000}"/>
    <cellStyle name="Normal 2 2 4 7 11" xfId="7275" xr:uid="{00000000-0005-0000-0000-0000511D0000}"/>
    <cellStyle name="Normal 2 2 4 7 11 2" xfId="7276" xr:uid="{00000000-0005-0000-0000-0000521D0000}"/>
    <cellStyle name="Normal 2 2 4 7 12" xfId="7277" xr:uid="{00000000-0005-0000-0000-0000531D0000}"/>
    <cellStyle name="Normal 2 2 4 7 12 2" xfId="7278" xr:uid="{00000000-0005-0000-0000-0000541D0000}"/>
    <cellStyle name="Normal 2 2 4 7 13" xfId="7279" xr:uid="{00000000-0005-0000-0000-0000551D0000}"/>
    <cellStyle name="Normal 2 2 4 7 13 2" xfId="7280" xr:uid="{00000000-0005-0000-0000-0000561D0000}"/>
    <cellStyle name="Normal 2 2 4 7 14" xfId="7281" xr:uid="{00000000-0005-0000-0000-0000571D0000}"/>
    <cellStyle name="Normal 2 2 4 7 14 2" xfId="7282" xr:uid="{00000000-0005-0000-0000-0000581D0000}"/>
    <cellStyle name="Normal 2 2 4 7 15" xfId="7283" xr:uid="{00000000-0005-0000-0000-0000591D0000}"/>
    <cellStyle name="Normal 2 2 4 7 15 2" xfId="7284" xr:uid="{00000000-0005-0000-0000-00005A1D0000}"/>
    <cellStyle name="Normal 2 2 4 7 16" xfId="7285" xr:uid="{00000000-0005-0000-0000-00005B1D0000}"/>
    <cellStyle name="Normal 2 2 4 7 16 2" xfId="7286" xr:uid="{00000000-0005-0000-0000-00005C1D0000}"/>
    <cellStyle name="Normal 2 2 4 7 17" xfId="7287" xr:uid="{00000000-0005-0000-0000-00005D1D0000}"/>
    <cellStyle name="Normal 2 2 4 7 18" xfId="7288" xr:uid="{00000000-0005-0000-0000-00005E1D0000}"/>
    <cellStyle name="Normal 2 2 4 7 2" xfId="7289" xr:uid="{00000000-0005-0000-0000-00005F1D0000}"/>
    <cellStyle name="Normal 2 2 4 7 2 2" xfId="7290" xr:uid="{00000000-0005-0000-0000-0000601D0000}"/>
    <cellStyle name="Normal 2 2 4 7 3" xfId="7291" xr:uid="{00000000-0005-0000-0000-0000611D0000}"/>
    <cellStyle name="Normal 2 2 4 7 3 2" xfId="7292" xr:uid="{00000000-0005-0000-0000-0000621D0000}"/>
    <cellStyle name="Normal 2 2 4 7 4" xfId="7293" xr:uid="{00000000-0005-0000-0000-0000631D0000}"/>
    <cellStyle name="Normal 2 2 4 7 4 2" xfId="7294" xr:uid="{00000000-0005-0000-0000-0000641D0000}"/>
    <cellStyle name="Normal 2 2 4 7 5" xfId="7295" xr:uid="{00000000-0005-0000-0000-0000651D0000}"/>
    <cellStyle name="Normal 2 2 4 7 5 2" xfId="7296" xr:uid="{00000000-0005-0000-0000-0000661D0000}"/>
    <cellStyle name="Normal 2 2 4 7 6" xfId="7297" xr:uid="{00000000-0005-0000-0000-0000671D0000}"/>
    <cellStyle name="Normal 2 2 4 7 6 2" xfId="7298" xr:uid="{00000000-0005-0000-0000-0000681D0000}"/>
    <cellStyle name="Normal 2 2 4 7 7" xfId="7299" xr:uid="{00000000-0005-0000-0000-0000691D0000}"/>
    <cellStyle name="Normal 2 2 4 7 7 2" xfId="7300" xr:uid="{00000000-0005-0000-0000-00006A1D0000}"/>
    <cellStyle name="Normal 2 2 4 7 8" xfId="7301" xr:uid="{00000000-0005-0000-0000-00006B1D0000}"/>
    <cellStyle name="Normal 2 2 4 7 8 2" xfId="7302" xr:uid="{00000000-0005-0000-0000-00006C1D0000}"/>
    <cellStyle name="Normal 2 2 4 7 9" xfId="7303" xr:uid="{00000000-0005-0000-0000-00006D1D0000}"/>
    <cellStyle name="Normal 2 2 4 7 9 2" xfId="7304" xr:uid="{00000000-0005-0000-0000-00006E1D0000}"/>
    <cellStyle name="Normal 2 2 4 8" xfId="7305" xr:uid="{00000000-0005-0000-0000-00006F1D0000}"/>
    <cellStyle name="Normal 2 2 4 8 10" xfId="7306" xr:uid="{00000000-0005-0000-0000-0000701D0000}"/>
    <cellStyle name="Normal 2 2 4 8 10 2" xfId="7307" xr:uid="{00000000-0005-0000-0000-0000711D0000}"/>
    <cellStyle name="Normal 2 2 4 8 11" xfId="7308" xr:uid="{00000000-0005-0000-0000-0000721D0000}"/>
    <cellStyle name="Normal 2 2 4 8 11 2" xfId="7309" xr:uid="{00000000-0005-0000-0000-0000731D0000}"/>
    <cellStyle name="Normal 2 2 4 8 12" xfId="7310" xr:uid="{00000000-0005-0000-0000-0000741D0000}"/>
    <cellStyle name="Normal 2 2 4 8 12 2" xfId="7311" xr:uid="{00000000-0005-0000-0000-0000751D0000}"/>
    <cellStyle name="Normal 2 2 4 8 13" xfId="7312" xr:uid="{00000000-0005-0000-0000-0000761D0000}"/>
    <cellStyle name="Normal 2 2 4 8 13 2" xfId="7313" xr:uid="{00000000-0005-0000-0000-0000771D0000}"/>
    <cellStyle name="Normal 2 2 4 8 14" xfId="7314" xr:uid="{00000000-0005-0000-0000-0000781D0000}"/>
    <cellStyle name="Normal 2 2 4 8 14 2" xfId="7315" xr:uid="{00000000-0005-0000-0000-0000791D0000}"/>
    <cellStyle name="Normal 2 2 4 8 15" xfId="7316" xr:uid="{00000000-0005-0000-0000-00007A1D0000}"/>
    <cellStyle name="Normal 2 2 4 8 15 2" xfId="7317" xr:uid="{00000000-0005-0000-0000-00007B1D0000}"/>
    <cellStyle name="Normal 2 2 4 8 16" xfId="7318" xr:uid="{00000000-0005-0000-0000-00007C1D0000}"/>
    <cellStyle name="Normal 2 2 4 8 16 2" xfId="7319" xr:uid="{00000000-0005-0000-0000-00007D1D0000}"/>
    <cellStyle name="Normal 2 2 4 8 17" xfId="7320" xr:uid="{00000000-0005-0000-0000-00007E1D0000}"/>
    <cellStyle name="Normal 2 2 4 8 18" xfId="7321" xr:uid="{00000000-0005-0000-0000-00007F1D0000}"/>
    <cellStyle name="Normal 2 2 4 8 2" xfId="7322" xr:uid="{00000000-0005-0000-0000-0000801D0000}"/>
    <cellStyle name="Normal 2 2 4 8 2 2" xfId="7323" xr:uid="{00000000-0005-0000-0000-0000811D0000}"/>
    <cellStyle name="Normal 2 2 4 8 3" xfId="7324" xr:uid="{00000000-0005-0000-0000-0000821D0000}"/>
    <cellStyle name="Normal 2 2 4 8 3 2" xfId="7325" xr:uid="{00000000-0005-0000-0000-0000831D0000}"/>
    <cellStyle name="Normal 2 2 4 8 4" xfId="7326" xr:uid="{00000000-0005-0000-0000-0000841D0000}"/>
    <cellStyle name="Normal 2 2 4 8 4 2" xfId="7327" xr:uid="{00000000-0005-0000-0000-0000851D0000}"/>
    <cellStyle name="Normal 2 2 4 8 5" xfId="7328" xr:uid="{00000000-0005-0000-0000-0000861D0000}"/>
    <cellStyle name="Normal 2 2 4 8 5 2" xfId="7329" xr:uid="{00000000-0005-0000-0000-0000871D0000}"/>
    <cellStyle name="Normal 2 2 4 8 6" xfId="7330" xr:uid="{00000000-0005-0000-0000-0000881D0000}"/>
    <cellStyle name="Normal 2 2 4 8 6 2" xfId="7331" xr:uid="{00000000-0005-0000-0000-0000891D0000}"/>
    <cellStyle name="Normal 2 2 4 8 7" xfId="7332" xr:uid="{00000000-0005-0000-0000-00008A1D0000}"/>
    <cellStyle name="Normal 2 2 4 8 7 2" xfId="7333" xr:uid="{00000000-0005-0000-0000-00008B1D0000}"/>
    <cellStyle name="Normal 2 2 4 8 8" xfId="7334" xr:uid="{00000000-0005-0000-0000-00008C1D0000}"/>
    <cellStyle name="Normal 2 2 4 8 8 2" xfId="7335" xr:uid="{00000000-0005-0000-0000-00008D1D0000}"/>
    <cellStyle name="Normal 2 2 4 8 9" xfId="7336" xr:uid="{00000000-0005-0000-0000-00008E1D0000}"/>
    <cellStyle name="Normal 2 2 4 8 9 2" xfId="7337" xr:uid="{00000000-0005-0000-0000-00008F1D0000}"/>
    <cellStyle name="Normal 2 2 4 9" xfId="7338" xr:uid="{00000000-0005-0000-0000-0000901D0000}"/>
    <cellStyle name="Normal 2 2 4 9 10" xfId="7339" xr:uid="{00000000-0005-0000-0000-0000911D0000}"/>
    <cellStyle name="Normal 2 2 4 9 10 2" xfId="7340" xr:uid="{00000000-0005-0000-0000-0000921D0000}"/>
    <cellStyle name="Normal 2 2 4 9 11" xfId="7341" xr:uid="{00000000-0005-0000-0000-0000931D0000}"/>
    <cellStyle name="Normal 2 2 4 9 11 2" xfId="7342" xr:uid="{00000000-0005-0000-0000-0000941D0000}"/>
    <cellStyle name="Normal 2 2 4 9 12" xfId="7343" xr:uid="{00000000-0005-0000-0000-0000951D0000}"/>
    <cellStyle name="Normal 2 2 4 9 12 2" xfId="7344" xr:uid="{00000000-0005-0000-0000-0000961D0000}"/>
    <cellStyle name="Normal 2 2 4 9 13" xfId="7345" xr:uid="{00000000-0005-0000-0000-0000971D0000}"/>
    <cellStyle name="Normal 2 2 4 9 13 2" xfId="7346" xr:uid="{00000000-0005-0000-0000-0000981D0000}"/>
    <cellStyle name="Normal 2 2 4 9 14" xfId="7347" xr:uid="{00000000-0005-0000-0000-0000991D0000}"/>
    <cellStyle name="Normal 2 2 4 9 14 2" xfId="7348" xr:uid="{00000000-0005-0000-0000-00009A1D0000}"/>
    <cellStyle name="Normal 2 2 4 9 15" xfId="7349" xr:uid="{00000000-0005-0000-0000-00009B1D0000}"/>
    <cellStyle name="Normal 2 2 4 9 15 2" xfId="7350" xr:uid="{00000000-0005-0000-0000-00009C1D0000}"/>
    <cellStyle name="Normal 2 2 4 9 16" xfId="7351" xr:uid="{00000000-0005-0000-0000-00009D1D0000}"/>
    <cellStyle name="Normal 2 2 4 9 16 2" xfId="7352" xr:uid="{00000000-0005-0000-0000-00009E1D0000}"/>
    <cellStyle name="Normal 2 2 4 9 17" xfId="7353" xr:uid="{00000000-0005-0000-0000-00009F1D0000}"/>
    <cellStyle name="Normal 2 2 4 9 18" xfId="7354" xr:uid="{00000000-0005-0000-0000-0000A01D0000}"/>
    <cellStyle name="Normal 2 2 4 9 2" xfId="7355" xr:uid="{00000000-0005-0000-0000-0000A11D0000}"/>
    <cellStyle name="Normal 2 2 4 9 2 2" xfId="7356" xr:uid="{00000000-0005-0000-0000-0000A21D0000}"/>
    <cellStyle name="Normal 2 2 4 9 3" xfId="7357" xr:uid="{00000000-0005-0000-0000-0000A31D0000}"/>
    <cellStyle name="Normal 2 2 4 9 3 2" xfId="7358" xr:uid="{00000000-0005-0000-0000-0000A41D0000}"/>
    <cellStyle name="Normal 2 2 4 9 4" xfId="7359" xr:uid="{00000000-0005-0000-0000-0000A51D0000}"/>
    <cellStyle name="Normal 2 2 4 9 4 2" xfId="7360" xr:uid="{00000000-0005-0000-0000-0000A61D0000}"/>
    <cellStyle name="Normal 2 2 4 9 5" xfId="7361" xr:uid="{00000000-0005-0000-0000-0000A71D0000}"/>
    <cellStyle name="Normal 2 2 4 9 5 2" xfId="7362" xr:uid="{00000000-0005-0000-0000-0000A81D0000}"/>
    <cellStyle name="Normal 2 2 4 9 6" xfId="7363" xr:uid="{00000000-0005-0000-0000-0000A91D0000}"/>
    <cellStyle name="Normal 2 2 4 9 6 2" xfId="7364" xr:uid="{00000000-0005-0000-0000-0000AA1D0000}"/>
    <cellStyle name="Normal 2 2 4 9 7" xfId="7365" xr:uid="{00000000-0005-0000-0000-0000AB1D0000}"/>
    <cellStyle name="Normal 2 2 4 9 7 2" xfId="7366" xr:uid="{00000000-0005-0000-0000-0000AC1D0000}"/>
    <cellStyle name="Normal 2 2 4 9 8" xfId="7367" xr:uid="{00000000-0005-0000-0000-0000AD1D0000}"/>
    <cellStyle name="Normal 2 2 4 9 8 2" xfId="7368" xr:uid="{00000000-0005-0000-0000-0000AE1D0000}"/>
    <cellStyle name="Normal 2 2 4 9 9" xfId="7369" xr:uid="{00000000-0005-0000-0000-0000AF1D0000}"/>
    <cellStyle name="Normal 2 2 4 9 9 2" xfId="7370" xr:uid="{00000000-0005-0000-0000-0000B01D0000}"/>
    <cellStyle name="Normal 2 2 40" xfId="7371" xr:uid="{00000000-0005-0000-0000-0000B11D0000}"/>
    <cellStyle name="Normal 2 2 41" xfId="7372" xr:uid="{00000000-0005-0000-0000-0000B21D0000}"/>
    <cellStyle name="Normal 2 2 42" xfId="7373" xr:uid="{00000000-0005-0000-0000-0000B31D0000}"/>
    <cellStyle name="Normal 2 2 43" xfId="7374" xr:uid="{00000000-0005-0000-0000-0000B41D0000}"/>
    <cellStyle name="Normal 2 2 44" xfId="7375" xr:uid="{00000000-0005-0000-0000-0000B51D0000}"/>
    <cellStyle name="Normal 2 2 45" xfId="7376" xr:uid="{00000000-0005-0000-0000-0000B61D0000}"/>
    <cellStyle name="Normal 2 2 46" xfId="7377" xr:uid="{00000000-0005-0000-0000-0000B71D0000}"/>
    <cellStyle name="Normal 2 2 47" xfId="7378" xr:uid="{00000000-0005-0000-0000-0000B81D0000}"/>
    <cellStyle name="Normal 2 2 48" xfId="7379" xr:uid="{00000000-0005-0000-0000-0000B91D0000}"/>
    <cellStyle name="Normal 2 2 49" xfId="7380" xr:uid="{00000000-0005-0000-0000-0000BA1D0000}"/>
    <cellStyle name="Normal 2 2 5" xfId="7381" xr:uid="{00000000-0005-0000-0000-0000BB1D0000}"/>
    <cellStyle name="Normal 2 2 5 2" xfId="7382" xr:uid="{00000000-0005-0000-0000-0000BC1D0000}"/>
    <cellStyle name="Normal 2 2 5 2 2" xfId="7383" xr:uid="{00000000-0005-0000-0000-0000BD1D0000}"/>
    <cellStyle name="Normal 2 2 5 2 3" xfId="7384" xr:uid="{00000000-0005-0000-0000-0000BE1D0000}"/>
    <cellStyle name="Normal 2 2 5 2 4" xfId="7385" xr:uid="{00000000-0005-0000-0000-0000BF1D0000}"/>
    <cellStyle name="Normal 2 2 5 3" xfId="7386" xr:uid="{00000000-0005-0000-0000-0000C01D0000}"/>
    <cellStyle name="Normal 2 2 5 3 2" xfId="7387" xr:uid="{00000000-0005-0000-0000-0000C11D0000}"/>
    <cellStyle name="Normal 2 2 5 4" xfId="7388" xr:uid="{00000000-0005-0000-0000-0000C21D0000}"/>
    <cellStyle name="Normal 2 2 5 5" xfId="7389" xr:uid="{00000000-0005-0000-0000-0000C31D0000}"/>
    <cellStyle name="Normal 2 2 5 6" xfId="14776" xr:uid="{00000000-0005-0000-0000-0000C41D0000}"/>
    <cellStyle name="Normal 2 2 50" xfId="7390" xr:uid="{00000000-0005-0000-0000-0000C51D0000}"/>
    <cellStyle name="Normal 2 2 51" xfId="7391" xr:uid="{00000000-0005-0000-0000-0000C61D0000}"/>
    <cellStyle name="Normal 2 2 52" xfId="7392" xr:uid="{00000000-0005-0000-0000-0000C71D0000}"/>
    <cellStyle name="Normal 2 2 53" xfId="7393" xr:uid="{00000000-0005-0000-0000-0000C81D0000}"/>
    <cellStyle name="Normal 2 2 54" xfId="7394" xr:uid="{00000000-0005-0000-0000-0000C91D0000}"/>
    <cellStyle name="Normal 2 2 55" xfId="7395" xr:uid="{00000000-0005-0000-0000-0000CA1D0000}"/>
    <cellStyle name="Normal 2 2 56" xfId="7396" xr:uid="{00000000-0005-0000-0000-0000CB1D0000}"/>
    <cellStyle name="Normal 2 2 56 2" xfId="7397" xr:uid="{00000000-0005-0000-0000-0000CC1D0000}"/>
    <cellStyle name="Normal 2 2 57" xfId="7398" xr:uid="{00000000-0005-0000-0000-0000CD1D0000}"/>
    <cellStyle name="Normal 2 2 57 10" xfId="7399" xr:uid="{00000000-0005-0000-0000-0000CE1D0000}"/>
    <cellStyle name="Normal 2 2 57 11" xfId="7400" xr:uid="{00000000-0005-0000-0000-0000CF1D0000}"/>
    <cellStyle name="Normal 2 2 57 12" xfId="7401" xr:uid="{00000000-0005-0000-0000-0000D01D0000}"/>
    <cellStyle name="Normal 2 2 57 2" xfId="7402" xr:uid="{00000000-0005-0000-0000-0000D11D0000}"/>
    <cellStyle name="Normal 2 2 57 2 2" xfId="7403" xr:uid="{00000000-0005-0000-0000-0000D21D0000}"/>
    <cellStyle name="Normal 2 2 57 2 2 2" xfId="7404" xr:uid="{00000000-0005-0000-0000-0000D31D0000}"/>
    <cellStyle name="Normal 2 2 57 2 2 3" xfId="7405" xr:uid="{00000000-0005-0000-0000-0000D41D0000}"/>
    <cellStyle name="Normal 2 2 57 3" xfId="7406" xr:uid="{00000000-0005-0000-0000-0000D51D0000}"/>
    <cellStyle name="Normal 2 2 57 4" xfId="7407" xr:uid="{00000000-0005-0000-0000-0000D61D0000}"/>
    <cellStyle name="Normal 2 2 57 5" xfId="7408" xr:uid="{00000000-0005-0000-0000-0000D71D0000}"/>
    <cellStyle name="Normal 2 2 57 6" xfId="7409" xr:uid="{00000000-0005-0000-0000-0000D81D0000}"/>
    <cellStyle name="Normal 2 2 57 7" xfId="7410" xr:uid="{00000000-0005-0000-0000-0000D91D0000}"/>
    <cellStyle name="Normal 2 2 57 8" xfId="7411" xr:uid="{00000000-0005-0000-0000-0000DA1D0000}"/>
    <cellStyle name="Normal 2 2 57 9" xfId="7412" xr:uid="{00000000-0005-0000-0000-0000DB1D0000}"/>
    <cellStyle name="Normal 2 2 58" xfId="7413" xr:uid="{00000000-0005-0000-0000-0000DC1D0000}"/>
    <cellStyle name="Normal 2 2 58 10" xfId="7414" xr:uid="{00000000-0005-0000-0000-0000DD1D0000}"/>
    <cellStyle name="Normal 2 2 58 11" xfId="7415" xr:uid="{00000000-0005-0000-0000-0000DE1D0000}"/>
    <cellStyle name="Normal 2 2 58 2" xfId="7416" xr:uid="{00000000-0005-0000-0000-0000DF1D0000}"/>
    <cellStyle name="Normal 2 2 58 2 2" xfId="7417" xr:uid="{00000000-0005-0000-0000-0000E01D0000}"/>
    <cellStyle name="Normal 2 2 58 2 2 2" xfId="7418" xr:uid="{00000000-0005-0000-0000-0000E11D0000}"/>
    <cellStyle name="Normal 2 2 58 3" xfId="7419" xr:uid="{00000000-0005-0000-0000-0000E21D0000}"/>
    <cellStyle name="Normal 2 2 58 4" xfId="7420" xr:uid="{00000000-0005-0000-0000-0000E31D0000}"/>
    <cellStyle name="Normal 2 2 58 5" xfId="7421" xr:uid="{00000000-0005-0000-0000-0000E41D0000}"/>
    <cellStyle name="Normal 2 2 58 6" xfId="7422" xr:uid="{00000000-0005-0000-0000-0000E51D0000}"/>
    <cellStyle name="Normal 2 2 58 7" xfId="7423" xr:uid="{00000000-0005-0000-0000-0000E61D0000}"/>
    <cellStyle name="Normal 2 2 58 8" xfId="7424" xr:uid="{00000000-0005-0000-0000-0000E71D0000}"/>
    <cellStyle name="Normal 2 2 58 9" xfId="7425" xr:uid="{00000000-0005-0000-0000-0000E81D0000}"/>
    <cellStyle name="Normal 2 2 59" xfId="7426" xr:uid="{00000000-0005-0000-0000-0000E91D0000}"/>
    <cellStyle name="Normal 2 2 6" xfId="7427" xr:uid="{00000000-0005-0000-0000-0000EA1D0000}"/>
    <cellStyle name="Normal 2 2 6 2" xfId="7428" xr:uid="{00000000-0005-0000-0000-0000EB1D0000}"/>
    <cellStyle name="Normal 2 2 6 2 2" xfId="7429" xr:uid="{00000000-0005-0000-0000-0000EC1D0000}"/>
    <cellStyle name="Normal 2 2 6 2 3" xfId="7430" xr:uid="{00000000-0005-0000-0000-0000ED1D0000}"/>
    <cellStyle name="Normal 2 2 6 2 4" xfId="7431" xr:uid="{00000000-0005-0000-0000-0000EE1D0000}"/>
    <cellStyle name="Normal 2 2 6 3" xfId="7432" xr:uid="{00000000-0005-0000-0000-0000EF1D0000}"/>
    <cellStyle name="Normal 2 2 6 3 2" xfId="7433" xr:uid="{00000000-0005-0000-0000-0000F01D0000}"/>
    <cellStyle name="Normal 2 2 6 4" xfId="7434" xr:uid="{00000000-0005-0000-0000-0000F11D0000}"/>
    <cellStyle name="Normal 2 2 6 5" xfId="7435" xr:uid="{00000000-0005-0000-0000-0000F21D0000}"/>
    <cellStyle name="Normal 2 2 60" xfId="7436" xr:uid="{00000000-0005-0000-0000-0000F31D0000}"/>
    <cellStyle name="Normal 2 2 61" xfId="7437" xr:uid="{00000000-0005-0000-0000-0000F41D0000}"/>
    <cellStyle name="Normal 2 2 62" xfId="7438" xr:uid="{00000000-0005-0000-0000-0000F51D0000}"/>
    <cellStyle name="Normal 2 2 63" xfId="7439" xr:uid="{00000000-0005-0000-0000-0000F61D0000}"/>
    <cellStyle name="Normal 2 2 64" xfId="7440" xr:uid="{00000000-0005-0000-0000-0000F71D0000}"/>
    <cellStyle name="Normal 2 2 65" xfId="7441" xr:uid="{00000000-0005-0000-0000-0000F81D0000}"/>
    <cellStyle name="Normal 2 2 66" xfId="7442" xr:uid="{00000000-0005-0000-0000-0000F91D0000}"/>
    <cellStyle name="Normal 2 2 67" xfId="7443" xr:uid="{00000000-0005-0000-0000-0000FA1D0000}"/>
    <cellStyle name="Normal 2 2 67 2" xfId="7444" xr:uid="{00000000-0005-0000-0000-0000FB1D0000}"/>
    <cellStyle name="Normal 2 2 67 2 2" xfId="7445" xr:uid="{00000000-0005-0000-0000-0000FC1D0000}"/>
    <cellStyle name="Normal 2 2 68" xfId="7446" xr:uid="{00000000-0005-0000-0000-0000FD1D0000}"/>
    <cellStyle name="Normal 2 2 69" xfId="7447" xr:uid="{00000000-0005-0000-0000-0000FE1D0000}"/>
    <cellStyle name="Normal 2 2 7" xfId="7448" xr:uid="{00000000-0005-0000-0000-0000FF1D0000}"/>
    <cellStyle name="Normal 2 2 7 2" xfId="7449" xr:uid="{00000000-0005-0000-0000-0000001E0000}"/>
    <cellStyle name="Normal 2 2 70" xfId="7450" xr:uid="{00000000-0005-0000-0000-0000011E0000}"/>
    <cellStyle name="Normal 2 2 71" xfId="7451" xr:uid="{00000000-0005-0000-0000-0000021E0000}"/>
    <cellStyle name="Normal 2 2 72" xfId="7452" xr:uid="{00000000-0005-0000-0000-0000031E0000}"/>
    <cellStyle name="Normal 2 2 73" xfId="7453" xr:uid="{00000000-0005-0000-0000-0000041E0000}"/>
    <cellStyle name="Normal 2 2 74" xfId="7454" xr:uid="{00000000-0005-0000-0000-0000051E0000}"/>
    <cellStyle name="Normal 2 2 75" xfId="7455" xr:uid="{00000000-0005-0000-0000-0000061E0000}"/>
    <cellStyle name="Normal 2 2 76" xfId="7456" xr:uid="{00000000-0005-0000-0000-0000071E0000}"/>
    <cellStyle name="Normal 2 2 77" xfId="7457" xr:uid="{00000000-0005-0000-0000-0000081E0000}"/>
    <cellStyle name="Normal 2 2 78" xfId="7458" xr:uid="{00000000-0005-0000-0000-0000091E0000}"/>
    <cellStyle name="Normal 2 2 79" xfId="7459" xr:uid="{00000000-0005-0000-0000-00000A1E0000}"/>
    <cellStyle name="Normal 2 2 8" xfId="7460" xr:uid="{00000000-0005-0000-0000-00000B1E0000}"/>
    <cellStyle name="Normal 2 2 8 10" xfId="7461" xr:uid="{00000000-0005-0000-0000-00000C1E0000}"/>
    <cellStyle name="Normal 2 2 8 11" xfId="7462" xr:uid="{00000000-0005-0000-0000-00000D1E0000}"/>
    <cellStyle name="Normal 2 2 8 12" xfId="7463" xr:uid="{00000000-0005-0000-0000-00000E1E0000}"/>
    <cellStyle name="Normal 2 2 8 2" xfId="7464" xr:uid="{00000000-0005-0000-0000-00000F1E0000}"/>
    <cellStyle name="Normal 2 2 8 2 10" xfId="7465" xr:uid="{00000000-0005-0000-0000-0000101E0000}"/>
    <cellStyle name="Normal 2 2 8 2 10 2" xfId="7466" xr:uid="{00000000-0005-0000-0000-0000111E0000}"/>
    <cellStyle name="Normal 2 2 8 2 11" xfId="7467" xr:uid="{00000000-0005-0000-0000-0000121E0000}"/>
    <cellStyle name="Normal 2 2 8 2 11 2" xfId="7468" xr:uid="{00000000-0005-0000-0000-0000131E0000}"/>
    <cellStyle name="Normal 2 2 8 2 12" xfId="7469" xr:uid="{00000000-0005-0000-0000-0000141E0000}"/>
    <cellStyle name="Normal 2 2 8 2 12 2" xfId="7470" xr:uid="{00000000-0005-0000-0000-0000151E0000}"/>
    <cellStyle name="Normal 2 2 8 2 13" xfId="7471" xr:uid="{00000000-0005-0000-0000-0000161E0000}"/>
    <cellStyle name="Normal 2 2 8 2 13 2" xfId="7472" xr:uid="{00000000-0005-0000-0000-0000171E0000}"/>
    <cellStyle name="Normal 2 2 8 2 14" xfId="7473" xr:uid="{00000000-0005-0000-0000-0000181E0000}"/>
    <cellStyle name="Normal 2 2 8 2 14 2" xfId="7474" xr:uid="{00000000-0005-0000-0000-0000191E0000}"/>
    <cellStyle name="Normal 2 2 8 2 15" xfId="7475" xr:uid="{00000000-0005-0000-0000-00001A1E0000}"/>
    <cellStyle name="Normal 2 2 8 2 15 2" xfId="7476" xr:uid="{00000000-0005-0000-0000-00001B1E0000}"/>
    <cellStyle name="Normal 2 2 8 2 16" xfId="7477" xr:uid="{00000000-0005-0000-0000-00001C1E0000}"/>
    <cellStyle name="Normal 2 2 8 2 16 2" xfId="7478" xr:uid="{00000000-0005-0000-0000-00001D1E0000}"/>
    <cellStyle name="Normal 2 2 8 2 17" xfId="7479" xr:uid="{00000000-0005-0000-0000-00001E1E0000}"/>
    <cellStyle name="Normal 2 2 8 2 17 2" xfId="7480" xr:uid="{00000000-0005-0000-0000-00001F1E0000}"/>
    <cellStyle name="Normal 2 2 8 2 18" xfId="7481" xr:uid="{00000000-0005-0000-0000-0000201E0000}"/>
    <cellStyle name="Normal 2 2 8 2 18 2" xfId="7482" xr:uid="{00000000-0005-0000-0000-0000211E0000}"/>
    <cellStyle name="Normal 2 2 8 2 19" xfId="7483" xr:uid="{00000000-0005-0000-0000-0000221E0000}"/>
    <cellStyle name="Normal 2 2 8 2 2" xfId="7484" xr:uid="{00000000-0005-0000-0000-0000231E0000}"/>
    <cellStyle name="Normal 2 2 8 2 20" xfId="7485" xr:uid="{00000000-0005-0000-0000-0000241E0000}"/>
    <cellStyle name="Normal 2 2 8 2 3" xfId="7486" xr:uid="{00000000-0005-0000-0000-0000251E0000}"/>
    <cellStyle name="Normal 2 2 8 2 4" xfId="7487" xr:uid="{00000000-0005-0000-0000-0000261E0000}"/>
    <cellStyle name="Normal 2 2 8 2 4 2" xfId="7488" xr:uid="{00000000-0005-0000-0000-0000271E0000}"/>
    <cellStyle name="Normal 2 2 8 2 5" xfId="7489" xr:uid="{00000000-0005-0000-0000-0000281E0000}"/>
    <cellStyle name="Normal 2 2 8 2 5 2" xfId="7490" xr:uid="{00000000-0005-0000-0000-0000291E0000}"/>
    <cellStyle name="Normal 2 2 8 2 6" xfId="7491" xr:uid="{00000000-0005-0000-0000-00002A1E0000}"/>
    <cellStyle name="Normal 2 2 8 2 6 2" xfId="7492" xr:uid="{00000000-0005-0000-0000-00002B1E0000}"/>
    <cellStyle name="Normal 2 2 8 2 7" xfId="7493" xr:uid="{00000000-0005-0000-0000-00002C1E0000}"/>
    <cellStyle name="Normal 2 2 8 2 7 2" xfId="7494" xr:uid="{00000000-0005-0000-0000-00002D1E0000}"/>
    <cellStyle name="Normal 2 2 8 2 8" xfId="7495" xr:uid="{00000000-0005-0000-0000-00002E1E0000}"/>
    <cellStyle name="Normal 2 2 8 2 8 2" xfId="7496" xr:uid="{00000000-0005-0000-0000-00002F1E0000}"/>
    <cellStyle name="Normal 2 2 8 2 9" xfId="7497" xr:uid="{00000000-0005-0000-0000-0000301E0000}"/>
    <cellStyle name="Normal 2 2 8 2 9 2" xfId="7498" xr:uid="{00000000-0005-0000-0000-0000311E0000}"/>
    <cellStyle name="Normal 2 2 8 3" xfId="7499" xr:uid="{00000000-0005-0000-0000-0000321E0000}"/>
    <cellStyle name="Normal 2 2 8 4" xfId="7500" xr:uid="{00000000-0005-0000-0000-0000331E0000}"/>
    <cellStyle name="Normal 2 2 8 5" xfId="7501" xr:uid="{00000000-0005-0000-0000-0000341E0000}"/>
    <cellStyle name="Normal 2 2 8 6" xfId="7502" xr:uid="{00000000-0005-0000-0000-0000351E0000}"/>
    <cellStyle name="Normal 2 2 8 7" xfId="7503" xr:uid="{00000000-0005-0000-0000-0000361E0000}"/>
    <cellStyle name="Normal 2 2 8 8" xfId="7504" xr:uid="{00000000-0005-0000-0000-0000371E0000}"/>
    <cellStyle name="Normal 2 2 8 8 10" xfId="7505" xr:uid="{00000000-0005-0000-0000-0000381E0000}"/>
    <cellStyle name="Normal 2 2 8 8 10 2" xfId="7506" xr:uid="{00000000-0005-0000-0000-0000391E0000}"/>
    <cellStyle name="Normal 2 2 8 8 11" xfId="7507" xr:uid="{00000000-0005-0000-0000-00003A1E0000}"/>
    <cellStyle name="Normal 2 2 8 8 11 2" xfId="7508" xr:uid="{00000000-0005-0000-0000-00003B1E0000}"/>
    <cellStyle name="Normal 2 2 8 8 12" xfId="7509" xr:uid="{00000000-0005-0000-0000-00003C1E0000}"/>
    <cellStyle name="Normal 2 2 8 8 12 2" xfId="7510" xr:uid="{00000000-0005-0000-0000-00003D1E0000}"/>
    <cellStyle name="Normal 2 2 8 8 13" xfId="7511" xr:uid="{00000000-0005-0000-0000-00003E1E0000}"/>
    <cellStyle name="Normal 2 2 8 8 13 2" xfId="7512" xr:uid="{00000000-0005-0000-0000-00003F1E0000}"/>
    <cellStyle name="Normal 2 2 8 8 14" xfId="7513" xr:uid="{00000000-0005-0000-0000-0000401E0000}"/>
    <cellStyle name="Normal 2 2 8 8 14 2" xfId="7514" xr:uid="{00000000-0005-0000-0000-0000411E0000}"/>
    <cellStyle name="Normal 2 2 8 8 15" xfId="7515" xr:uid="{00000000-0005-0000-0000-0000421E0000}"/>
    <cellStyle name="Normal 2 2 8 8 15 2" xfId="7516" xr:uid="{00000000-0005-0000-0000-0000431E0000}"/>
    <cellStyle name="Normal 2 2 8 8 16" xfId="7517" xr:uid="{00000000-0005-0000-0000-0000441E0000}"/>
    <cellStyle name="Normal 2 2 8 8 16 2" xfId="7518" xr:uid="{00000000-0005-0000-0000-0000451E0000}"/>
    <cellStyle name="Normal 2 2 8 8 17" xfId="7519" xr:uid="{00000000-0005-0000-0000-0000461E0000}"/>
    <cellStyle name="Normal 2 2 8 8 18" xfId="7520" xr:uid="{00000000-0005-0000-0000-0000471E0000}"/>
    <cellStyle name="Normal 2 2 8 8 2" xfId="7521" xr:uid="{00000000-0005-0000-0000-0000481E0000}"/>
    <cellStyle name="Normal 2 2 8 8 2 2" xfId="7522" xr:uid="{00000000-0005-0000-0000-0000491E0000}"/>
    <cellStyle name="Normal 2 2 8 8 3" xfId="7523" xr:uid="{00000000-0005-0000-0000-00004A1E0000}"/>
    <cellStyle name="Normal 2 2 8 8 3 2" xfId="7524" xr:uid="{00000000-0005-0000-0000-00004B1E0000}"/>
    <cellStyle name="Normal 2 2 8 8 4" xfId="7525" xr:uid="{00000000-0005-0000-0000-00004C1E0000}"/>
    <cellStyle name="Normal 2 2 8 8 4 2" xfId="7526" xr:uid="{00000000-0005-0000-0000-00004D1E0000}"/>
    <cellStyle name="Normal 2 2 8 8 5" xfId="7527" xr:uid="{00000000-0005-0000-0000-00004E1E0000}"/>
    <cellStyle name="Normal 2 2 8 8 5 2" xfId="7528" xr:uid="{00000000-0005-0000-0000-00004F1E0000}"/>
    <cellStyle name="Normal 2 2 8 8 6" xfId="7529" xr:uid="{00000000-0005-0000-0000-0000501E0000}"/>
    <cellStyle name="Normal 2 2 8 8 6 2" xfId="7530" xr:uid="{00000000-0005-0000-0000-0000511E0000}"/>
    <cellStyle name="Normal 2 2 8 8 7" xfId="7531" xr:uid="{00000000-0005-0000-0000-0000521E0000}"/>
    <cellStyle name="Normal 2 2 8 8 7 2" xfId="7532" xr:uid="{00000000-0005-0000-0000-0000531E0000}"/>
    <cellStyle name="Normal 2 2 8 8 8" xfId="7533" xr:uid="{00000000-0005-0000-0000-0000541E0000}"/>
    <cellStyle name="Normal 2 2 8 8 8 2" xfId="7534" xr:uid="{00000000-0005-0000-0000-0000551E0000}"/>
    <cellStyle name="Normal 2 2 8 8 9" xfId="7535" xr:uid="{00000000-0005-0000-0000-0000561E0000}"/>
    <cellStyle name="Normal 2 2 8 8 9 2" xfId="7536" xr:uid="{00000000-0005-0000-0000-0000571E0000}"/>
    <cellStyle name="Normal 2 2 8 9" xfId="7537" xr:uid="{00000000-0005-0000-0000-0000581E0000}"/>
    <cellStyle name="Normal 2 2 8 9 2" xfId="7538" xr:uid="{00000000-0005-0000-0000-0000591E0000}"/>
    <cellStyle name="Normal 2 2 8 9 3" xfId="7539" xr:uid="{00000000-0005-0000-0000-00005A1E0000}"/>
    <cellStyle name="Normal 2 2 8 9 4" xfId="7540" xr:uid="{00000000-0005-0000-0000-00005B1E0000}"/>
    <cellStyle name="Normal 2 2 80" xfId="7541" xr:uid="{00000000-0005-0000-0000-00005C1E0000}"/>
    <cellStyle name="Normal 2 2 81" xfId="7542" xr:uid="{00000000-0005-0000-0000-00005D1E0000}"/>
    <cellStyle name="Normal 2 2 9" xfId="7543" xr:uid="{00000000-0005-0000-0000-00005E1E0000}"/>
    <cellStyle name="Normal 2 2 9 2" xfId="7544" xr:uid="{00000000-0005-0000-0000-00005F1E0000}"/>
    <cellStyle name="Normal 2 2 9 2 2" xfId="7545" xr:uid="{00000000-0005-0000-0000-0000601E0000}"/>
    <cellStyle name="Normal 2 2 9 2 3" xfId="7546" xr:uid="{00000000-0005-0000-0000-0000611E0000}"/>
    <cellStyle name="Normal 2 2 9 2 4" xfId="7547" xr:uid="{00000000-0005-0000-0000-0000621E0000}"/>
    <cellStyle name="Normal 2 2 9 3" xfId="7548" xr:uid="{00000000-0005-0000-0000-0000631E0000}"/>
    <cellStyle name="Normal 2 2 9 4" xfId="7549" xr:uid="{00000000-0005-0000-0000-0000641E0000}"/>
    <cellStyle name="Normal 2 2 9 5" xfId="7550" xr:uid="{00000000-0005-0000-0000-0000651E0000}"/>
    <cellStyle name="Normal 2 20" xfId="64" xr:uid="{00000000-0005-0000-0000-0000661E0000}"/>
    <cellStyle name="Normal 2 20 2" xfId="7551" xr:uid="{00000000-0005-0000-0000-0000671E0000}"/>
    <cellStyle name="Normal 2 20 2 2" xfId="7552" xr:uid="{00000000-0005-0000-0000-0000681E0000}"/>
    <cellStyle name="Normal 2 20 2 3" xfId="7553" xr:uid="{00000000-0005-0000-0000-0000691E0000}"/>
    <cellStyle name="Normal 2 20 2 4" xfId="7554" xr:uid="{00000000-0005-0000-0000-00006A1E0000}"/>
    <cellStyle name="Normal 2 20 3" xfId="7555" xr:uid="{00000000-0005-0000-0000-00006B1E0000}"/>
    <cellStyle name="Normal 2 20 4" xfId="7556" xr:uid="{00000000-0005-0000-0000-00006C1E0000}"/>
    <cellStyle name="Normal 2 20 5" xfId="7557" xr:uid="{00000000-0005-0000-0000-00006D1E0000}"/>
    <cellStyle name="Normal 2 20 6" xfId="7558" xr:uid="{00000000-0005-0000-0000-00006E1E0000}"/>
    <cellStyle name="Normal 2 20 7" xfId="7559" xr:uid="{00000000-0005-0000-0000-00006F1E0000}"/>
    <cellStyle name="Normal 2 21" xfId="65" xr:uid="{00000000-0005-0000-0000-0000701E0000}"/>
    <cellStyle name="Normal 2 21 2" xfId="7560" xr:uid="{00000000-0005-0000-0000-0000711E0000}"/>
    <cellStyle name="Normal 2 21 2 2" xfId="7561" xr:uid="{00000000-0005-0000-0000-0000721E0000}"/>
    <cellStyle name="Normal 2 21 2 3" xfId="7562" xr:uid="{00000000-0005-0000-0000-0000731E0000}"/>
    <cellStyle name="Normal 2 21 2 4" xfId="7563" xr:uid="{00000000-0005-0000-0000-0000741E0000}"/>
    <cellStyle name="Normal 2 21 3" xfId="7564" xr:uid="{00000000-0005-0000-0000-0000751E0000}"/>
    <cellStyle name="Normal 2 21 4" xfId="7565" xr:uid="{00000000-0005-0000-0000-0000761E0000}"/>
    <cellStyle name="Normal 2 21 5" xfId="7566" xr:uid="{00000000-0005-0000-0000-0000771E0000}"/>
    <cellStyle name="Normal 2 21 6" xfId="7567" xr:uid="{00000000-0005-0000-0000-0000781E0000}"/>
    <cellStyle name="Normal 2 21 7" xfId="7568" xr:uid="{00000000-0005-0000-0000-0000791E0000}"/>
    <cellStyle name="Normal 2 22" xfId="66" xr:uid="{00000000-0005-0000-0000-00007A1E0000}"/>
    <cellStyle name="Normal 2 22 2" xfId="7569" xr:uid="{00000000-0005-0000-0000-00007B1E0000}"/>
    <cellStyle name="Normal 2 22 2 2" xfId="7570" xr:uid="{00000000-0005-0000-0000-00007C1E0000}"/>
    <cellStyle name="Normal 2 22 2 3" xfId="7571" xr:uid="{00000000-0005-0000-0000-00007D1E0000}"/>
    <cellStyle name="Normal 2 22 2 4" xfId="7572" xr:uid="{00000000-0005-0000-0000-00007E1E0000}"/>
    <cellStyle name="Normal 2 22 3" xfId="7573" xr:uid="{00000000-0005-0000-0000-00007F1E0000}"/>
    <cellStyle name="Normal 2 22 4" xfId="7574" xr:uid="{00000000-0005-0000-0000-0000801E0000}"/>
    <cellStyle name="Normal 2 22 5" xfId="7575" xr:uid="{00000000-0005-0000-0000-0000811E0000}"/>
    <cellStyle name="Normal 2 22 6" xfId="7576" xr:uid="{00000000-0005-0000-0000-0000821E0000}"/>
    <cellStyle name="Normal 2 22 7" xfId="7577" xr:uid="{00000000-0005-0000-0000-0000831E0000}"/>
    <cellStyle name="Normal 2 23" xfId="7578" xr:uid="{00000000-0005-0000-0000-0000841E0000}"/>
    <cellStyle name="Normal 2 23 2" xfId="7579" xr:uid="{00000000-0005-0000-0000-0000851E0000}"/>
    <cellStyle name="Normal 2 23 2 2" xfId="7580" xr:uid="{00000000-0005-0000-0000-0000861E0000}"/>
    <cellStyle name="Normal 2 23 2 3" xfId="7581" xr:uid="{00000000-0005-0000-0000-0000871E0000}"/>
    <cellStyle name="Normal 2 23 2 4" xfId="7582" xr:uid="{00000000-0005-0000-0000-0000881E0000}"/>
    <cellStyle name="Normal 2 23 3" xfId="7583" xr:uid="{00000000-0005-0000-0000-0000891E0000}"/>
    <cellStyle name="Normal 2 23 4" xfId="7584" xr:uid="{00000000-0005-0000-0000-00008A1E0000}"/>
    <cellStyle name="Normal 2 23 5" xfId="7585" xr:uid="{00000000-0005-0000-0000-00008B1E0000}"/>
    <cellStyle name="Normal 2 23 6" xfId="7586" xr:uid="{00000000-0005-0000-0000-00008C1E0000}"/>
    <cellStyle name="Normal 2 23 7" xfId="7587" xr:uid="{00000000-0005-0000-0000-00008D1E0000}"/>
    <cellStyle name="Normal 2 23 8" xfId="14880" xr:uid="{00000000-0005-0000-0000-00008E1E0000}"/>
    <cellStyle name="Normal 2 24" xfId="7588" xr:uid="{00000000-0005-0000-0000-00008F1E0000}"/>
    <cellStyle name="Normal 2 24 2" xfId="7589" xr:uid="{00000000-0005-0000-0000-0000901E0000}"/>
    <cellStyle name="Normal 2 24 2 2" xfId="7590" xr:uid="{00000000-0005-0000-0000-0000911E0000}"/>
    <cellStyle name="Normal 2 24 2 3" xfId="7591" xr:uid="{00000000-0005-0000-0000-0000921E0000}"/>
    <cellStyle name="Normal 2 24 2 4" xfId="7592" xr:uid="{00000000-0005-0000-0000-0000931E0000}"/>
    <cellStyle name="Normal 2 24 3" xfId="7593" xr:uid="{00000000-0005-0000-0000-0000941E0000}"/>
    <cellStyle name="Normal 2 24 4" xfId="7594" xr:uid="{00000000-0005-0000-0000-0000951E0000}"/>
    <cellStyle name="Normal 2 24 5" xfId="7595" xr:uid="{00000000-0005-0000-0000-0000961E0000}"/>
    <cellStyle name="Normal 2 25" xfId="7596" xr:uid="{00000000-0005-0000-0000-0000971E0000}"/>
    <cellStyle name="Normal 2 25 2" xfId="7597" xr:uid="{00000000-0005-0000-0000-0000981E0000}"/>
    <cellStyle name="Normal 2 25 2 2" xfId="7598" xr:uid="{00000000-0005-0000-0000-0000991E0000}"/>
    <cellStyle name="Normal 2 25 2 3" xfId="7599" xr:uid="{00000000-0005-0000-0000-00009A1E0000}"/>
    <cellStyle name="Normal 2 25 2 4" xfId="7600" xr:uid="{00000000-0005-0000-0000-00009B1E0000}"/>
    <cellStyle name="Normal 2 25 3" xfId="7601" xr:uid="{00000000-0005-0000-0000-00009C1E0000}"/>
    <cellStyle name="Normal 2 25 4" xfId="7602" xr:uid="{00000000-0005-0000-0000-00009D1E0000}"/>
    <cellStyle name="Normal 2 25 5" xfId="7603" xr:uid="{00000000-0005-0000-0000-00009E1E0000}"/>
    <cellStyle name="Normal 2 26" xfId="7604" xr:uid="{00000000-0005-0000-0000-00009F1E0000}"/>
    <cellStyle name="Normal 2 26 2" xfId="7605" xr:uid="{00000000-0005-0000-0000-0000A01E0000}"/>
    <cellStyle name="Normal 2 26 2 2" xfId="7606" xr:uid="{00000000-0005-0000-0000-0000A11E0000}"/>
    <cellStyle name="Normal 2 26 2 3" xfId="7607" xr:uid="{00000000-0005-0000-0000-0000A21E0000}"/>
    <cellStyle name="Normal 2 26 2 4" xfId="7608" xr:uid="{00000000-0005-0000-0000-0000A31E0000}"/>
    <cellStyle name="Normal 2 26 3" xfId="7609" xr:uid="{00000000-0005-0000-0000-0000A41E0000}"/>
    <cellStyle name="Normal 2 26 4" xfId="7610" xr:uid="{00000000-0005-0000-0000-0000A51E0000}"/>
    <cellStyle name="Normal 2 26 5" xfId="7611" xr:uid="{00000000-0005-0000-0000-0000A61E0000}"/>
    <cellStyle name="Normal 2 27" xfId="7612" xr:uid="{00000000-0005-0000-0000-0000A71E0000}"/>
    <cellStyle name="Normal 2 27 2" xfId="7613" xr:uid="{00000000-0005-0000-0000-0000A81E0000}"/>
    <cellStyle name="Normal 2 27 2 2" xfId="7614" xr:uid="{00000000-0005-0000-0000-0000A91E0000}"/>
    <cellStyle name="Normal 2 27 2 2 2" xfId="7615" xr:uid="{00000000-0005-0000-0000-0000AA1E0000}"/>
    <cellStyle name="Normal 2 27 2 3" xfId="7616" xr:uid="{00000000-0005-0000-0000-0000AB1E0000}"/>
    <cellStyle name="Normal 2 27 2 4" xfId="7617" xr:uid="{00000000-0005-0000-0000-0000AC1E0000}"/>
    <cellStyle name="Normal 2 27 3" xfId="7618" xr:uid="{00000000-0005-0000-0000-0000AD1E0000}"/>
    <cellStyle name="Normal 2 28" xfId="7619" xr:uid="{00000000-0005-0000-0000-0000AE1E0000}"/>
    <cellStyle name="Normal 2 28 2" xfId="7620" xr:uid="{00000000-0005-0000-0000-0000AF1E0000}"/>
    <cellStyle name="Normal 2 28 2 2" xfId="7621" xr:uid="{00000000-0005-0000-0000-0000B01E0000}"/>
    <cellStyle name="Normal 2 28 2 3" xfId="7622" xr:uid="{00000000-0005-0000-0000-0000B11E0000}"/>
    <cellStyle name="Normal 2 28 2 4" xfId="7623" xr:uid="{00000000-0005-0000-0000-0000B21E0000}"/>
    <cellStyle name="Normal 2 28 3" xfId="7624" xr:uid="{00000000-0005-0000-0000-0000B31E0000}"/>
    <cellStyle name="Normal 2 29" xfId="7625" xr:uid="{00000000-0005-0000-0000-0000B41E0000}"/>
    <cellStyle name="Normal 2 29 2" xfId="7626" xr:uid="{00000000-0005-0000-0000-0000B51E0000}"/>
    <cellStyle name="Normal 2 29 2 2" xfId="7627" xr:uid="{00000000-0005-0000-0000-0000B61E0000}"/>
    <cellStyle name="Normal 2 29 2 3" xfId="7628" xr:uid="{00000000-0005-0000-0000-0000B71E0000}"/>
    <cellStyle name="Normal 2 29 2 4" xfId="7629" xr:uid="{00000000-0005-0000-0000-0000B81E0000}"/>
    <cellStyle name="Normal 2 29 3" xfId="7630" xr:uid="{00000000-0005-0000-0000-0000B91E0000}"/>
    <cellStyle name="Normal 2 3" xfId="23" xr:uid="{00000000-0005-0000-0000-0000BA1E0000}"/>
    <cellStyle name="Normal 2 3 10" xfId="7631" xr:uid="{00000000-0005-0000-0000-0000BB1E0000}"/>
    <cellStyle name="Normal 2 3 10 2" xfId="7632" xr:uid="{00000000-0005-0000-0000-0000BC1E0000}"/>
    <cellStyle name="Normal 2 3 10 3" xfId="7633" xr:uid="{00000000-0005-0000-0000-0000BD1E0000}"/>
    <cellStyle name="Normal 2 3 10 4" xfId="7634" xr:uid="{00000000-0005-0000-0000-0000BE1E0000}"/>
    <cellStyle name="Normal 2 3 11" xfId="7635" xr:uid="{00000000-0005-0000-0000-0000BF1E0000}"/>
    <cellStyle name="Normal 2 3 11 2" xfId="7636" xr:uid="{00000000-0005-0000-0000-0000C01E0000}"/>
    <cellStyle name="Normal 2 3 11 3" xfId="7637" xr:uid="{00000000-0005-0000-0000-0000C11E0000}"/>
    <cellStyle name="Normal 2 3 11 4" xfId="7638" xr:uid="{00000000-0005-0000-0000-0000C21E0000}"/>
    <cellStyle name="Normal 2 3 12" xfId="7639" xr:uid="{00000000-0005-0000-0000-0000C31E0000}"/>
    <cellStyle name="Normal 2 3 13" xfId="7640" xr:uid="{00000000-0005-0000-0000-0000C41E0000}"/>
    <cellStyle name="Normal 2 3 14" xfId="7641" xr:uid="{00000000-0005-0000-0000-0000C51E0000}"/>
    <cellStyle name="Normal 2 3 15" xfId="7642" xr:uid="{00000000-0005-0000-0000-0000C61E0000}"/>
    <cellStyle name="Normal 2 3 16" xfId="7643" xr:uid="{00000000-0005-0000-0000-0000C71E0000}"/>
    <cellStyle name="Normal 2 3 17" xfId="7644" xr:uid="{00000000-0005-0000-0000-0000C81E0000}"/>
    <cellStyle name="Normal 2 3 18" xfId="7645" xr:uid="{00000000-0005-0000-0000-0000C91E0000}"/>
    <cellStyle name="Normal 2 3 19" xfId="7646" xr:uid="{00000000-0005-0000-0000-0000CA1E0000}"/>
    <cellStyle name="Normal 2 3 2" xfId="7647" xr:uid="{00000000-0005-0000-0000-0000CB1E0000}"/>
    <cellStyle name="Normal 2 3 2 2" xfId="7648" xr:uid="{00000000-0005-0000-0000-0000CC1E0000}"/>
    <cellStyle name="Normal 2 3 2 2 2" xfId="7649" xr:uid="{00000000-0005-0000-0000-0000CD1E0000}"/>
    <cellStyle name="Normal 2 3 2 3" xfId="7650" xr:uid="{00000000-0005-0000-0000-0000CE1E0000}"/>
    <cellStyle name="Normal 2 3 2 4" xfId="7651" xr:uid="{00000000-0005-0000-0000-0000CF1E0000}"/>
    <cellStyle name="Normal 2 3 20" xfId="7652" xr:uid="{00000000-0005-0000-0000-0000D01E0000}"/>
    <cellStyle name="Normal 2 3 21" xfId="7653" xr:uid="{00000000-0005-0000-0000-0000D11E0000}"/>
    <cellStyle name="Normal 2 3 22" xfId="7654" xr:uid="{00000000-0005-0000-0000-0000D21E0000}"/>
    <cellStyle name="Normal 2 3 23" xfId="7655" xr:uid="{00000000-0005-0000-0000-0000D31E0000}"/>
    <cellStyle name="Normal 2 3 24" xfId="7656" xr:uid="{00000000-0005-0000-0000-0000D41E0000}"/>
    <cellStyle name="Normal 2 3 25" xfId="7657" xr:uid="{00000000-0005-0000-0000-0000D51E0000}"/>
    <cellStyle name="Normal 2 3 26" xfId="7658" xr:uid="{00000000-0005-0000-0000-0000D61E0000}"/>
    <cellStyle name="Normal 2 3 27" xfId="7659" xr:uid="{00000000-0005-0000-0000-0000D71E0000}"/>
    <cellStyle name="Normal 2 3 28" xfId="7660" xr:uid="{00000000-0005-0000-0000-0000D81E0000}"/>
    <cellStyle name="Normal 2 3 29" xfId="7661" xr:uid="{00000000-0005-0000-0000-0000D91E0000}"/>
    <cellStyle name="Normal 2 3 3" xfId="7662" xr:uid="{00000000-0005-0000-0000-0000DA1E0000}"/>
    <cellStyle name="Normal 2 3 3 2" xfId="7663" xr:uid="{00000000-0005-0000-0000-0000DB1E0000}"/>
    <cellStyle name="Normal 2 3 3 3" xfId="7664" xr:uid="{00000000-0005-0000-0000-0000DC1E0000}"/>
    <cellStyle name="Normal 2 3 3 4" xfId="7665" xr:uid="{00000000-0005-0000-0000-0000DD1E0000}"/>
    <cellStyle name="Normal 2 3 30" xfId="7666" xr:uid="{00000000-0005-0000-0000-0000DE1E0000}"/>
    <cellStyle name="Normal 2 3 31" xfId="7667" xr:uid="{00000000-0005-0000-0000-0000DF1E0000}"/>
    <cellStyle name="Normal 2 3 32" xfId="7668" xr:uid="{00000000-0005-0000-0000-0000E01E0000}"/>
    <cellStyle name="Normal 2 3 33" xfId="7669" xr:uid="{00000000-0005-0000-0000-0000E11E0000}"/>
    <cellStyle name="Normal 2 3 34" xfId="7670" xr:uid="{00000000-0005-0000-0000-0000E21E0000}"/>
    <cellStyle name="Normal 2 3 35" xfId="7671" xr:uid="{00000000-0005-0000-0000-0000E31E0000}"/>
    <cellStyle name="Normal 2 3 36" xfId="7672" xr:uid="{00000000-0005-0000-0000-0000E41E0000}"/>
    <cellStyle name="Normal 2 3 37" xfId="7673" xr:uid="{00000000-0005-0000-0000-0000E51E0000}"/>
    <cellStyle name="Normal 2 3 38" xfId="14777" xr:uid="{00000000-0005-0000-0000-0000E61E0000}"/>
    <cellStyle name="Normal 2 3 4" xfId="7674" xr:uid="{00000000-0005-0000-0000-0000E71E0000}"/>
    <cellStyle name="Normal 2 3 4 2" xfId="7675" xr:uid="{00000000-0005-0000-0000-0000E81E0000}"/>
    <cellStyle name="Normal 2 3 4 3" xfId="7676" xr:uid="{00000000-0005-0000-0000-0000E91E0000}"/>
    <cellStyle name="Normal 2 3 4 4" xfId="7677" xr:uid="{00000000-0005-0000-0000-0000EA1E0000}"/>
    <cellStyle name="Normal 2 3 5" xfId="7678" xr:uid="{00000000-0005-0000-0000-0000EB1E0000}"/>
    <cellStyle name="Normal 2 3 6" xfId="7679" xr:uid="{00000000-0005-0000-0000-0000EC1E0000}"/>
    <cellStyle name="Normal 2 3 7" xfId="7680" xr:uid="{00000000-0005-0000-0000-0000ED1E0000}"/>
    <cellStyle name="Normal 2 3 8" xfId="7681" xr:uid="{00000000-0005-0000-0000-0000EE1E0000}"/>
    <cellStyle name="Normal 2 3 9" xfId="7682" xr:uid="{00000000-0005-0000-0000-0000EF1E0000}"/>
    <cellStyle name="Normal 2 30" xfId="7683" xr:uid="{00000000-0005-0000-0000-0000F01E0000}"/>
    <cellStyle name="Normal 2 30 2" xfId="7684" xr:uid="{00000000-0005-0000-0000-0000F11E0000}"/>
    <cellStyle name="Normal 2 30 2 2" xfId="7685" xr:uid="{00000000-0005-0000-0000-0000F21E0000}"/>
    <cellStyle name="Normal 2 30 2 3" xfId="7686" xr:uid="{00000000-0005-0000-0000-0000F31E0000}"/>
    <cellStyle name="Normal 2 30 2 4" xfId="7687" xr:uid="{00000000-0005-0000-0000-0000F41E0000}"/>
    <cellStyle name="Normal 2 30 3" xfId="7688" xr:uid="{00000000-0005-0000-0000-0000F51E0000}"/>
    <cellStyle name="Normal 2 31" xfId="7689" xr:uid="{00000000-0005-0000-0000-0000F61E0000}"/>
    <cellStyle name="Normal 2 31 2" xfId="7690" xr:uid="{00000000-0005-0000-0000-0000F71E0000}"/>
    <cellStyle name="Normal 2 31 2 2" xfId="7691" xr:uid="{00000000-0005-0000-0000-0000F81E0000}"/>
    <cellStyle name="Normal 2 31 2 3" xfId="7692" xr:uid="{00000000-0005-0000-0000-0000F91E0000}"/>
    <cellStyle name="Normal 2 31 2 4" xfId="7693" xr:uid="{00000000-0005-0000-0000-0000FA1E0000}"/>
    <cellStyle name="Normal 2 31 3" xfId="7694" xr:uid="{00000000-0005-0000-0000-0000FB1E0000}"/>
    <cellStyle name="Normal 2 32" xfId="7695" xr:uid="{00000000-0005-0000-0000-0000FC1E0000}"/>
    <cellStyle name="Normal 2 32 2" xfId="7696" xr:uid="{00000000-0005-0000-0000-0000FD1E0000}"/>
    <cellStyle name="Normal 2 32 2 2" xfId="7697" xr:uid="{00000000-0005-0000-0000-0000FE1E0000}"/>
    <cellStyle name="Normal 2 32 2 3" xfId="7698" xr:uid="{00000000-0005-0000-0000-0000FF1E0000}"/>
    <cellStyle name="Normal 2 32 2 4" xfId="7699" xr:uid="{00000000-0005-0000-0000-0000001F0000}"/>
    <cellStyle name="Normal 2 32 3" xfId="7700" xr:uid="{00000000-0005-0000-0000-0000011F0000}"/>
    <cellStyle name="Normal 2 33" xfId="7701" xr:uid="{00000000-0005-0000-0000-0000021F0000}"/>
    <cellStyle name="Normal 2 33 2" xfId="7702" xr:uid="{00000000-0005-0000-0000-0000031F0000}"/>
    <cellStyle name="Normal 2 33 2 2" xfId="7703" xr:uid="{00000000-0005-0000-0000-0000041F0000}"/>
    <cellStyle name="Normal 2 34" xfId="7704" xr:uid="{00000000-0005-0000-0000-0000051F0000}"/>
    <cellStyle name="Normal 2 34 2" xfId="7705" xr:uid="{00000000-0005-0000-0000-0000061F0000}"/>
    <cellStyle name="Normal 2 35" xfId="7706" xr:uid="{00000000-0005-0000-0000-0000071F0000}"/>
    <cellStyle name="Normal 2 35 2" xfId="7707" xr:uid="{00000000-0005-0000-0000-0000081F0000}"/>
    <cellStyle name="Normal 2 35 3" xfId="7708" xr:uid="{00000000-0005-0000-0000-0000091F0000}"/>
    <cellStyle name="Normal 2 35 4" xfId="7709" xr:uid="{00000000-0005-0000-0000-00000A1F0000}"/>
    <cellStyle name="Normal 2 36" xfId="7710" xr:uid="{00000000-0005-0000-0000-00000B1F0000}"/>
    <cellStyle name="Normal 2 36 2" xfId="7711" xr:uid="{00000000-0005-0000-0000-00000C1F0000}"/>
    <cellStyle name="Normal 2 36 3" xfId="7712" xr:uid="{00000000-0005-0000-0000-00000D1F0000}"/>
    <cellStyle name="Normal 2 36 4" xfId="7713" xr:uid="{00000000-0005-0000-0000-00000E1F0000}"/>
    <cellStyle name="Normal 2 37" xfId="7714" xr:uid="{00000000-0005-0000-0000-00000F1F0000}"/>
    <cellStyle name="Normal 2 38" xfId="7715" xr:uid="{00000000-0005-0000-0000-0000101F0000}"/>
    <cellStyle name="Normal 2 38 2" xfId="7716" xr:uid="{00000000-0005-0000-0000-0000111F0000}"/>
    <cellStyle name="Normal 2 38 3" xfId="7717" xr:uid="{00000000-0005-0000-0000-0000121F0000}"/>
    <cellStyle name="Normal 2 38 4" xfId="7718" xr:uid="{00000000-0005-0000-0000-0000131F0000}"/>
    <cellStyle name="Normal 2 39" xfId="7719" xr:uid="{00000000-0005-0000-0000-0000141F0000}"/>
    <cellStyle name="Normal 2 39 2" xfId="7720" xr:uid="{00000000-0005-0000-0000-0000151F0000}"/>
    <cellStyle name="Normal 2 39 3" xfId="7721" xr:uid="{00000000-0005-0000-0000-0000161F0000}"/>
    <cellStyle name="Normal 2 39 4" xfId="7722" xr:uid="{00000000-0005-0000-0000-0000171F0000}"/>
    <cellStyle name="Normal 2 4" xfId="26" xr:uid="{00000000-0005-0000-0000-0000181F0000}"/>
    <cellStyle name="Normal 2 4 10" xfId="7723" xr:uid="{00000000-0005-0000-0000-0000191F0000}"/>
    <cellStyle name="Normal 2 4 11" xfId="7724" xr:uid="{00000000-0005-0000-0000-00001A1F0000}"/>
    <cellStyle name="Normal 2 4 12" xfId="7725" xr:uid="{00000000-0005-0000-0000-00001B1F0000}"/>
    <cellStyle name="Normal 2 4 13" xfId="7726" xr:uid="{00000000-0005-0000-0000-00001C1F0000}"/>
    <cellStyle name="Normal 2 4 14" xfId="7727" xr:uid="{00000000-0005-0000-0000-00001D1F0000}"/>
    <cellStyle name="Normal 2 4 15" xfId="7728" xr:uid="{00000000-0005-0000-0000-00001E1F0000}"/>
    <cellStyle name="Normal 2 4 16" xfId="7729" xr:uid="{00000000-0005-0000-0000-00001F1F0000}"/>
    <cellStyle name="Normal 2 4 17" xfId="7730" xr:uid="{00000000-0005-0000-0000-0000201F0000}"/>
    <cellStyle name="Normal 2 4 18" xfId="7731" xr:uid="{00000000-0005-0000-0000-0000211F0000}"/>
    <cellStyle name="Normal 2 4 19" xfId="7732" xr:uid="{00000000-0005-0000-0000-0000221F0000}"/>
    <cellStyle name="Normal 2 4 2" xfId="7733" xr:uid="{00000000-0005-0000-0000-0000231F0000}"/>
    <cellStyle name="Normal 2 4 2 2" xfId="7734" xr:uid="{00000000-0005-0000-0000-0000241F0000}"/>
    <cellStyle name="Normal 2 4 20" xfId="14778" xr:uid="{00000000-0005-0000-0000-0000251F0000}"/>
    <cellStyle name="Normal 2 4 3" xfId="7735" xr:uid="{00000000-0005-0000-0000-0000261F0000}"/>
    <cellStyle name="Normal 2 4 3 2" xfId="7736" xr:uid="{00000000-0005-0000-0000-0000271F0000}"/>
    <cellStyle name="Normal 2 4 4" xfId="7737" xr:uid="{00000000-0005-0000-0000-0000281F0000}"/>
    <cellStyle name="Normal 2 4 4 2" xfId="7738" xr:uid="{00000000-0005-0000-0000-0000291F0000}"/>
    <cellStyle name="Normal 2 4 5" xfId="7739" xr:uid="{00000000-0005-0000-0000-00002A1F0000}"/>
    <cellStyle name="Normal 2 4 5 2" xfId="7740" xr:uid="{00000000-0005-0000-0000-00002B1F0000}"/>
    <cellStyle name="Normal 2 4 6" xfId="7741" xr:uid="{00000000-0005-0000-0000-00002C1F0000}"/>
    <cellStyle name="Normal 2 4 6 2" xfId="7742" xr:uid="{00000000-0005-0000-0000-00002D1F0000}"/>
    <cellStyle name="Normal 2 4 7" xfId="7743" xr:uid="{00000000-0005-0000-0000-00002E1F0000}"/>
    <cellStyle name="Normal 2 4 7 2" xfId="7744" xr:uid="{00000000-0005-0000-0000-00002F1F0000}"/>
    <cellStyle name="Normal 2 4 8" xfId="7745" xr:uid="{00000000-0005-0000-0000-0000301F0000}"/>
    <cellStyle name="Normal 2 4 8 2" xfId="7746" xr:uid="{00000000-0005-0000-0000-0000311F0000}"/>
    <cellStyle name="Normal 2 4 9" xfId="7747" xr:uid="{00000000-0005-0000-0000-0000321F0000}"/>
    <cellStyle name="Normal 2 40" xfId="7748" xr:uid="{00000000-0005-0000-0000-0000331F0000}"/>
    <cellStyle name="Normal 2 40 2" xfId="7749" xr:uid="{00000000-0005-0000-0000-0000341F0000}"/>
    <cellStyle name="Normal 2 40 3" xfId="7750" xr:uid="{00000000-0005-0000-0000-0000351F0000}"/>
    <cellStyle name="Normal 2 40 4" xfId="7751" xr:uid="{00000000-0005-0000-0000-0000361F0000}"/>
    <cellStyle name="Normal 2 41" xfId="7752" xr:uid="{00000000-0005-0000-0000-0000371F0000}"/>
    <cellStyle name="Normal 2 42" xfId="7753" xr:uid="{00000000-0005-0000-0000-0000381F0000}"/>
    <cellStyle name="Normal 2 43" xfId="7754" xr:uid="{00000000-0005-0000-0000-0000391F0000}"/>
    <cellStyle name="Normal 2 44" xfId="7755" xr:uid="{00000000-0005-0000-0000-00003A1F0000}"/>
    <cellStyle name="Normal 2 45" xfId="7756" xr:uid="{00000000-0005-0000-0000-00003B1F0000}"/>
    <cellStyle name="Normal 2 46" xfId="7757" xr:uid="{00000000-0005-0000-0000-00003C1F0000}"/>
    <cellStyle name="Normal 2 47" xfId="7758" xr:uid="{00000000-0005-0000-0000-00003D1F0000}"/>
    <cellStyle name="Normal 2 48" xfId="7759" xr:uid="{00000000-0005-0000-0000-00003E1F0000}"/>
    <cellStyle name="Normal 2 49" xfId="7760" xr:uid="{00000000-0005-0000-0000-00003F1F0000}"/>
    <cellStyle name="Normal 2 5" xfId="29" xr:uid="{00000000-0005-0000-0000-0000401F0000}"/>
    <cellStyle name="Normal 2 5 2" xfId="7761" xr:uid="{00000000-0005-0000-0000-0000411F0000}"/>
    <cellStyle name="Normal 2 5 2 2" xfId="7762" xr:uid="{00000000-0005-0000-0000-0000421F0000}"/>
    <cellStyle name="Normal 2 5 2 3" xfId="7763" xr:uid="{00000000-0005-0000-0000-0000431F0000}"/>
    <cellStyle name="Normal 2 5 2 4" xfId="7764" xr:uid="{00000000-0005-0000-0000-0000441F0000}"/>
    <cellStyle name="Normal 2 5 3" xfId="7765" xr:uid="{00000000-0005-0000-0000-0000451F0000}"/>
    <cellStyle name="Normal 2 5 4" xfId="7766" xr:uid="{00000000-0005-0000-0000-0000461F0000}"/>
    <cellStyle name="Normal 2 5 5" xfId="7767" xr:uid="{00000000-0005-0000-0000-0000471F0000}"/>
    <cellStyle name="Normal 2 5 6" xfId="7768" xr:uid="{00000000-0005-0000-0000-0000481F0000}"/>
    <cellStyle name="Normal 2 5 7" xfId="7769" xr:uid="{00000000-0005-0000-0000-0000491F0000}"/>
    <cellStyle name="Normal 2 5 8" xfId="7770" xr:uid="{00000000-0005-0000-0000-00004A1F0000}"/>
    <cellStyle name="Normal 2 50" xfId="7771" xr:uid="{00000000-0005-0000-0000-00004B1F0000}"/>
    <cellStyle name="Normal 2 51" xfId="7772" xr:uid="{00000000-0005-0000-0000-00004C1F0000}"/>
    <cellStyle name="Normal 2 52" xfId="7773" xr:uid="{00000000-0005-0000-0000-00004D1F0000}"/>
    <cellStyle name="Normal 2 53" xfId="7774" xr:uid="{00000000-0005-0000-0000-00004E1F0000}"/>
    <cellStyle name="Normal 2 54" xfId="7775" xr:uid="{00000000-0005-0000-0000-00004F1F0000}"/>
    <cellStyle name="Normal 2 55" xfId="7776" xr:uid="{00000000-0005-0000-0000-0000501F0000}"/>
    <cellStyle name="Normal 2 56" xfId="7777" xr:uid="{00000000-0005-0000-0000-0000511F0000}"/>
    <cellStyle name="Normal 2 56 10" xfId="7778" xr:uid="{00000000-0005-0000-0000-0000521F0000}"/>
    <cellStyle name="Normal 2 56 11" xfId="7779" xr:uid="{00000000-0005-0000-0000-0000531F0000}"/>
    <cellStyle name="Normal 2 56 2" xfId="7780" xr:uid="{00000000-0005-0000-0000-0000541F0000}"/>
    <cellStyle name="Normal 2 56 2 2" xfId="7781" xr:uid="{00000000-0005-0000-0000-0000551F0000}"/>
    <cellStyle name="Normal 2 56 2 2 2" xfId="7782" xr:uid="{00000000-0005-0000-0000-0000561F0000}"/>
    <cellStyle name="Normal 2 56 3" xfId="7783" xr:uid="{00000000-0005-0000-0000-0000571F0000}"/>
    <cellStyle name="Normal 2 56 4" xfId="7784" xr:uid="{00000000-0005-0000-0000-0000581F0000}"/>
    <cellStyle name="Normal 2 56 5" xfId="7785" xr:uid="{00000000-0005-0000-0000-0000591F0000}"/>
    <cellStyle name="Normal 2 56 6" xfId="7786" xr:uid="{00000000-0005-0000-0000-00005A1F0000}"/>
    <cellStyle name="Normal 2 56 7" xfId="7787" xr:uid="{00000000-0005-0000-0000-00005B1F0000}"/>
    <cellStyle name="Normal 2 56 8" xfId="7788" xr:uid="{00000000-0005-0000-0000-00005C1F0000}"/>
    <cellStyle name="Normal 2 56 9" xfId="7789" xr:uid="{00000000-0005-0000-0000-00005D1F0000}"/>
    <cellStyle name="Normal 2 57" xfId="7790" xr:uid="{00000000-0005-0000-0000-00005E1F0000}"/>
    <cellStyle name="Normal 2 58" xfId="7791" xr:uid="{00000000-0005-0000-0000-00005F1F0000}"/>
    <cellStyle name="Normal 2 59" xfId="7792" xr:uid="{00000000-0005-0000-0000-0000601F0000}"/>
    <cellStyle name="Normal 2 6" xfId="32" xr:uid="{00000000-0005-0000-0000-0000611F0000}"/>
    <cellStyle name="Normal 2 6 2" xfId="7793" xr:uid="{00000000-0005-0000-0000-0000621F0000}"/>
    <cellStyle name="Normal 2 6 2 2" xfId="7794" xr:uid="{00000000-0005-0000-0000-0000631F0000}"/>
    <cellStyle name="Normal 2 6 2 3" xfId="7795" xr:uid="{00000000-0005-0000-0000-0000641F0000}"/>
    <cellStyle name="Normal 2 6 2 4" xfId="7796" xr:uid="{00000000-0005-0000-0000-0000651F0000}"/>
    <cellStyle name="Normal 2 6 3" xfId="7797" xr:uid="{00000000-0005-0000-0000-0000661F0000}"/>
    <cellStyle name="Normal 2 6 4" xfId="7798" xr:uid="{00000000-0005-0000-0000-0000671F0000}"/>
    <cellStyle name="Normal 2 6 5" xfId="7799" xr:uid="{00000000-0005-0000-0000-0000681F0000}"/>
    <cellStyle name="Normal 2 6 6" xfId="7800" xr:uid="{00000000-0005-0000-0000-0000691F0000}"/>
    <cellStyle name="Normal 2 6 7" xfId="7801" xr:uid="{00000000-0005-0000-0000-00006A1F0000}"/>
    <cellStyle name="Normal 2 6 8" xfId="7802" xr:uid="{00000000-0005-0000-0000-00006B1F0000}"/>
    <cellStyle name="Normal 2 60" xfId="7803" xr:uid="{00000000-0005-0000-0000-00006C1F0000}"/>
    <cellStyle name="Normal 2 61" xfId="7804" xr:uid="{00000000-0005-0000-0000-00006D1F0000}"/>
    <cellStyle name="Normal 2 62" xfId="7805" xr:uid="{00000000-0005-0000-0000-00006E1F0000}"/>
    <cellStyle name="Normal 2 63" xfId="7806" xr:uid="{00000000-0005-0000-0000-00006F1F0000}"/>
    <cellStyle name="Normal 2 64" xfId="7807" xr:uid="{00000000-0005-0000-0000-0000701F0000}"/>
    <cellStyle name="Normal 2 65" xfId="7808" xr:uid="{00000000-0005-0000-0000-0000711F0000}"/>
    <cellStyle name="Normal 2 66" xfId="7809" xr:uid="{00000000-0005-0000-0000-0000721F0000}"/>
    <cellStyle name="Normal 2 66 2" xfId="7810" xr:uid="{00000000-0005-0000-0000-0000731F0000}"/>
    <cellStyle name="Normal 2 66 2 2" xfId="7811" xr:uid="{00000000-0005-0000-0000-0000741F0000}"/>
    <cellStyle name="Normal 2 67" xfId="7812" xr:uid="{00000000-0005-0000-0000-0000751F0000}"/>
    <cellStyle name="Normal 2 68" xfId="7813" xr:uid="{00000000-0005-0000-0000-0000761F0000}"/>
    <cellStyle name="Normal 2 69" xfId="7814" xr:uid="{00000000-0005-0000-0000-0000771F0000}"/>
    <cellStyle name="Normal 2 7" xfId="35" xr:uid="{00000000-0005-0000-0000-0000781F0000}"/>
    <cellStyle name="Normal 2 7 2" xfId="7815" xr:uid="{00000000-0005-0000-0000-0000791F0000}"/>
    <cellStyle name="Normal 2 7 2 2" xfId="7816" xr:uid="{00000000-0005-0000-0000-00007A1F0000}"/>
    <cellStyle name="Normal 2 7 2 3" xfId="7817" xr:uid="{00000000-0005-0000-0000-00007B1F0000}"/>
    <cellStyle name="Normal 2 7 2 4" xfId="7818" xr:uid="{00000000-0005-0000-0000-00007C1F0000}"/>
    <cellStyle name="Normal 2 7 3" xfId="7819" xr:uid="{00000000-0005-0000-0000-00007D1F0000}"/>
    <cellStyle name="Normal 2 7 4" xfId="7820" xr:uid="{00000000-0005-0000-0000-00007E1F0000}"/>
    <cellStyle name="Normal 2 7 5" xfId="7821" xr:uid="{00000000-0005-0000-0000-00007F1F0000}"/>
    <cellStyle name="Normal 2 7 6" xfId="7822" xr:uid="{00000000-0005-0000-0000-0000801F0000}"/>
    <cellStyle name="Normal 2 7 7" xfId="7823" xr:uid="{00000000-0005-0000-0000-0000811F0000}"/>
    <cellStyle name="Normal 2 7 8" xfId="7824" xr:uid="{00000000-0005-0000-0000-0000821F0000}"/>
    <cellStyle name="Normal 2 70" xfId="7825" xr:uid="{00000000-0005-0000-0000-0000831F0000}"/>
    <cellStyle name="Normal 2 71" xfId="7826" xr:uid="{00000000-0005-0000-0000-0000841F0000}"/>
    <cellStyle name="Normal 2 72" xfId="7827" xr:uid="{00000000-0005-0000-0000-0000851F0000}"/>
    <cellStyle name="Normal 2 73" xfId="7828" xr:uid="{00000000-0005-0000-0000-0000861F0000}"/>
    <cellStyle name="Normal 2 74" xfId="7829" xr:uid="{00000000-0005-0000-0000-0000871F0000}"/>
    <cellStyle name="Normal 2 75" xfId="7830" xr:uid="{00000000-0005-0000-0000-0000881F0000}"/>
    <cellStyle name="Normal 2 75 2" xfId="7831" xr:uid="{00000000-0005-0000-0000-0000891F0000}"/>
    <cellStyle name="Normal 2 76" xfId="7832" xr:uid="{00000000-0005-0000-0000-00008A1F0000}"/>
    <cellStyle name="Normal 2 76 2" xfId="7833" xr:uid="{00000000-0005-0000-0000-00008B1F0000}"/>
    <cellStyle name="Normal 2 77" xfId="7834" xr:uid="{00000000-0005-0000-0000-00008C1F0000}"/>
    <cellStyle name="Normal 2 78" xfId="7835" xr:uid="{00000000-0005-0000-0000-00008D1F0000}"/>
    <cellStyle name="Normal 2 79" xfId="7836" xr:uid="{00000000-0005-0000-0000-00008E1F0000}"/>
    <cellStyle name="Normal 2 8" xfId="46" xr:uid="{00000000-0005-0000-0000-00008F1F0000}"/>
    <cellStyle name="Normal 2 8 2" xfId="7837" xr:uid="{00000000-0005-0000-0000-0000901F0000}"/>
    <cellStyle name="Normal 2 8 2 2" xfId="7838" xr:uid="{00000000-0005-0000-0000-0000911F0000}"/>
    <cellStyle name="Normal 2 8 2 3" xfId="7839" xr:uid="{00000000-0005-0000-0000-0000921F0000}"/>
    <cellStyle name="Normal 2 8 2 4" xfId="7840" xr:uid="{00000000-0005-0000-0000-0000931F0000}"/>
    <cellStyle name="Normal 2 8 3" xfId="7841" xr:uid="{00000000-0005-0000-0000-0000941F0000}"/>
    <cellStyle name="Normal 2 8 4" xfId="7842" xr:uid="{00000000-0005-0000-0000-0000951F0000}"/>
    <cellStyle name="Normal 2 8 5" xfId="7843" xr:uid="{00000000-0005-0000-0000-0000961F0000}"/>
    <cellStyle name="Normal 2 8 6" xfId="7844" xr:uid="{00000000-0005-0000-0000-0000971F0000}"/>
    <cellStyle name="Normal 2 8 7" xfId="7845" xr:uid="{00000000-0005-0000-0000-0000981F0000}"/>
    <cellStyle name="Normal 2 8 8" xfId="7846" xr:uid="{00000000-0005-0000-0000-0000991F0000}"/>
    <cellStyle name="Normal 2 80" xfId="7847" xr:uid="{00000000-0005-0000-0000-00009A1F0000}"/>
    <cellStyle name="Normal 2 81" xfId="7848" xr:uid="{00000000-0005-0000-0000-00009B1F0000}"/>
    <cellStyle name="Normal 2 9" xfId="45" xr:uid="{00000000-0005-0000-0000-00009C1F0000}"/>
    <cellStyle name="Normal 2 9 2" xfId="7849" xr:uid="{00000000-0005-0000-0000-00009D1F0000}"/>
    <cellStyle name="Normal 2 9 2 2" xfId="7850" xr:uid="{00000000-0005-0000-0000-00009E1F0000}"/>
    <cellStyle name="Normal 2 9 2 3" xfId="7851" xr:uid="{00000000-0005-0000-0000-00009F1F0000}"/>
    <cellStyle name="Normal 2 9 2 4" xfId="7852" xr:uid="{00000000-0005-0000-0000-0000A01F0000}"/>
    <cellStyle name="Normal 2 9 3" xfId="7853" xr:uid="{00000000-0005-0000-0000-0000A11F0000}"/>
    <cellStyle name="Normal 2 9 4" xfId="7854" xr:uid="{00000000-0005-0000-0000-0000A21F0000}"/>
    <cellStyle name="Normal 2 9 5" xfId="7855" xr:uid="{00000000-0005-0000-0000-0000A31F0000}"/>
    <cellStyle name="Normal 2 9 6" xfId="7856" xr:uid="{00000000-0005-0000-0000-0000A41F0000}"/>
    <cellStyle name="Normal 2 9 7" xfId="7857" xr:uid="{00000000-0005-0000-0000-0000A51F0000}"/>
    <cellStyle name="Normal 2 9 8" xfId="7858" xr:uid="{00000000-0005-0000-0000-0000A61F0000}"/>
    <cellStyle name="Normal 20" xfId="7859" xr:uid="{00000000-0005-0000-0000-0000A71F0000}"/>
    <cellStyle name="Normal 20 10" xfId="7860" xr:uid="{00000000-0005-0000-0000-0000A81F0000}"/>
    <cellStyle name="Normal 20 10 2" xfId="7861" xr:uid="{00000000-0005-0000-0000-0000A91F0000}"/>
    <cellStyle name="Normal 20 11" xfId="7862" xr:uid="{00000000-0005-0000-0000-0000AA1F0000}"/>
    <cellStyle name="Normal 20 11 2" xfId="7863" xr:uid="{00000000-0005-0000-0000-0000AB1F0000}"/>
    <cellStyle name="Normal 20 12" xfId="7864" xr:uid="{00000000-0005-0000-0000-0000AC1F0000}"/>
    <cellStyle name="Normal 20 12 2" xfId="7865" xr:uid="{00000000-0005-0000-0000-0000AD1F0000}"/>
    <cellStyle name="Normal 20 13" xfId="7866" xr:uid="{00000000-0005-0000-0000-0000AE1F0000}"/>
    <cellStyle name="Normal 20 13 2" xfId="7867" xr:uid="{00000000-0005-0000-0000-0000AF1F0000}"/>
    <cellStyle name="Normal 20 14" xfId="7868" xr:uid="{00000000-0005-0000-0000-0000B01F0000}"/>
    <cellStyle name="Normal 20 14 2" xfId="7869" xr:uid="{00000000-0005-0000-0000-0000B11F0000}"/>
    <cellStyle name="Normal 20 15" xfId="7870" xr:uid="{00000000-0005-0000-0000-0000B21F0000}"/>
    <cellStyle name="Normal 20 16" xfId="7871" xr:uid="{00000000-0005-0000-0000-0000B31F0000}"/>
    <cellStyle name="Normal 20 2" xfId="7872" xr:uid="{00000000-0005-0000-0000-0000B41F0000}"/>
    <cellStyle name="Normal 20 2 2" xfId="7873" xr:uid="{00000000-0005-0000-0000-0000B51F0000}"/>
    <cellStyle name="Normal 20 3" xfId="7874" xr:uid="{00000000-0005-0000-0000-0000B61F0000}"/>
    <cellStyle name="Normal 20 3 2" xfId="7875" xr:uid="{00000000-0005-0000-0000-0000B71F0000}"/>
    <cellStyle name="Normal 20 4" xfId="7876" xr:uid="{00000000-0005-0000-0000-0000B81F0000}"/>
    <cellStyle name="Normal 20 4 2" xfId="7877" xr:uid="{00000000-0005-0000-0000-0000B91F0000}"/>
    <cellStyle name="Normal 20 4 3" xfId="7878" xr:uid="{00000000-0005-0000-0000-0000BA1F0000}"/>
    <cellStyle name="Normal 20 4 4" xfId="7879" xr:uid="{00000000-0005-0000-0000-0000BB1F0000}"/>
    <cellStyle name="Normal 20 5" xfId="7880" xr:uid="{00000000-0005-0000-0000-0000BC1F0000}"/>
    <cellStyle name="Normal 20 5 2" xfId="7881" xr:uid="{00000000-0005-0000-0000-0000BD1F0000}"/>
    <cellStyle name="Normal 20 6" xfId="7882" xr:uid="{00000000-0005-0000-0000-0000BE1F0000}"/>
    <cellStyle name="Normal 20 6 2" xfId="7883" xr:uid="{00000000-0005-0000-0000-0000BF1F0000}"/>
    <cellStyle name="Normal 20 7" xfId="7884" xr:uid="{00000000-0005-0000-0000-0000C01F0000}"/>
    <cellStyle name="Normal 20 7 2" xfId="7885" xr:uid="{00000000-0005-0000-0000-0000C11F0000}"/>
    <cellStyle name="Normal 20 8" xfId="7886" xr:uid="{00000000-0005-0000-0000-0000C21F0000}"/>
    <cellStyle name="Normal 20 8 2" xfId="7887" xr:uid="{00000000-0005-0000-0000-0000C31F0000}"/>
    <cellStyle name="Normal 20 9" xfId="7888" xr:uid="{00000000-0005-0000-0000-0000C41F0000}"/>
    <cellStyle name="Normal 20 9 2" xfId="7889" xr:uid="{00000000-0005-0000-0000-0000C51F0000}"/>
    <cellStyle name="Normal 21" xfId="7890" xr:uid="{00000000-0005-0000-0000-0000C61F0000}"/>
    <cellStyle name="Normal 21 10" xfId="7891" xr:uid="{00000000-0005-0000-0000-0000C71F0000}"/>
    <cellStyle name="Normal 21 10 2" xfId="7892" xr:uid="{00000000-0005-0000-0000-0000C81F0000}"/>
    <cellStyle name="Normal 21 11" xfId="7893" xr:uid="{00000000-0005-0000-0000-0000C91F0000}"/>
    <cellStyle name="Normal 21 11 2" xfId="7894" xr:uid="{00000000-0005-0000-0000-0000CA1F0000}"/>
    <cellStyle name="Normal 21 12" xfId="7895" xr:uid="{00000000-0005-0000-0000-0000CB1F0000}"/>
    <cellStyle name="Normal 21 12 2" xfId="7896" xr:uid="{00000000-0005-0000-0000-0000CC1F0000}"/>
    <cellStyle name="Normal 21 13" xfId="7897" xr:uid="{00000000-0005-0000-0000-0000CD1F0000}"/>
    <cellStyle name="Normal 21 13 2" xfId="7898" xr:uid="{00000000-0005-0000-0000-0000CE1F0000}"/>
    <cellStyle name="Normal 21 14" xfId="7899" xr:uid="{00000000-0005-0000-0000-0000CF1F0000}"/>
    <cellStyle name="Normal 21 14 2" xfId="7900" xr:uid="{00000000-0005-0000-0000-0000D01F0000}"/>
    <cellStyle name="Normal 21 15" xfId="7901" xr:uid="{00000000-0005-0000-0000-0000D11F0000}"/>
    <cellStyle name="Normal 21 16" xfId="7902" xr:uid="{00000000-0005-0000-0000-0000D21F0000}"/>
    <cellStyle name="Normal 21 2" xfId="7903" xr:uid="{00000000-0005-0000-0000-0000D31F0000}"/>
    <cellStyle name="Normal 21 2 2" xfId="7904" xr:uid="{00000000-0005-0000-0000-0000D41F0000}"/>
    <cellStyle name="Normal 21 3" xfId="7905" xr:uid="{00000000-0005-0000-0000-0000D51F0000}"/>
    <cellStyle name="Normal 21 3 2" xfId="7906" xr:uid="{00000000-0005-0000-0000-0000D61F0000}"/>
    <cellStyle name="Normal 21 4" xfId="7907" xr:uid="{00000000-0005-0000-0000-0000D71F0000}"/>
    <cellStyle name="Normal 21 4 2" xfId="7908" xr:uid="{00000000-0005-0000-0000-0000D81F0000}"/>
    <cellStyle name="Normal 21 4 2 2" xfId="7909" xr:uid="{00000000-0005-0000-0000-0000D91F0000}"/>
    <cellStyle name="Normal 21 4 3" xfId="7910" xr:uid="{00000000-0005-0000-0000-0000DA1F0000}"/>
    <cellStyle name="Normal 21 4 4" xfId="7911" xr:uid="{00000000-0005-0000-0000-0000DB1F0000}"/>
    <cellStyle name="Normal 21 5" xfId="7912" xr:uid="{00000000-0005-0000-0000-0000DC1F0000}"/>
    <cellStyle name="Normal 21 5 2" xfId="7913" xr:uid="{00000000-0005-0000-0000-0000DD1F0000}"/>
    <cellStyle name="Normal 21 5 2 2" xfId="7914" xr:uid="{00000000-0005-0000-0000-0000DE1F0000}"/>
    <cellStyle name="Normal 21 6" xfId="7915" xr:uid="{00000000-0005-0000-0000-0000DF1F0000}"/>
    <cellStyle name="Normal 21 6 2" xfId="7916" xr:uid="{00000000-0005-0000-0000-0000E01F0000}"/>
    <cellStyle name="Normal 21 6 2 2" xfId="7917" xr:uid="{00000000-0005-0000-0000-0000E11F0000}"/>
    <cellStyle name="Normal 21 7" xfId="7918" xr:uid="{00000000-0005-0000-0000-0000E21F0000}"/>
    <cellStyle name="Normal 21 7 2" xfId="7919" xr:uid="{00000000-0005-0000-0000-0000E31F0000}"/>
    <cellStyle name="Normal 21 7 2 2" xfId="7920" xr:uid="{00000000-0005-0000-0000-0000E41F0000}"/>
    <cellStyle name="Normal 21 8" xfId="7921" xr:uid="{00000000-0005-0000-0000-0000E51F0000}"/>
    <cellStyle name="Normal 21 8 2" xfId="7922" xr:uid="{00000000-0005-0000-0000-0000E61F0000}"/>
    <cellStyle name="Normal 21 9" xfId="7923" xr:uid="{00000000-0005-0000-0000-0000E71F0000}"/>
    <cellStyle name="Normal 21 9 2" xfId="7924" xr:uid="{00000000-0005-0000-0000-0000E81F0000}"/>
    <cellStyle name="Normal 22" xfId="7925" xr:uid="{00000000-0005-0000-0000-0000E91F0000}"/>
    <cellStyle name="Normal 22 2" xfId="7926" xr:uid="{00000000-0005-0000-0000-0000EA1F0000}"/>
    <cellStyle name="Normal 22 2 2" xfId="7927" xr:uid="{00000000-0005-0000-0000-0000EB1F0000}"/>
    <cellStyle name="Normal 22 2 3" xfId="7928" xr:uid="{00000000-0005-0000-0000-0000EC1F0000}"/>
    <cellStyle name="Normal 22 2 4" xfId="7929" xr:uid="{00000000-0005-0000-0000-0000ED1F0000}"/>
    <cellStyle name="Normal 22 3" xfId="7930" xr:uid="{00000000-0005-0000-0000-0000EE1F0000}"/>
    <cellStyle name="Normal 22 3 2" xfId="7931" xr:uid="{00000000-0005-0000-0000-0000EF1F0000}"/>
    <cellStyle name="Normal 22 4" xfId="7932" xr:uid="{00000000-0005-0000-0000-0000F01F0000}"/>
    <cellStyle name="Normal 22 4 2" xfId="7933" xr:uid="{00000000-0005-0000-0000-0000F11F0000}"/>
    <cellStyle name="Normal 22 5" xfId="7934" xr:uid="{00000000-0005-0000-0000-0000F21F0000}"/>
    <cellStyle name="Normal 22 5 2" xfId="7935" xr:uid="{00000000-0005-0000-0000-0000F31F0000}"/>
    <cellStyle name="Normal 22 6" xfId="7936" xr:uid="{00000000-0005-0000-0000-0000F41F0000}"/>
    <cellStyle name="Normal 22 6 2" xfId="7937" xr:uid="{00000000-0005-0000-0000-0000F51F0000}"/>
    <cellStyle name="Normal 22 7" xfId="7938" xr:uid="{00000000-0005-0000-0000-0000F61F0000}"/>
    <cellStyle name="Normal 22 7 2" xfId="7939" xr:uid="{00000000-0005-0000-0000-0000F71F0000}"/>
    <cellStyle name="Normal 22 8" xfId="7940" xr:uid="{00000000-0005-0000-0000-0000F81F0000}"/>
    <cellStyle name="Normal 23" xfId="7941" xr:uid="{00000000-0005-0000-0000-0000F91F0000}"/>
    <cellStyle name="Normal 23 2" xfId="7942" xr:uid="{00000000-0005-0000-0000-0000FA1F0000}"/>
    <cellStyle name="Normal 23 2 2" xfId="7943" xr:uid="{00000000-0005-0000-0000-0000FB1F0000}"/>
    <cellStyle name="Normal 23 2 3" xfId="7944" xr:uid="{00000000-0005-0000-0000-0000FC1F0000}"/>
    <cellStyle name="Normal 23 2 4" xfId="7945" xr:uid="{00000000-0005-0000-0000-0000FD1F0000}"/>
    <cellStyle name="Normal 23 3" xfId="7946" xr:uid="{00000000-0005-0000-0000-0000FE1F0000}"/>
    <cellStyle name="Normal 23 3 2" xfId="7947" xr:uid="{00000000-0005-0000-0000-0000FF1F0000}"/>
    <cellStyle name="Normal 23 4" xfId="7948" xr:uid="{00000000-0005-0000-0000-000000200000}"/>
    <cellStyle name="Normal 23 4 2" xfId="7949" xr:uid="{00000000-0005-0000-0000-000001200000}"/>
    <cellStyle name="Normal 23 5" xfId="7950" xr:uid="{00000000-0005-0000-0000-000002200000}"/>
    <cellStyle name="Normal 23 5 2" xfId="7951" xr:uid="{00000000-0005-0000-0000-000003200000}"/>
    <cellStyle name="Normal 23 6" xfId="7952" xr:uid="{00000000-0005-0000-0000-000004200000}"/>
    <cellStyle name="Normal 23 6 2" xfId="7953" xr:uid="{00000000-0005-0000-0000-000005200000}"/>
    <cellStyle name="Normal 23 7" xfId="7954" xr:uid="{00000000-0005-0000-0000-000006200000}"/>
    <cellStyle name="Normal 23 7 2" xfId="7955" xr:uid="{00000000-0005-0000-0000-000007200000}"/>
    <cellStyle name="Normal 23 8" xfId="7956" xr:uid="{00000000-0005-0000-0000-000008200000}"/>
    <cellStyle name="Normal 24" xfId="7957" xr:uid="{00000000-0005-0000-0000-000009200000}"/>
    <cellStyle name="Normal 24 2" xfId="7958" xr:uid="{00000000-0005-0000-0000-00000A200000}"/>
    <cellStyle name="Normal 24 2 2" xfId="7959" xr:uid="{00000000-0005-0000-0000-00000B200000}"/>
    <cellStyle name="Normal 24 3" xfId="7960" xr:uid="{00000000-0005-0000-0000-00000C200000}"/>
    <cellStyle name="Normal 24 3 2" xfId="7961" xr:uid="{00000000-0005-0000-0000-00000D200000}"/>
    <cellStyle name="Normal 24 3 2 2" xfId="7962" xr:uid="{00000000-0005-0000-0000-00000E200000}"/>
    <cellStyle name="Normal 24 3 3" xfId="7963" xr:uid="{00000000-0005-0000-0000-00000F200000}"/>
    <cellStyle name="Normal 24 3 4" xfId="7964" xr:uid="{00000000-0005-0000-0000-000010200000}"/>
    <cellStyle name="Normal 24 4" xfId="7965" xr:uid="{00000000-0005-0000-0000-000011200000}"/>
    <cellStyle name="Normal 24 4 2" xfId="7966" xr:uid="{00000000-0005-0000-0000-000012200000}"/>
    <cellStyle name="Normal 24 5" xfId="7967" xr:uid="{00000000-0005-0000-0000-000013200000}"/>
    <cellStyle name="Normal 24 5 2" xfId="7968" xr:uid="{00000000-0005-0000-0000-000014200000}"/>
    <cellStyle name="Normal 24 6" xfId="7969" xr:uid="{00000000-0005-0000-0000-000015200000}"/>
    <cellStyle name="Normal 24 6 2" xfId="7970" xr:uid="{00000000-0005-0000-0000-000016200000}"/>
    <cellStyle name="Normal 24 7" xfId="7971" xr:uid="{00000000-0005-0000-0000-000017200000}"/>
    <cellStyle name="Normal 24 7 2" xfId="7972" xr:uid="{00000000-0005-0000-0000-000018200000}"/>
    <cellStyle name="Normal 24 8" xfId="7973" xr:uid="{00000000-0005-0000-0000-000019200000}"/>
    <cellStyle name="Normal 25" xfId="7974" xr:uid="{00000000-0005-0000-0000-00001A200000}"/>
    <cellStyle name="Normal 25 2" xfId="7975" xr:uid="{00000000-0005-0000-0000-00001B200000}"/>
    <cellStyle name="Normal 25 2 2" xfId="7976" xr:uid="{00000000-0005-0000-0000-00001C200000}"/>
    <cellStyle name="Normal 25 3" xfId="7977" xr:uid="{00000000-0005-0000-0000-00001D200000}"/>
    <cellStyle name="Normal 25 4" xfId="7978" xr:uid="{00000000-0005-0000-0000-00001E200000}"/>
    <cellStyle name="Normal 25 5" xfId="7979" xr:uid="{00000000-0005-0000-0000-00001F200000}"/>
    <cellStyle name="Normal 25 6" xfId="7980" xr:uid="{00000000-0005-0000-0000-000020200000}"/>
    <cellStyle name="Normal 25 7" xfId="7981" xr:uid="{00000000-0005-0000-0000-000021200000}"/>
    <cellStyle name="Normal 25 8" xfId="7982" xr:uid="{00000000-0005-0000-0000-000022200000}"/>
    <cellStyle name="Normal 26" xfId="7983" xr:uid="{00000000-0005-0000-0000-000023200000}"/>
    <cellStyle name="Normal 26 2" xfId="7984" xr:uid="{00000000-0005-0000-0000-000024200000}"/>
    <cellStyle name="Normal 26 2 2" xfId="7985" xr:uid="{00000000-0005-0000-0000-000025200000}"/>
    <cellStyle name="Normal 26 3" xfId="7986" xr:uid="{00000000-0005-0000-0000-000026200000}"/>
    <cellStyle name="Normal 26 4" xfId="7987" xr:uid="{00000000-0005-0000-0000-000027200000}"/>
    <cellStyle name="Normal 26 5" xfId="7988" xr:uid="{00000000-0005-0000-0000-000028200000}"/>
    <cellStyle name="Normal 27" xfId="7989" xr:uid="{00000000-0005-0000-0000-000029200000}"/>
    <cellStyle name="Normal 27 2" xfId="7990" xr:uid="{00000000-0005-0000-0000-00002A200000}"/>
    <cellStyle name="Normal 27 2 2" xfId="7991" xr:uid="{00000000-0005-0000-0000-00002B200000}"/>
    <cellStyle name="Normal 27 2 2 2" xfId="7992" xr:uid="{00000000-0005-0000-0000-00002C200000}"/>
    <cellStyle name="Normal 27 2 3" xfId="7993" xr:uid="{00000000-0005-0000-0000-00002D200000}"/>
    <cellStyle name="Normal 27 2 4" xfId="7994" xr:uid="{00000000-0005-0000-0000-00002E200000}"/>
    <cellStyle name="Normal 27 3" xfId="7995" xr:uid="{00000000-0005-0000-0000-00002F200000}"/>
    <cellStyle name="Normal 27 4" xfId="7996" xr:uid="{00000000-0005-0000-0000-000030200000}"/>
    <cellStyle name="Normal 27 5" xfId="7997" xr:uid="{00000000-0005-0000-0000-000031200000}"/>
    <cellStyle name="Normal 28" xfId="7998" xr:uid="{00000000-0005-0000-0000-000032200000}"/>
    <cellStyle name="Normal 28 2" xfId="7999" xr:uid="{00000000-0005-0000-0000-000033200000}"/>
    <cellStyle name="Normal 28 2 2" xfId="8000" xr:uid="{00000000-0005-0000-0000-000034200000}"/>
    <cellStyle name="Normal 28 3" xfId="8001" xr:uid="{00000000-0005-0000-0000-000035200000}"/>
    <cellStyle name="Normal 28 4" xfId="8002" xr:uid="{00000000-0005-0000-0000-000036200000}"/>
    <cellStyle name="Normal 28 5" xfId="8003" xr:uid="{00000000-0005-0000-0000-000037200000}"/>
    <cellStyle name="Normal 29" xfId="8004" xr:uid="{00000000-0005-0000-0000-000038200000}"/>
    <cellStyle name="Normal 29 2" xfId="8005" xr:uid="{00000000-0005-0000-0000-000039200000}"/>
    <cellStyle name="Normal 29 2 2" xfId="8006" xr:uid="{00000000-0005-0000-0000-00003A200000}"/>
    <cellStyle name="Normal 29 2 2 2" xfId="8007" xr:uid="{00000000-0005-0000-0000-00003B200000}"/>
    <cellStyle name="Normal 29 2 3" xfId="8008" xr:uid="{00000000-0005-0000-0000-00003C200000}"/>
    <cellStyle name="Normal 29 2 4" xfId="8009" xr:uid="{00000000-0005-0000-0000-00003D200000}"/>
    <cellStyle name="Normal 29 3" xfId="8010" xr:uid="{00000000-0005-0000-0000-00003E200000}"/>
    <cellStyle name="Normal 29 4" xfId="8011" xr:uid="{00000000-0005-0000-0000-00003F200000}"/>
    <cellStyle name="Normal 29 5" xfId="8012" xr:uid="{00000000-0005-0000-0000-000040200000}"/>
    <cellStyle name="Normal 3" xfId="11" xr:uid="{00000000-0005-0000-0000-000041200000}"/>
    <cellStyle name="Normal 3 10" xfId="8013" xr:uid="{00000000-0005-0000-0000-000042200000}"/>
    <cellStyle name="Normal 3 11" xfId="8014" xr:uid="{00000000-0005-0000-0000-000043200000}"/>
    <cellStyle name="Normal 3 12" xfId="8015" xr:uid="{00000000-0005-0000-0000-000044200000}"/>
    <cellStyle name="Normal 3 13" xfId="8016" xr:uid="{00000000-0005-0000-0000-000045200000}"/>
    <cellStyle name="Normal 3 14" xfId="8017" xr:uid="{00000000-0005-0000-0000-000046200000}"/>
    <cellStyle name="Normal 3 15" xfId="8018" xr:uid="{00000000-0005-0000-0000-000047200000}"/>
    <cellStyle name="Normal 3 16" xfId="8019" xr:uid="{00000000-0005-0000-0000-000048200000}"/>
    <cellStyle name="Normal 3 17" xfId="8020" xr:uid="{00000000-0005-0000-0000-000049200000}"/>
    <cellStyle name="Normal 3 18" xfId="8021" xr:uid="{00000000-0005-0000-0000-00004A200000}"/>
    <cellStyle name="Normal 3 18 2" xfId="8022" xr:uid="{00000000-0005-0000-0000-00004B200000}"/>
    <cellStyle name="Normal 3 18 2 2" xfId="8023" xr:uid="{00000000-0005-0000-0000-00004C200000}"/>
    <cellStyle name="Normal 3 18 2 2 2" xfId="8024" xr:uid="{00000000-0005-0000-0000-00004D200000}"/>
    <cellStyle name="Normal 3 18 2 3" xfId="8025" xr:uid="{00000000-0005-0000-0000-00004E200000}"/>
    <cellStyle name="Normal 3 18 2 4" xfId="8026" xr:uid="{00000000-0005-0000-0000-00004F200000}"/>
    <cellStyle name="Normal 3 18 3" xfId="8027" xr:uid="{00000000-0005-0000-0000-000050200000}"/>
    <cellStyle name="Normal 3 18 4" xfId="8028" xr:uid="{00000000-0005-0000-0000-000051200000}"/>
    <cellStyle name="Normal 3 18 5" xfId="8029" xr:uid="{00000000-0005-0000-0000-000052200000}"/>
    <cellStyle name="Normal 3 19" xfId="8030" xr:uid="{00000000-0005-0000-0000-000053200000}"/>
    <cellStyle name="Normal 3 19 2" xfId="8031" xr:uid="{00000000-0005-0000-0000-000054200000}"/>
    <cellStyle name="Normal 3 19 3" xfId="8032" xr:uid="{00000000-0005-0000-0000-000055200000}"/>
    <cellStyle name="Normal 3 19 4" xfId="8033" xr:uid="{00000000-0005-0000-0000-000056200000}"/>
    <cellStyle name="Normal 3 2" xfId="12" xr:uid="{00000000-0005-0000-0000-000057200000}"/>
    <cellStyle name="Normal 3 2 2" xfId="8034" xr:uid="{00000000-0005-0000-0000-000058200000}"/>
    <cellStyle name="Normal 3 2 2 2" xfId="8035" xr:uid="{00000000-0005-0000-0000-000059200000}"/>
    <cellStyle name="Normal 3 2 2 2 2" xfId="8036" xr:uid="{00000000-0005-0000-0000-00005A200000}"/>
    <cellStyle name="Normal 3 2 2 3" xfId="8037" xr:uid="{00000000-0005-0000-0000-00005B200000}"/>
    <cellStyle name="Normal 3 2 3" xfId="8038" xr:uid="{00000000-0005-0000-0000-00005C200000}"/>
    <cellStyle name="Normal 3 2 3 2" xfId="14888" xr:uid="{00000000-0005-0000-0000-00005D200000}"/>
    <cellStyle name="Normal 3 2 4" xfId="8039" xr:uid="{00000000-0005-0000-0000-00005E200000}"/>
    <cellStyle name="Normal 3 2 5" xfId="8040" xr:uid="{00000000-0005-0000-0000-00005F200000}"/>
    <cellStyle name="Normal 3 20" xfId="8041" xr:uid="{00000000-0005-0000-0000-000060200000}"/>
    <cellStyle name="Normal 3 21" xfId="8042" xr:uid="{00000000-0005-0000-0000-000061200000}"/>
    <cellStyle name="Normal 3 22" xfId="8043" xr:uid="{00000000-0005-0000-0000-000062200000}"/>
    <cellStyle name="Normal 3 3" xfId="22" xr:uid="{00000000-0005-0000-0000-000063200000}"/>
    <cellStyle name="Normal 3 3 2" xfId="8045" xr:uid="{00000000-0005-0000-0000-000064200000}"/>
    <cellStyle name="Normal 3 4" xfId="25" xr:uid="{00000000-0005-0000-0000-000065200000}"/>
    <cellStyle name="Normal 3 4 2" xfId="8046" xr:uid="{00000000-0005-0000-0000-000066200000}"/>
    <cellStyle name="Normal 3 5" xfId="28" xr:uid="{00000000-0005-0000-0000-000067200000}"/>
    <cellStyle name="Normal 3 5 2" xfId="8047" xr:uid="{00000000-0005-0000-0000-000068200000}"/>
    <cellStyle name="Normal 3 6" xfId="31" xr:uid="{00000000-0005-0000-0000-000069200000}"/>
    <cellStyle name="Normal 3 7" xfId="34" xr:uid="{00000000-0005-0000-0000-00006A200000}"/>
    <cellStyle name="Normal 3 8" xfId="8048" xr:uid="{00000000-0005-0000-0000-00006B200000}"/>
    <cellStyle name="Normal 3 8 2" xfId="14887" xr:uid="{00000000-0005-0000-0000-00006C200000}"/>
    <cellStyle name="Normal 3 9" xfId="8049" xr:uid="{00000000-0005-0000-0000-00006D200000}"/>
    <cellStyle name="Normal 30" xfId="8050" xr:uid="{00000000-0005-0000-0000-00006E200000}"/>
    <cellStyle name="Normal 30 2" xfId="8051" xr:uid="{00000000-0005-0000-0000-00006F200000}"/>
    <cellStyle name="Normal 30 2 2" xfId="8052" xr:uid="{00000000-0005-0000-0000-000070200000}"/>
    <cellStyle name="Normal 30 3" xfId="8053" xr:uid="{00000000-0005-0000-0000-000071200000}"/>
    <cellStyle name="Normal 30 4" xfId="8054" xr:uid="{00000000-0005-0000-0000-000072200000}"/>
    <cellStyle name="Normal 30 5" xfId="8055" xr:uid="{00000000-0005-0000-0000-000073200000}"/>
    <cellStyle name="Normal 31" xfId="8056" xr:uid="{00000000-0005-0000-0000-000074200000}"/>
    <cellStyle name="Normal 31 2" xfId="8057" xr:uid="{00000000-0005-0000-0000-000075200000}"/>
    <cellStyle name="Normal 31 2 2" xfId="8058" xr:uid="{00000000-0005-0000-0000-000076200000}"/>
    <cellStyle name="Normal 31 3" xfId="8059" xr:uid="{00000000-0005-0000-0000-000077200000}"/>
    <cellStyle name="Normal 31 4" xfId="8060" xr:uid="{00000000-0005-0000-0000-000078200000}"/>
    <cellStyle name="Normal 31 5" xfId="8061" xr:uid="{00000000-0005-0000-0000-000079200000}"/>
    <cellStyle name="Normal 31 6" xfId="8062" xr:uid="{00000000-0005-0000-0000-00007A200000}"/>
    <cellStyle name="Normal 32" xfId="8063" xr:uid="{00000000-0005-0000-0000-00007B200000}"/>
    <cellStyle name="Normal 32 2" xfId="8064" xr:uid="{00000000-0005-0000-0000-00007C200000}"/>
    <cellStyle name="Normal 32 2 2" xfId="8065" xr:uid="{00000000-0005-0000-0000-00007D200000}"/>
    <cellStyle name="Normal 32 3" xfId="8066" xr:uid="{00000000-0005-0000-0000-00007E200000}"/>
    <cellStyle name="Normal 32 4" xfId="8067" xr:uid="{00000000-0005-0000-0000-00007F200000}"/>
    <cellStyle name="Normal 32 5" xfId="8068" xr:uid="{00000000-0005-0000-0000-000080200000}"/>
    <cellStyle name="Normal 33" xfId="8069" xr:uid="{00000000-0005-0000-0000-000081200000}"/>
    <cellStyle name="Normal 33 2" xfId="8070" xr:uid="{00000000-0005-0000-0000-000082200000}"/>
    <cellStyle name="Normal 33 2 2" xfId="8071" xr:uid="{00000000-0005-0000-0000-000083200000}"/>
    <cellStyle name="Normal 33 3" xfId="8072" xr:uid="{00000000-0005-0000-0000-000084200000}"/>
    <cellStyle name="Normal 33 4" xfId="8073" xr:uid="{00000000-0005-0000-0000-000085200000}"/>
    <cellStyle name="Normal 33 5" xfId="8074" xr:uid="{00000000-0005-0000-0000-000086200000}"/>
    <cellStyle name="Normal 33 6" xfId="8075" xr:uid="{00000000-0005-0000-0000-000087200000}"/>
    <cellStyle name="Normal 34" xfId="8076" xr:uid="{00000000-0005-0000-0000-000088200000}"/>
    <cellStyle name="Normal 34 2" xfId="8077" xr:uid="{00000000-0005-0000-0000-000089200000}"/>
    <cellStyle name="Normal 34 2 2" xfId="8078" xr:uid="{00000000-0005-0000-0000-00008A200000}"/>
    <cellStyle name="Normal 34 3" xfId="8079" xr:uid="{00000000-0005-0000-0000-00008B200000}"/>
    <cellStyle name="Normal 34 4" xfId="8080" xr:uid="{00000000-0005-0000-0000-00008C200000}"/>
    <cellStyle name="Normal 34 5" xfId="8081" xr:uid="{00000000-0005-0000-0000-00008D200000}"/>
    <cellStyle name="Normal 34 6" xfId="8082" xr:uid="{00000000-0005-0000-0000-00008E200000}"/>
    <cellStyle name="Normal 34 7" xfId="8083" xr:uid="{00000000-0005-0000-0000-00008F200000}"/>
    <cellStyle name="Normal 35" xfId="8084" xr:uid="{00000000-0005-0000-0000-000090200000}"/>
    <cellStyle name="Normal 35 2" xfId="8085" xr:uid="{00000000-0005-0000-0000-000091200000}"/>
    <cellStyle name="Normal 35 2 2" xfId="8086" xr:uid="{00000000-0005-0000-0000-000092200000}"/>
    <cellStyle name="Normal 35 3" xfId="8087" xr:uid="{00000000-0005-0000-0000-000093200000}"/>
    <cellStyle name="Normal 35 4" xfId="8088" xr:uid="{00000000-0005-0000-0000-000094200000}"/>
    <cellStyle name="Normal 35 5" xfId="8089" xr:uid="{00000000-0005-0000-0000-000095200000}"/>
    <cellStyle name="Normal 35 6" xfId="8090" xr:uid="{00000000-0005-0000-0000-000096200000}"/>
    <cellStyle name="Normal 35 7" xfId="8091" xr:uid="{00000000-0005-0000-0000-000097200000}"/>
    <cellStyle name="Normal 36" xfId="8092" xr:uid="{00000000-0005-0000-0000-000098200000}"/>
    <cellStyle name="Normal 36 2" xfId="8093" xr:uid="{00000000-0005-0000-0000-000099200000}"/>
    <cellStyle name="Normal 36 2 2" xfId="8094" xr:uid="{00000000-0005-0000-0000-00009A200000}"/>
    <cellStyle name="Normal 36 3" xfId="8095" xr:uid="{00000000-0005-0000-0000-00009B200000}"/>
    <cellStyle name="Normal 36 4" xfId="8096" xr:uid="{00000000-0005-0000-0000-00009C200000}"/>
    <cellStyle name="Normal 36 5" xfId="8097" xr:uid="{00000000-0005-0000-0000-00009D200000}"/>
    <cellStyle name="Normal 37" xfId="8098" xr:uid="{00000000-0005-0000-0000-00009E200000}"/>
    <cellStyle name="Normal 37 2" xfId="8099" xr:uid="{00000000-0005-0000-0000-00009F200000}"/>
    <cellStyle name="Normal 37 2 2" xfId="8100" xr:uid="{00000000-0005-0000-0000-0000A0200000}"/>
    <cellStyle name="Normal 37 3" xfId="8101" xr:uid="{00000000-0005-0000-0000-0000A1200000}"/>
    <cellStyle name="Normal 38" xfId="8102" xr:uid="{00000000-0005-0000-0000-0000A2200000}"/>
    <cellStyle name="Normal 38 2" xfId="8103" xr:uid="{00000000-0005-0000-0000-0000A3200000}"/>
    <cellStyle name="Normal 39" xfId="8104" xr:uid="{00000000-0005-0000-0000-0000A4200000}"/>
    <cellStyle name="Normal 39 2" xfId="8105" xr:uid="{00000000-0005-0000-0000-0000A5200000}"/>
    <cellStyle name="Normal 4" xfId="13" xr:uid="{00000000-0005-0000-0000-0000A6200000}"/>
    <cellStyle name="Normal 4 10" xfId="8106" xr:uid="{00000000-0005-0000-0000-0000A7200000}"/>
    <cellStyle name="Normal 4 10 10" xfId="8107" xr:uid="{00000000-0005-0000-0000-0000A8200000}"/>
    <cellStyle name="Normal 4 10 10 2" xfId="8108" xr:uid="{00000000-0005-0000-0000-0000A9200000}"/>
    <cellStyle name="Normal 4 10 11" xfId="8109" xr:uid="{00000000-0005-0000-0000-0000AA200000}"/>
    <cellStyle name="Normal 4 10 11 2" xfId="8110" xr:uid="{00000000-0005-0000-0000-0000AB200000}"/>
    <cellStyle name="Normal 4 10 12" xfId="8111" xr:uid="{00000000-0005-0000-0000-0000AC200000}"/>
    <cellStyle name="Normal 4 10 12 2" xfId="8112" xr:uid="{00000000-0005-0000-0000-0000AD200000}"/>
    <cellStyle name="Normal 4 10 13" xfId="8113" xr:uid="{00000000-0005-0000-0000-0000AE200000}"/>
    <cellStyle name="Normal 4 10 13 2" xfId="8114" xr:uid="{00000000-0005-0000-0000-0000AF200000}"/>
    <cellStyle name="Normal 4 10 14" xfId="8115" xr:uid="{00000000-0005-0000-0000-0000B0200000}"/>
    <cellStyle name="Normal 4 10 14 2" xfId="8116" xr:uid="{00000000-0005-0000-0000-0000B1200000}"/>
    <cellStyle name="Normal 4 10 15" xfId="8117" xr:uid="{00000000-0005-0000-0000-0000B2200000}"/>
    <cellStyle name="Normal 4 10 15 2" xfId="8118" xr:uid="{00000000-0005-0000-0000-0000B3200000}"/>
    <cellStyle name="Normal 4 10 16" xfId="8119" xr:uid="{00000000-0005-0000-0000-0000B4200000}"/>
    <cellStyle name="Normal 4 10 16 2" xfId="8120" xr:uid="{00000000-0005-0000-0000-0000B5200000}"/>
    <cellStyle name="Normal 4 10 17" xfId="8121" xr:uid="{00000000-0005-0000-0000-0000B6200000}"/>
    <cellStyle name="Normal 4 10 17 2" xfId="8122" xr:uid="{00000000-0005-0000-0000-0000B7200000}"/>
    <cellStyle name="Normal 4 10 18" xfId="8123" xr:uid="{00000000-0005-0000-0000-0000B8200000}"/>
    <cellStyle name="Normal 4 10 18 2" xfId="8124" xr:uid="{00000000-0005-0000-0000-0000B9200000}"/>
    <cellStyle name="Normal 4 10 19" xfId="8125" xr:uid="{00000000-0005-0000-0000-0000BA200000}"/>
    <cellStyle name="Normal 4 10 2" xfId="8126" xr:uid="{00000000-0005-0000-0000-0000BB200000}"/>
    <cellStyle name="Normal 4 10 2 10" xfId="8127" xr:uid="{00000000-0005-0000-0000-0000BC200000}"/>
    <cellStyle name="Normal 4 10 2 10 2" xfId="8128" xr:uid="{00000000-0005-0000-0000-0000BD200000}"/>
    <cellStyle name="Normal 4 10 2 11" xfId="8129" xr:uid="{00000000-0005-0000-0000-0000BE200000}"/>
    <cellStyle name="Normal 4 10 2 11 2" xfId="8130" xr:uid="{00000000-0005-0000-0000-0000BF200000}"/>
    <cellStyle name="Normal 4 10 2 12" xfId="8131" xr:uid="{00000000-0005-0000-0000-0000C0200000}"/>
    <cellStyle name="Normal 4 10 2 12 2" xfId="8132" xr:uid="{00000000-0005-0000-0000-0000C1200000}"/>
    <cellStyle name="Normal 4 10 2 13" xfId="8133" xr:uid="{00000000-0005-0000-0000-0000C2200000}"/>
    <cellStyle name="Normal 4 10 2 13 2" xfId="8134" xr:uid="{00000000-0005-0000-0000-0000C3200000}"/>
    <cellStyle name="Normal 4 10 2 14" xfId="8135" xr:uid="{00000000-0005-0000-0000-0000C4200000}"/>
    <cellStyle name="Normal 4 10 2 14 2" xfId="8136" xr:uid="{00000000-0005-0000-0000-0000C5200000}"/>
    <cellStyle name="Normal 4 10 2 15" xfId="8137" xr:uid="{00000000-0005-0000-0000-0000C6200000}"/>
    <cellStyle name="Normal 4 10 2 2" xfId="8138" xr:uid="{00000000-0005-0000-0000-0000C7200000}"/>
    <cellStyle name="Normal 4 10 2 2 2" xfId="8139" xr:uid="{00000000-0005-0000-0000-0000C8200000}"/>
    <cellStyle name="Normal 4 10 2 3" xfId="8140" xr:uid="{00000000-0005-0000-0000-0000C9200000}"/>
    <cellStyle name="Normal 4 10 2 3 2" xfId="8141" xr:uid="{00000000-0005-0000-0000-0000CA200000}"/>
    <cellStyle name="Normal 4 10 2 4" xfId="8142" xr:uid="{00000000-0005-0000-0000-0000CB200000}"/>
    <cellStyle name="Normal 4 10 2 4 2" xfId="8143" xr:uid="{00000000-0005-0000-0000-0000CC200000}"/>
    <cellStyle name="Normal 4 10 2 5" xfId="8144" xr:uid="{00000000-0005-0000-0000-0000CD200000}"/>
    <cellStyle name="Normal 4 10 2 5 2" xfId="8145" xr:uid="{00000000-0005-0000-0000-0000CE200000}"/>
    <cellStyle name="Normal 4 10 2 6" xfId="8146" xr:uid="{00000000-0005-0000-0000-0000CF200000}"/>
    <cellStyle name="Normal 4 10 2 6 2" xfId="8147" xr:uid="{00000000-0005-0000-0000-0000D0200000}"/>
    <cellStyle name="Normal 4 10 2 7" xfId="8148" xr:uid="{00000000-0005-0000-0000-0000D1200000}"/>
    <cellStyle name="Normal 4 10 2 7 2" xfId="8149" xr:uid="{00000000-0005-0000-0000-0000D2200000}"/>
    <cellStyle name="Normal 4 10 2 8" xfId="8150" xr:uid="{00000000-0005-0000-0000-0000D3200000}"/>
    <cellStyle name="Normal 4 10 2 8 2" xfId="8151" xr:uid="{00000000-0005-0000-0000-0000D4200000}"/>
    <cellStyle name="Normal 4 10 2 9" xfId="8152" xr:uid="{00000000-0005-0000-0000-0000D5200000}"/>
    <cellStyle name="Normal 4 10 2 9 2" xfId="8153" xr:uid="{00000000-0005-0000-0000-0000D6200000}"/>
    <cellStyle name="Normal 4 10 20" xfId="8154" xr:uid="{00000000-0005-0000-0000-0000D7200000}"/>
    <cellStyle name="Normal 4 10 3" xfId="8155" xr:uid="{00000000-0005-0000-0000-0000D8200000}"/>
    <cellStyle name="Normal 4 10 3 10" xfId="8156" xr:uid="{00000000-0005-0000-0000-0000D9200000}"/>
    <cellStyle name="Normal 4 10 3 10 2" xfId="8157" xr:uid="{00000000-0005-0000-0000-0000DA200000}"/>
    <cellStyle name="Normal 4 10 3 11" xfId="8158" xr:uid="{00000000-0005-0000-0000-0000DB200000}"/>
    <cellStyle name="Normal 4 10 3 11 2" xfId="8159" xr:uid="{00000000-0005-0000-0000-0000DC200000}"/>
    <cellStyle name="Normal 4 10 3 12" xfId="8160" xr:uid="{00000000-0005-0000-0000-0000DD200000}"/>
    <cellStyle name="Normal 4 10 3 12 2" xfId="8161" xr:uid="{00000000-0005-0000-0000-0000DE200000}"/>
    <cellStyle name="Normal 4 10 3 13" xfId="8162" xr:uid="{00000000-0005-0000-0000-0000DF200000}"/>
    <cellStyle name="Normal 4 10 3 13 2" xfId="8163" xr:uid="{00000000-0005-0000-0000-0000E0200000}"/>
    <cellStyle name="Normal 4 10 3 14" xfId="8164" xr:uid="{00000000-0005-0000-0000-0000E1200000}"/>
    <cellStyle name="Normal 4 10 3 14 2" xfId="8165" xr:uid="{00000000-0005-0000-0000-0000E2200000}"/>
    <cellStyle name="Normal 4 10 3 15" xfId="8166" xr:uid="{00000000-0005-0000-0000-0000E3200000}"/>
    <cellStyle name="Normal 4 10 3 2" xfId="8167" xr:uid="{00000000-0005-0000-0000-0000E4200000}"/>
    <cellStyle name="Normal 4 10 3 2 2" xfId="8168" xr:uid="{00000000-0005-0000-0000-0000E5200000}"/>
    <cellStyle name="Normal 4 10 3 3" xfId="8169" xr:uid="{00000000-0005-0000-0000-0000E6200000}"/>
    <cellStyle name="Normal 4 10 3 3 2" xfId="8170" xr:uid="{00000000-0005-0000-0000-0000E7200000}"/>
    <cellStyle name="Normal 4 10 3 4" xfId="8171" xr:uid="{00000000-0005-0000-0000-0000E8200000}"/>
    <cellStyle name="Normal 4 10 3 4 2" xfId="8172" xr:uid="{00000000-0005-0000-0000-0000E9200000}"/>
    <cellStyle name="Normal 4 10 3 5" xfId="8173" xr:uid="{00000000-0005-0000-0000-0000EA200000}"/>
    <cellStyle name="Normal 4 10 3 5 2" xfId="8174" xr:uid="{00000000-0005-0000-0000-0000EB200000}"/>
    <cellStyle name="Normal 4 10 3 6" xfId="8175" xr:uid="{00000000-0005-0000-0000-0000EC200000}"/>
    <cellStyle name="Normal 4 10 3 6 2" xfId="8176" xr:uid="{00000000-0005-0000-0000-0000ED200000}"/>
    <cellStyle name="Normal 4 10 3 7" xfId="8177" xr:uid="{00000000-0005-0000-0000-0000EE200000}"/>
    <cellStyle name="Normal 4 10 3 7 2" xfId="8178" xr:uid="{00000000-0005-0000-0000-0000EF200000}"/>
    <cellStyle name="Normal 4 10 3 8" xfId="8179" xr:uid="{00000000-0005-0000-0000-0000F0200000}"/>
    <cellStyle name="Normal 4 10 3 8 2" xfId="8180" xr:uid="{00000000-0005-0000-0000-0000F1200000}"/>
    <cellStyle name="Normal 4 10 3 9" xfId="8181" xr:uid="{00000000-0005-0000-0000-0000F2200000}"/>
    <cellStyle name="Normal 4 10 3 9 2" xfId="8182" xr:uid="{00000000-0005-0000-0000-0000F3200000}"/>
    <cellStyle name="Normal 4 10 4" xfId="8183" xr:uid="{00000000-0005-0000-0000-0000F4200000}"/>
    <cellStyle name="Normal 4 10 5" xfId="8184" xr:uid="{00000000-0005-0000-0000-0000F5200000}"/>
    <cellStyle name="Normal 4 10 6" xfId="8185" xr:uid="{00000000-0005-0000-0000-0000F6200000}"/>
    <cellStyle name="Normal 4 10 6 2" xfId="8186" xr:uid="{00000000-0005-0000-0000-0000F7200000}"/>
    <cellStyle name="Normal 4 10 7" xfId="8187" xr:uid="{00000000-0005-0000-0000-0000F8200000}"/>
    <cellStyle name="Normal 4 10 7 2" xfId="8188" xr:uid="{00000000-0005-0000-0000-0000F9200000}"/>
    <cellStyle name="Normal 4 10 8" xfId="8189" xr:uid="{00000000-0005-0000-0000-0000FA200000}"/>
    <cellStyle name="Normal 4 10 8 2" xfId="8190" xr:uid="{00000000-0005-0000-0000-0000FB200000}"/>
    <cellStyle name="Normal 4 10 9" xfId="8191" xr:uid="{00000000-0005-0000-0000-0000FC200000}"/>
    <cellStyle name="Normal 4 10 9 2" xfId="8192" xr:uid="{00000000-0005-0000-0000-0000FD200000}"/>
    <cellStyle name="Normal 4 11" xfId="8193" xr:uid="{00000000-0005-0000-0000-0000FE200000}"/>
    <cellStyle name="Normal 4 11 10" xfId="8194" xr:uid="{00000000-0005-0000-0000-0000FF200000}"/>
    <cellStyle name="Normal 4 11 10 2" xfId="8195" xr:uid="{00000000-0005-0000-0000-000000210000}"/>
    <cellStyle name="Normal 4 11 11" xfId="8196" xr:uid="{00000000-0005-0000-0000-000001210000}"/>
    <cellStyle name="Normal 4 11 11 2" xfId="8197" xr:uid="{00000000-0005-0000-0000-000002210000}"/>
    <cellStyle name="Normal 4 11 12" xfId="8198" xr:uid="{00000000-0005-0000-0000-000003210000}"/>
    <cellStyle name="Normal 4 11 12 2" xfId="8199" xr:uid="{00000000-0005-0000-0000-000004210000}"/>
    <cellStyle name="Normal 4 11 13" xfId="8200" xr:uid="{00000000-0005-0000-0000-000005210000}"/>
    <cellStyle name="Normal 4 11 13 2" xfId="8201" xr:uid="{00000000-0005-0000-0000-000006210000}"/>
    <cellStyle name="Normal 4 11 14" xfId="8202" xr:uid="{00000000-0005-0000-0000-000007210000}"/>
    <cellStyle name="Normal 4 11 14 2" xfId="8203" xr:uid="{00000000-0005-0000-0000-000008210000}"/>
    <cellStyle name="Normal 4 11 15" xfId="8204" xr:uid="{00000000-0005-0000-0000-000009210000}"/>
    <cellStyle name="Normal 4 11 15 2" xfId="8205" xr:uid="{00000000-0005-0000-0000-00000A210000}"/>
    <cellStyle name="Normal 4 11 16" xfId="8206" xr:uid="{00000000-0005-0000-0000-00000B210000}"/>
    <cellStyle name="Normal 4 11 16 2" xfId="8207" xr:uid="{00000000-0005-0000-0000-00000C210000}"/>
    <cellStyle name="Normal 4 11 17" xfId="8208" xr:uid="{00000000-0005-0000-0000-00000D210000}"/>
    <cellStyle name="Normal 4 11 17 2" xfId="8209" xr:uid="{00000000-0005-0000-0000-00000E210000}"/>
    <cellStyle name="Normal 4 11 18" xfId="8210" xr:uid="{00000000-0005-0000-0000-00000F210000}"/>
    <cellStyle name="Normal 4 11 18 2" xfId="8211" xr:uid="{00000000-0005-0000-0000-000010210000}"/>
    <cellStyle name="Normal 4 11 19" xfId="8212" xr:uid="{00000000-0005-0000-0000-000011210000}"/>
    <cellStyle name="Normal 4 11 2" xfId="8213" xr:uid="{00000000-0005-0000-0000-000012210000}"/>
    <cellStyle name="Normal 4 11 2 10" xfId="8214" xr:uid="{00000000-0005-0000-0000-000013210000}"/>
    <cellStyle name="Normal 4 11 2 10 2" xfId="8215" xr:uid="{00000000-0005-0000-0000-000014210000}"/>
    <cellStyle name="Normal 4 11 2 11" xfId="8216" xr:uid="{00000000-0005-0000-0000-000015210000}"/>
    <cellStyle name="Normal 4 11 2 11 2" xfId="8217" xr:uid="{00000000-0005-0000-0000-000016210000}"/>
    <cellStyle name="Normal 4 11 2 12" xfId="8218" xr:uid="{00000000-0005-0000-0000-000017210000}"/>
    <cellStyle name="Normal 4 11 2 12 2" xfId="8219" xr:uid="{00000000-0005-0000-0000-000018210000}"/>
    <cellStyle name="Normal 4 11 2 13" xfId="8220" xr:uid="{00000000-0005-0000-0000-000019210000}"/>
    <cellStyle name="Normal 4 11 2 13 2" xfId="8221" xr:uid="{00000000-0005-0000-0000-00001A210000}"/>
    <cellStyle name="Normal 4 11 2 14" xfId="8222" xr:uid="{00000000-0005-0000-0000-00001B210000}"/>
    <cellStyle name="Normal 4 11 2 14 2" xfId="8223" xr:uid="{00000000-0005-0000-0000-00001C210000}"/>
    <cellStyle name="Normal 4 11 2 15" xfId="8224" xr:uid="{00000000-0005-0000-0000-00001D210000}"/>
    <cellStyle name="Normal 4 11 2 2" xfId="8225" xr:uid="{00000000-0005-0000-0000-00001E210000}"/>
    <cellStyle name="Normal 4 11 2 2 2" xfId="8226" xr:uid="{00000000-0005-0000-0000-00001F210000}"/>
    <cellStyle name="Normal 4 11 2 3" xfId="8227" xr:uid="{00000000-0005-0000-0000-000020210000}"/>
    <cellStyle name="Normal 4 11 2 3 2" xfId="8228" xr:uid="{00000000-0005-0000-0000-000021210000}"/>
    <cellStyle name="Normal 4 11 2 4" xfId="8229" xr:uid="{00000000-0005-0000-0000-000022210000}"/>
    <cellStyle name="Normal 4 11 2 4 2" xfId="8230" xr:uid="{00000000-0005-0000-0000-000023210000}"/>
    <cellStyle name="Normal 4 11 2 5" xfId="8231" xr:uid="{00000000-0005-0000-0000-000024210000}"/>
    <cellStyle name="Normal 4 11 2 5 2" xfId="8232" xr:uid="{00000000-0005-0000-0000-000025210000}"/>
    <cellStyle name="Normal 4 11 2 6" xfId="8233" xr:uid="{00000000-0005-0000-0000-000026210000}"/>
    <cellStyle name="Normal 4 11 2 6 2" xfId="8234" xr:uid="{00000000-0005-0000-0000-000027210000}"/>
    <cellStyle name="Normal 4 11 2 7" xfId="8235" xr:uid="{00000000-0005-0000-0000-000028210000}"/>
    <cellStyle name="Normal 4 11 2 7 2" xfId="8236" xr:uid="{00000000-0005-0000-0000-000029210000}"/>
    <cellStyle name="Normal 4 11 2 8" xfId="8237" xr:uid="{00000000-0005-0000-0000-00002A210000}"/>
    <cellStyle name="Normal 4 11 2 8 2" xfId="8238" xr:uid="{00000000-0005-0000-0000-00002B210000}"/>
    <cellStyle name="Normal 4 11 2 9" xfId="8239" xr:uid="{00000000-0005-0000-0000-00002C210000}"/>
    <cellStyle name="Normal 4 11 2 9 2" xfId="8240" xr:uid="{00000000-0005-0000-0000-00002D210000}"/>
    <cellStyle name="Normal 4 11 20" xfId="8241" xr:uid="{00000000-0005-0000-0000-00002E210000}"/>
    <cellStyle name="Normal 4 11 3" xfId="8242" xr:uid="{00000000-0005-0000-0000-00002F210000}"/>
    <cellStyle name="Normal 4 11 3 10" xfId="8243" xr:uid="{00000000-0005-0000-0000-000030210000}"/>
    <cellStyle name="Normal 4 11 3 10 2" xfId="8244" xr:uid="{00000000-0005-0000-0000-000031210000}"/>
    <cellStyle name="Normal 4 11 3 11" xfId="8245" xr:uid="{00000000-0005-0000-0000-000032210000}"/>
    <cellStyle name="Normal 4 11 3 11 2" xfId="8246" xr:uid="{00000000-0005-0000-0000-000033210000}"/>
    <cellStyle name="Normal 4 11 3 12" xfId="8247" xr:uid="{00000000-0005-0000-0000-000034210000}"/>
    <cellStyle name="Normal 4 11 3 12 2" xfId="8248" xr:uid="{00000000-0005-0000-0000-000035210000}"/>
    <cellStyle name="Normal 4 11 3 13" xfId="8249" xr:uid="{00000000-0005-0000-0000-000036210000}"/>
    <cellStyle name="Normal 4 11 3 13 2" xfId="8250" xr:uid="{00000000-0005-0000-0000-000037210000}"/>
    <cellStyle name="Normal 4 11 3 14" xfId="8251" xr:uid="{00000000-0005-0000-0000-000038210000}"/>
    <cellStyle name="Normal 4 11 3 14 2" xfId="8252" xr:uid="{00000000-0005-0000-0000-000039210000}"/>
    <cellStyle name="Normal 4 11 3 15" xfId="8253" xr:uid="{00000000-0005-0000-0000-00003A210000}"/>
    <cellStyle name="Normal 4 11 3 2" xfId="8254" xr:uid="{00000000-0005-0000-0000-00003B210000}"/>
    <cellStyle name="Normal 4 11 3 2 2" xfId="8255" xr:uid="{00000000-0005-0000-0000-00003C210000}"/>
    <cellStyle name="Normal 4 11 3 3" xfId="8256" xr:uid="{00000000-0005-0000-0000-00003D210000}"/>
    <cellStyle name="Normal 4 11 3 3 2" xfId="8257" xr:uid="{00000000-0005-0000-0000-00003E210000}"/>
    <cellStyle name="Normal 4 11 3 4" xfId="8258" xr:uid="{00000000-0005-0000-0000-00003F210000}"/>
    <cellStyle name="Normal 4 11 3 4 2" xfId="8259" xr:uid="{00000000-0005-0000-0000-000040210000}"/>
    <cellStyle name="Normal 4 11 3 5" xfId="8260" xr:uid="{00000000-0005-0000-0000-000041210000}"/>
    <cellStyle name="Normal 4 11 3 5 2" xfId="8261" xr:uid="{00000000-0005-0000-0000-000042210000}"/>
    <cellStyle name="Normal 4 11 3 6" xfId="8262" xr:uid="{00000000-0005-0000-0000-000043210000}"/>
    <cellStyle name="Normal 4 11 3 6 2" xfId="8263" xr:uid="{00000000-0005-0000-0000-000044210000}"/>
    <cellStyle name="Normal 4 11 3 7" xfId="8264" xr:uid="{00000000-0005-0000-0000-000045210000}"/>
    <cellStyle name="Normal 4 11 3 7 2" xfId="8265" xr:uid="{00000000-0005-0000-0000-000046210000}"/>
    <cellStyle name="Normal 4 11 3 8" xfId="8266" xr:uid="{00000000-0005-0000-0000-000047210000}"/>
    <cellStyle name="Normal 4 11 3 8 2" xfId="8267" xr:uid="{00000000-0005-0000-0000-000048210000}"/>
    <cellStyle name="Normal 4 11 3 9" xfId="8268" xr:uid="{00000000-0005-0000-0000-000049210000}"/>
    <cellStyle name="Normal 4 11 3 9 2" xfId="8269" xr:uid="{00000000-0005-0000-0000-00004A210000}"/>
    <cellStyle name="Normal 4 11 4" xfId="8270" xr:uid="{00000000-0005-0000-0000-00004B210000}"/>
    <cellStyle name="Normal 4 11 5" xfId="8271" xr:uid="{00000000-0005-0000-0000-00004C210000}"/>
    <cellStyle name="Normal 4 11 6" xfId="8272" xr:uid="{00000000-0005-0000-0000-00004D210000}"/>
    <cellStyle name="Normal 4 11 6 2" xfId="8273" xr:uid="{00000000-0005-0000-0000-00004E210000}"/>
    <cellStyle name="Normal 4 11 7" xfId="8274" xr:uid="{00000000-0005-0000-0000-00004F210000}"/>
    <cellStyle name="Normal 4 11 7 2" xfId="8275" xr:uid="{00000000-0005-0000-0000-000050210000}"/>
    <cellStyle name="Normal 4 11 8" xfId="8276" xr:uid="{00000000-0005-0000-0000-000051210000}"/>
    <cellStyle name="Normal 4 11 8 2" xfId="8277" xr:uid="{00000000-0005-0000-0000-000052210000}"/>
    <cellStyle name="Normal 4 11 9" xfId="8278" xr:uid="{00000000-0005-0000-0000-000053210000}"/>
    <cellStyle name="Normal 4 11 9 2" xfId="8279" xr:uid="{00000000-0005-0000-0000-000054210000}"/>
    <cellStyle name="Normal 4 12" xfId="8280" xr:uid="{00000000-0005-0000-0000-000055210000}"/>
    <cellStyle name="Normal 4 12 10" xfId="8281" xr:uid="{00000000-0005-0000-0000-000056210000}"/>
    <cellStyle name="Normal 4 12 10 2" xfId="8282" xr:uid="{00000000-0005-0000-0000-000057210000}"/>
    <cellStyle name="Normal 4 12 11" xfId="8283" xr:uid="{00000000-0005-0000-0000-000058210000}"/>
    <cellStyle name="Normal 4 12 11 2" xfId="8284" xr:uid="{00000000-0005-0000-0000-000059210000}"/>
    <cellStyle name="Normal 4 12 12" xfId="8285" xr:uid="{00000000-0005-0000-0000-00005A210000}"/>
    <cellStyle name="Normal 4 12 12 2" xfId="8286" xr:uid="{00000000-0005-0000-0000-00005B210000}"/>
    <cellStyle name="Normal 4 12 13" xfId="8287" xr:uid="{00000000-0005-0000-0000-00005C210000}"/>
    <cellStyle name="Normal 4 12 13 2" xfId="8288" xr:uid="{00000000-0005-0000-0000-00005D210000}"/>
    <cellStyle name="Normal 4 12 14" xfId="8289" xr:uid="{00000000-0005-0000-0000-00005E210000}"/>
    <cellStyle name="Normal 4 12 14 2" xfId="8290" xr:uid="{00000000-0005-0000-0000-00005F210000}"/>
    <cellStyle name="Normal 4 12 15" xfId="8291" xr:uid="{00000000-0005-0000-0000-000060210000}"/>
    <cellStyle name="Normal 4 12 15 2" xfId="8292" xr:uid="{00000000-0005-0000-0000-000061210000}"/>
    <cellStyle name="Normal 4 12 16" xfId="8293" xr:uid="{00000000-0005-0000-0000-000062210000}"/>
    <cellStyle name="Normal 4 12 16 2" xfId="8294" xr:uid="{00000000-0005-0000-0000-000063210000}"/>
    <cellStyle name="Normal 4 12 17" xfId="8295" xr:uid="{00000000-0005-0000-0000-000064210000}"/>
    <cellStyle name="Normal 4 12 17 2" xfId="8296" xr:uid="{00000000-0005-0000-0000-000065210000}"/>
    <cellStyle name="Normal 4 12 18" xfId="8297" xr:uid="{00000000-0005-0000-0000-000066210000}"/>
    <cellStyle name="Normal 4 12 18 2" xfId="8298" xr:uid="{00000000-0005-0000-0000-000067210000}"/>
    <cellStyle name="Normal 4 12 19" xfId="8299" xr:uid="{00000000-0005-0000-0000-000068210000}"/>
    <cellStyle name="Normal 4 12 2" xfId="8300" xr:uid="{00000000-0005-0000-0000-000069210000}"/>
    <cellStyle name="Normal 4 12 2 10" xfId="8301" xr:uid="{00000000-0005-0000-0000-00006A210000}"/>
    <cellStyle name="Normal 4 12 2 10 2" xfId="8302" xr:uid="{00000000-0005-0000-0000-00006B210000}"/>
    <cellStyle name="Normal 4 12 2 11" xfId="8303" xr:uid="{00000000-0005-0000-0000-00006C210000}"/>
    <cellStyle name="Normal 4 12 2 11 2" xfId="8304" xr:uid="{00000000-0005-0000-0000-00006D210000}"/>
    <cellStyle name="Normal 4 12 2 12" xfId="8305" xr:uid="{00000000-0005-0000-0000-00006E210000}"/>
    <cellStyle name="Normal 4 12 2 12 2" xfId="8306" xr:uid="{00000000-0005-0000-0000-00006F210000}"/>
    <cellStyle name="Normal 4 12 2 13" xfId="8307" xr:uid="{00000000-0005-0000-0000-000070210000}"/>
    <cellStyle name="Normal 4 12 2 13 2" xfId="8308" xr:uid="{00000000-0005-0000-0000-000071210000}"/>
    <cellStyle name="Normal 4 12 2 14" xfId="8309" xr:uid="{00000000-0005-0000-0000-000072210000}"/>
    <cellStyle name="Normal 4 12 2 14 2" xfId="8310" xr:uid="{00000000-0005-0000-0000-000073210000}"/>
    <cellStyle name="Normal 4 12 2 15" xfId="8311" xr:uid="{00000000-0005-0000-0000-000074210000}"/>
    <cellStyle name="Normal 4 12 2 2" xfId="8312" xr:uid="{00000000-0005-0000-0000-000075210000}"/>
    <cellStyle name="Normal 4 12 2 2 2" xfId="8313" xr:uid="{00000000-0005-0000-0000-000076210000}"/>
    <cellStyle name="Normal 4 12 2 3" xfId="8314" xr:uid="{00000000-0005-0000-0000-000077210000}"/>
    <cellStyle name="Normal 4 12 2 3 2" xfId="8315" xr:uid="{00000000-0005-0000-0000-000078210000}"/>
    <cellStyle name="Normal 4 12 2 4" xfId="8316" xr:uid="{00000000-0005-0000-0000-000079210000}"/>
    <cellStyle name="Normal 4 12 2 4 2" xfId="8317" xr:uid="{00000000-0005-0000-0000-00007A210000}"/>
    <cellStyle name="Normal 4 12 2 5" xfId="8318" xr:uid="{00000000-0005-0000-0000-00007B210000}"/>
    <cellStyle name="Normal 4 12 2 5 2" xfId="8319" xr:uid="{00000000-0005-0000-0000-00007C210000}"/>
    <cellStyle name="Normal 4 12 2 6" xfId="8320" xr:uid="{00000000-0005-0000-0000-00007D210000}"/>
    <cellStyle name="Normal 4 12 2 6 2" xfId="8321" xr:uid="{00000000-0005-0000-0000-00007E210000}"/>
    <cellStyle name="Normal 4 12 2 7" xfId="8322" xr:uid="{00000000-0005-0000-0000-00007F210000}"/>
    <cellStyle name="Normal 4 12 2 7 2" xfId="8323" xr:uid="{00000000-0005-0000-0000-000080210000}"/>
    <cellStyle name="Normal 4 12 2 8" xfId="8324" xr:uid="{00000000-0005-0000-0000-000081210000}"/>
    <cellStyle name="Normal 4 12 2 8 2" xfId="8325" xr:uid="{00000000-0005-0000-0000-000082210000}"/>
    <cellStyle name="Normal 4 12 2 9" xfId="8326" xr:uid="{00000000-0005-0000-0000-000083210000}"/>
    <cellStyle name="Normal 4 12 2 9 2" xfId="8327" xr:uid="{00000000-0005-0000-0000-000084210000}"/>
    <cellStyle name="Normal 4 12 20" xfId="8328" xr:uid="{00000000-0005-0000-0000-000085210000}"/>
    <cellStyle name="Normal 4 12 3" xfId="8329" xr:uid="{00000000-0005-0000-0000-000086210000}"/>
    <cellStyle name="Normal 4 12 3 10" xfId="8330" xr:uid="{00000000-0005-0000-0000-000087210000}"/>
    <cellStyle name="Normal 4 12 3 10 2" xfId="8331" xr:uid="{00000000-0005-0000-0000-000088210000}"/>
    <cellStyle name="Normal 4 12 3 11" xfId="8332" xr:uid="{00000000-0005-0000-0000-000089210000}"/>
    <cellStyle name="Normal 4 12 3 11 2" xfId="8333" xr:uid="{00000000-0005-0000-0000-00008A210000}"/>
    <cellStyle name="Normal 4 12 3 12" xfId="8334" xr:uid="{00000000-0005-0000-0000-00008B210000}"/>
    <cellStyle name="Normal 4 12 3 12 2" xfId="8335" xr:uid="{00000000-0005-0000-0000-00008C210000}"/>
    <cellStyle name="Normal 4 12 3 13" xfId="8336" xr:uid="{00000000-0005-0000-0000-00008D210000}"/>
    <cellStyle name="Normal 4 12 3 13 2" xfId="8337" xr:uid="{00000000-0005-0000-0000-00008E210000}"/>
    <cellStyle name="Normal 4 12 3 14" xfId="8338" xr:uid="{00000000-0005-0000-0000-00008F210000}"/>
    <cellStyle name="Normal 4 12 3 14 2" xfId="8339" xr:uid="{00000000-0005-0000-0000-000090210000}"/>
    <cellStyle name="Normal 4 12 3 15" xfId="8340" xr:uid="{00000000-0005-0000-0000-000091210000}"/>
    <cellStyle name="Normal 4 12 3 2" xfId="8341" xr:uid="{00000000-0005-0000-0000-000092210000}"/>
    <cellStyle name="Normal 4 12 3 2 2" xfId="8342" xr:uid="{00000000-0005-0000-0000-000093210000}"/>
    <cellStyle name="Normal 4 12 3 3" xfId="8343" xr:uid="{00000000-0005-0000-0000-000094210000}"/>
    <cellStyle name="Normal 4 12 3 3 2" xfId="8344" xr:uid="{00000000-0005-0000-0000-000095210000}"/>
    <cellStyle name="Normal 4 12 3 4" xfId="8345" xr:uid="{00000000-0005-0000-0000-000096210000}"/>
    <cellStyle name="Normal 4 12 3 4 2" xfId="8346" xr:uid="{00000000-0005-0000-0000-000097210000}"/>
    <cellStyle name="Normal 4 12 3 5" xfId="8347" xr:uid="{00000000-0005-0000-0000-000098210000}"/>
    <cellStyle name="Normal 4 12 3 5 2" xfId="8348" xr:uid="{00000000-0005-0000-0000-000099210000}"/>
    <cellStyle name="Normal 4 12 3 6" xfId="8349" xr:uid="{00000000-0005-0000-0000-00009A210000}"/>
    <cellStyle name="Normal 4 12 3 6 2" xfId="8350" xr:uid="{00000000-0005-0000-0000-00009B210000}"/>
    <cellStyle name="Normal 4 12 3 7" xfId="8351" xr:uid="{00000000-0005-0000-0000-00009C210000}"/>
    <cellStyle name="Normal 4 12 3 7 2" xfId="8352" xr:uid="{00000000-0005-0000-0000-00009D210000}"/>
    <cellStyle name="Normal 4 12 3 8" xfId="8353" xr:uid="{00000000-0005-0000-0000-00009E210000}"/>
    <cellStyle name="Normal 4 12 3 8 2" xfId="8354" xr:uid="{00000000-0005-0000-0000-00009F210000}"/>
    <cellStyle name="Normal 4 12 3 9" xfId="8355" xr:uid="{00000000-0005-0000-0000-0000A0210000}"/>
    <cellStyle name="Normal 4 12 3 9 2" xfId="8356" xr:uid="{00000000-0005-0000-0000-0000A1210000}"/>
    <cellStyle name="Normal 4 12 4" xfId="8357" xr:uid="{00000000-0005-0000-0000-0000A2210000}"/>
    <cellStyle name="Normal 4 12 5" xfId="8358" xr:uid="{00000000-0005-0000-0000-0000A3210000}"/>
    <cellStyle name="Normal 4 12 6" xfId="8359" xr:uid="{00000000-0005-0000-0000-0000A4210000}"/>
    <cellStyle name="Normal 4 12 6 2" xfId="8360" xr:uid="{00000000-0005-0000-0000-0000A5210000}"/>
    <cellStyle name="Normal 4 12 7" xfId="8361" xr:uid="{00000000-0005-0000-0000-0000A6210000}"/>
    <cellStyle name="Normal 4 12 7 2" xfId="8362" xr:uid="{00000000-0005-0000-0000-0000A7210000}"/>
    <cellStyle name="Normal 4 12 8" xfId="8363" xr:uid="{00000000-0005-0000-0000-0000A8210000}"/>
    <cellStyle name="Normal 4 12 8 2" xfId="8364" xr:uid="{00000000-0005-0000-0000-0000A9210000}"/>
    <cellStyle name="Normal 4 12 9" xfId="8365" xr:uid="{00000000-0005-0000-0000-0000AA210000}"/>
    <cellStyle name="Normal 4 12 9 2" xfId="8366" xr:uid="{00000000-0005-0000-0000-0000AB210000}"/>
    <cellStyle name="Normal 4 13" xfId="8367" xr:uid="{00000000-0005-0000-0000-0000AC210000}"/>
    <cellStyle name="Normal 4 13 10" xfId="8368" xr:uid="{00000000-0005-0000-0000-0000AD210000}"/>
    <cellStyle name="Normal 4 13 10 2" xfId="8369" xr:uid="{00000000-0005-0000-0000-0000AE210000}"/>
    <cellStyle name="Normal 4 13 11" xfId="8370" xr:uid="{00000000-0005-0000-0000-0000AF210000}"/>
    <cellStyle name="Normal 4 13 11 2" xfId="8371" xr:uid="{00000000-0005-0000-0000-0000B0210000}"/>
    <cellStyle name="Normal 4 13 12" xfId="8372" xr:uid="{00000000-0005-0000-0000-0000B1210000}"/>
    <cellStyle name="Normal 4 13 12 2" xfId="8373" xr:uid="{00000000-0005-0000-0000-0000B2210000}"/>
    <cellStyle name="Normal 4 13 13" xfId="8374" xr:uid="{00000000-0005-0000-0000-0000B3210000}"/>
    <cellStyle name="Normal 4 13 13 2" xfId="8375" xr:uid="{00000000-0005-0000-0000-0000B4210000}"/>
    <cellStyle name="Normal 4 13 14" xfId="8376" xr:uid="{00000000-0005-0000-0000-0000B5210000}"/>
    <cellStyle name="Normal 4 13 14 2" xfId="8377" xr:uid="{00000000-0005-0000-0000-0000B6210000}"/>
    <cellStyle name="Normal 4 13 15" xfId="8378" xr:uid="{00000000-0005-0000-0000-0000B7210000}"/>
    <cellStyle name="Normal 4 13 15 2" xfId="8379" xr:uid="{00000000-0005-0000-0000-0000B8210000}"/>
    <cellStyle name="Normal 4 13 16" xfId="8380" xr:uid="{00000000-0005-0000-0000-0000B9210000}"/>
    <cellStyle name="Normal 4 13 16 2" xfId="8381" xr:uid="{00000000-0005-0000-0000-0000BA210000}"/>
    <cellStyle name="Normal 4 13 17" xfId="8382" xr:uid="{00000000-0005-0000-0000-0000BB210000}"/>
    <cellStyle name="Normal 4 13 18" xfId="8383" xr:uid="{00000000-0005-0000-0000-0000BC210000}"/>
    <cellStyle name="Normal 4 13 2" xfId="8384" xr:uid="{00000000-0005-0000-0000-0000BD210000}"/>
    <cellStyle name="Normal 4 13 2 10" xfId="8385" xr:uid="{00000000-0005-0000-0000-0000BE210000}"/>
    <cellStyle name="Normal 4 13 2 10 2" xfId="8386" xr:uid="{00000000-0005-0000-0000-0000BF210000}"/>
    <cellStyle name="Normal 4 13 2 11" xfId="8387" xr:uid="{00000000-0005-0000-0000-0000C0210000}"/>
    <cellStyle name="Normal 4 13 2 11 2" xfId="8388" xr:uid="{00000000-0005-0000-0000-0000C1210000}"/>
    <cellStyle name="Normal 4 13 2 12" xfId="8389" xr:uid="{00000000-0005-0000-0000-0000C2210000}"/>
    <cellStyle name="Normal 4 13 2 12 2" xfId="8390" xr:uid="{00000000-0005-0000-0000-0000C3210000}"/>
    <cellStyle name="Normal 4 13 2 13" xfId="8391" xr:uid="{00000000-0005-0000-0000-0000C4210000}"/>
    <cellStyle name="Normal 4 13 2 13 2" xfId="8392" xr:uid="{00000000-0005-0000-0000-0000C5210000}"/>
    <cellStyle name="Normal 4 13 2 14" xfId="8393" xr:uid="{00000000-0005-0000-0000-0000C6210000}"/>
    <cellStyle name="Normal 4 13 2 14 2" xfId="8394" xr:uid="{00000000-0005-0000-0000-0000C7210000}"/>
    <cellStyle name="Normal 4 13 2 15" xfId="8395" xr:uid="{00000000-0005-0000-0000-0000C8210000}"/>
    <cellStyle name="Normal 4 13 2 2" xfId="8396" xr:uid="{00000000-0005-0000-0000-0000C9210000}"/>
    <cellStyle name="Normal 4 13 2 2 2" xfId="8397" xr:uid="{00000000-0005-0000-0000-0000CA210000}"/>
    <cellStyle name="Normal 4 13 2 3" xfId="8398" xr:uid="{00000000-0005-0000-0000-0000CB210000}"/>
    <cellStyle name="Normal 4 13 2 3 2" xfId="8399" xr:uid="{00000000-0005-0000-0000-0000CC210000}"/>
    <cellStyle name="Normal 4 13 2 4" xfId="8400" xr:uid="{00000000-0005-0000-0000-0000CD210000}"/>
    <cellStyle name="Normal 4 13 2 4 2" xfId="8401" xr:uid="{00000000-0005-0000-0000-0000CE210000}"/>
    <cellStyle name="Normal 4 13 2 5" xfId="8402" xr:uid="{00000000-0005-0000-0000-0000CF210000}"/>
    <cellStyle name="Normal 4 13 2 5 2" xfId="8403" xr:uid="{00000000-0005-0000-0000-0000D0210000}"/>
    <cellStyle name="Normal 4 13 2 6" xfId="8404" xr:uid="{00000000-0005-0000-0000-0000D1210000}"/>
    <cellStyle name="Normal 4 13 2 6 2" xfId="8405" xr:uid="{00000000-0005-0000-0000-0000D2210000}"/>
    <cellStyle name="Normal 4 13 2 7" xfId="8406" xr:uid="{00000000-0005-0000-0000-0000D3210000}"/>
    <cellStyle name="Normal 4 13 2 7 2" xfId="8407" xr:uid="{00000000-0005-0000-0000-0000D4210000}"/>
    <cellStyle name="Normal 4 13 2 8" xfId="8408" xr:uid="{00000000-0005-0000-0000-0000D5210000}"/>
    <cellStyle name="Normal 4 13 2 8 2" xfId="8409" xr:uid="{00000000-0005-0000-0000-0000D6210000}"/>
    <cellStyle name="Normal 4 13 2 9" xfId="8410" xr:uid="{00000000-0005-0000-0000-0000D7210000}"/>
    <cellStyle name="Normal 4 13 2 9 2" xfId="8411" xr:uid="{00000000-0005-0000-0000-0000D8210000}"/>
    <cellStyle name="Normal 4 13 3" xfId="8412" xr:uid="{00000000-0005-0000-0000-0000D9210000}"/>
    <cellStyle name="Normal 4 13 3 10" xfId="8413" xr:uid="{00000000-0005-0000-0000-0000DA210000}"/>
    <cellStyle name="Normal 4 13 3 10 2" xfId="8414" xr:uid="{00000000-0005-0000-0000-0000DB210000}"/>
    <cellStyle name="Normal 4 13 3 11" xfId="8415" xr:uid="{00000000-0005-0000-0000-0000DC210000}"/>
    <cellStyle name="Normal 4 13 3 11 2" xfId="8416" xr:uid="{00000000-0005-0000-0000-0000DD210000}"/>
    <cellStyle name="Normal 4 13 3 12" xfId="8417" xr:uid="{00000000-0005-0000-0000-0000DE210000}"/>
    <cellStyle name="Normal 4 13 3 12 2" xfId="8418" xr:uid="{00000000-0005-0000-0000-0000DF210000}"/>
    <cellStyle name="Normal 4 13 3 13" xfId="8419" xr:uid="{00000000-0005-0000-0000-0000E0210000}"/>
    <cellStyle name="Normal 4 13 3 13 2" xfId="8420" xr:uid="{00000000-0005-0000-0000-0000E1210000}"/>
    <cellStyle name="Normal 4 13 3 14" xfId="8421" xr:uid="{00000000-0005-0000-0000-0000E2210000}"/>
    <cellStyle name="Normal 4 13 3 14 2" xfId="8422" xr:uid="{00000000-0005-0000-0000-0000E3210000}"/>
    <cellStyle name="Normal 4 13 3 15" xfId="8423" xr:uid="{00000000-0005-0000-0000-0000E4210000}"/>
    <cellStyle name="Normal 4 13 3 2" xfId="8424" xr:uid="{00000000-0005-0000-0000-0000E5210000}"/>
    <cellStyle name="Normal 4 13 3 2 2" xfId="8425" xr:uid="{00000000-0005-0000-0000-0000E6210000}"/>
    <cellStyle name="Normal 4 13 3 3" xfId="8426" xr:uid="{00000000-0005-0000-0000-0000E7210000}"/>
    <cellStyle name="Normal 4 13 3 3 2" xfId="8427" xr:uid="{00000000-0005-0000-0000-0000E8210000}"/>
    <cellStyle name="Normal 4 13 3 4" xfId="8428" xr:uid="{00000000-0005-0000-0000-0000E9210000}"/>
    <cellStyle name="Normal 4 13 3 4 2" xfId="8429" xr:uid="{00000000-0005-0000-0000-0000EA210000}"/>
    <cellStyle name="Normal 4 13 3 5" xfId="8430" xr:uid="{00000000-0005-0000-0000-0000EB210000}"/>
    <cellStyle name="Normal 4 13 3 5 2" xfId="8431" xr:uid="{00000000-0005-0000-0000-0000EC210000}"/>
    <cellStyle name="Normal 4 13 3 6" xfId="8432" xr:uid="{00000000-0005-0000-0000-0000ED210000}"/>
    <cellStyle name="Normal 4 13 3 6 2" xfId="8433" xr:uid="{00000000-0005-0000-0000-0000EE210000}"/>
    <cellStyle name="Normal 4 13 3 7" xfId="8434" xr:uid="{00000000-0005-0000-0000-0000EF210000}"/>
    <cellStyle name="Normal 4 13 3 7 2" xfId="8435" xr:uid="{00000000-0005-0000-0000-0000F0210000}"/>
    <cellStyle name="Normal 4 13 3 8" xfId="8436" xr:uid="{00000000-0005-0000-0000-0000F1210000}"/>
    <cellStyle name="Normal 4 13 3 8 2" xfId="8437" xr:uid="{00000000-0005-0000-0000-0000F2210000}"/>
    <cellStyle name="Normal 4 13 3 9" xfId="8438" xr:uid="{00000000-0005-0000-0000-0000F3210000}"/>
    <cellStyle name="Normal 4 13 3 9 2" xfId="8439" xr:uid="{00000000-0005-0000-0000-0000F4210000}"/>
    <cellStyle name="Normal 4 13 4" xfId="8440" xr:uid="{00000000-0005-0000-0000-0000F5210000}"/>
    <cellStyle name="Normal 4 13 4 2" xfId="8441" xr:uid="{00000000-0005-0000-0000-0000F6210000}"/>
    <cellStyle name="Normal 4 13 5" xfId="8442" xr:uid="{00000000-0005-0000-0000-0000F7210000}"/>
    <cellStyle name="Normal 4 13 5 2" xfId="8443" xr:uid="{00000000-0005-0000-0000-0000F8210000}"/>
    <cellStyle name="Normal 4 13 6" xfId="8444" xr:uid="{00000000-0005-0000-0000-0000F9210000}"/>
    <cellStyle name="Normal 4 13 6 2" xfId="8445" xr:uid="{00000000-0005-0000-0000-0000FA210000}"/>
    <cellStyle name="Normal 4 13 7" xfId="8446" xr:uid="{00000000-0005-0000-0000-0000FB210000}"/>
    <cellStyle name="Normal 4 13 7 2" xfId="8447" xr:uid="{00000000-0005-0000-0000-0000FC210000}"/>
    <cellStyle name="Normal 4 13 8" xfId="8448" xr:uid="{00000000-0005-0000-0000-0000FD210000}"/>
    <cellStyle name="Normal 4 13 8 2" xfId="8449" xr:uid="{00000000-0005-0000-0000-0000FE210000}"/>
    <cellStyle name="Normal 4 13 9" xfId="8450" xr:uid="{00000000-0005-0000-0000-0000FF210000}"/>
    <cellStyle name="Normal 4 13 9 2" xfId="8451" xr:uid="{00000000-0005-0000-0000-000000220000}"/>
    <cellStyle name="Normal 4 14" xfId="8452" xr:uid="{00000000-0005-0000-0000-000001220000}"/>
    <cellStyle name="Normal 4 14 10" xfId="8453" xr:uid="{00000000-0005-0000-0000-000002220000}"/>
    <cellStyle name="Normal 4 14 10 2" xfId="8454" xr:uid="{00000000-0005-0000-0000-000003220000}"/>
    <cellStyle name="Normal 4 14 11" xfId="8455" xr:uid="{00000000-0005-0000-0000-000004220000}"/>
    <cellStyle name="Normal 4 14 11 2" xfId="8456" xr:uid="{00000000-0005-0000-0000-000005220000}"/>
    <cellStyle name="Normal 4 14 12" xfId="8457" xr:uid="{00000000-0005-0000-0000-000006220000}"/>
    <cellStyle name="Normal 4 14 12 2" xfId="8458" xr:uid="{00000000-0005-0000-0000-000007220000}"/>
    <cellStyle name="Normal 4 14 13" xfId="8459" xr:uid="{00000000-0005-0000-0000-000008220000}"/>
    <cellStyle name="Normal 4 14 13 2" xfId="8460" xr:uid="{00000000-0005-0000-0000-000009220000}"/>
    <cellStyle name="Normal 4 14 14" xfId="8461" xr:uid="{00000000-0005-0000-0000-00000A220000}"/>
    <cellStyle name="Normal 4 14 14 2" xfId="8462" xr:uid="{00000000-0005-0000-0000-00000B220000}"/>
    <cellStyle name="Normal 4 14 15" xfId="8463" xr:uid="{00000000-0005-0000-0000-00000C220000}"/>
    <cellStyle name="Normal 4 14 15 2" xfId="8464" xr:uid="{00000000-0005-0000-0000-00000D220000}"/>
    <cellStyle name="Normal 4 14 16" xfId="8465" xr:uid="{00000000-0005-0000-0000-00000E220000}"/>
    <cellStyle name="Normal 4 14 16 2" xfId="8466" xr:uid="{00000000-0005-0000-0000-00000F220000}"/>
    <cellStyle name="Normal 4 14 17" xfId="8467" xr:uid="{00000000-0005-0000-0000-000010220000}"/>
    <cellStyle name="Normal 4 14 18" xfId="8468" xr:uid="{00000000-0005-0000-0000-000011220000}"/>
    <cellStyle name="Normal 4 14 2" xfId="8469" xr:uid="{00000000-0005-0000-0000-000012220000}"/>
    <cellStyle name="Normal 4 14 2 10" xfId="8470" xr:uid="{00000000-0005-0000-0000-000013220000}"/>
    <cellStyle name="Normal 4 14 2 10 2" xfId="8471" xr:uid="{00000000-0005-0000-0000-000014220000}"/>
    <cellStyle name="Normal 4 14 2 11" xfId="8472" xr:uid="{00000000-0005-0000-0000-000015220000}"/>
    <cellStyle name="Normal 4 14 2 11 2" xfId="8473" xr:uid="{00000000-0005-0000-0000-000016220000}"/>
    <cellStyle name="Normal 4 14 2 12" xfId="8474" xr:uid="{00000000-0005-0000-0000-000017220000}"/>
    <cellStyle name="Normal 4 14 2 12 2" xfId="8475" xr:uid="{00000000-0005-0000-0000-000018220000}"/>
    <cellStyle name="Normal 4 14 2 13" xfId="8476" xr:uid="{00000000-0005-0000-0000-000019220000}"/>
    <cellStyle name="Normal 4 14 2 13 2" xfId="8477" xr:uid="{00000000-0005-0000-0000-00001A220000}"/>
    <cellStyle name="Normal 4 14 2 14" xfId="8478" xr:uid="{00000000-0005-0000-0000-00001B220000}"/>
    <cellStyle name="Normal 4 14 2 14 2" xfId="8479" xr:uid="{00000000-0005-0000-0000-00001C220000}"/>
    <cellStyle name="Normal 4 14 2 15" xfId="8480" xr:uid="{00000000-0005-0000-0000-00001D220000}"/>
    <cellStyle name="Normal 4 14 2 16" xfId="8481" xr:uid="{00000000-0005-0000-0000-00001E220000}"/>
    <cellStyle name="Normal 4 14 2 2" xfId="8482" xr:uid="{00000000-0005-0000-0000-00001F220000}"/>
    <cellStyle name="Normal 4 14 2 2 2" xfId="8483" xr:uid="{00000000-0005-0000-0000-000020220000}"/>
    <cellStyle name="Normal 4 14 2 3" xfId="8484" xr:uid="{00000000-0005-0000-0000-000021220000}"/>
    <cellStyle name="Normal 4 14 2 3 2" xfId="8485" xr:uid="{00000000-0005-0000-0000-000022220000}"/>
    <cellStyle name="Normal 4 14 2 4" xfId="8486" xr:uid="{00000000-0005-0000-0000-000023220000}"/>
    <cellStyle name="Normal 4 14 2 4 2" xfId="8487" xr:uid="{00000000-0005-0000-0000-000024220000}"/>
    <cellStyle name="Normal 4 14 2 5" xfId="8488" xr:uid="{00000000-0005-0000-0000-000025220000}"/>
    <cellStyle name="Normal 4 14 2 5 2" xfId="8489" xr:uid="{00000000-0005-0000-0000-000026220000}"/>
    <cellStyle name="Normal 4 14 2 6" xfId="8490" xr:uid="{00000000-0005-0000-0000-000027220000}"/>
    <cellStyle name="Normal 4 14 2 6 2" xfId="8491" xr:uid="{00000000-0005-0000-0000-000028220000}"/>
    <cellStyle name="Normal 4 14 2 7" xfId="8492" xr:uid="{00000000-0005-0000-0000-000029220000}"/>
    <cellStyle name="Normal 4 14 2 7 2" xfId="8493" xr:uid="{00000000-0005-0000-0000-00002A220000}"/>
    <cellStyle name="Normal 4 14 2 8" xfId="8494" xr:uid="{00000000-0005-0000-0000-00002B220000}"/>
    <cellStyle name="Normal 4 14 2 8 2" xfId="8495" xr:uid="{00000000-0005-0000-0000-00002C220000}"/>
    <cellStyle name="Normal 4 14 2 9" xfId="8496" xr:uid="{00000000-0005-0000-0000-00002D220000}"/>
    <cellStyle name="Normal 4 14 2 9 2" xfId="8497" xr:uid="{00000000-0005-0000-0000-00002E220000}"/>
    <cellStyle name="Normal 4 14 3" xfId="8498" xr:uid="{00000000-0005-0000-0000-00002F220000}"/>
    <cellStyle name="Normal 4 14 3 10" xfId="8499" xr:uid="{00000000-0005-0000-0000-000030220000}"/>
    <cellStyle name="Normal 4 14 3 10 2" xfId="8500" xr:uid="{00000000-0005-0000-0000-000031220000}"/>
    <cellStyle name="Normal 4 14 3 11" xfId="8501" xr:uid="{00000000-0005-0000-0000-000032220000}"/>
    <cellStyle name="Normal 4 14 3 11 2" xfId="8502" xr:uid="{00000000-0005-0000-0000-000033220000}"/>
    <cellStyle name="Normal 4 14 3 12" xfId="8503" xr:uid="{00000000-0005-0000-0000-000034220000}"/>
    <cellStyle name="Normal 4 14 3 12 2" xfId="8504" xr:uid="{00000000-0005-0000-0000-000035220000}"/>
    <cellStyle name="Normal 4 14 3 13" xfId="8505" xr:uid="{00000000-0005-0000-0000-000036220000}"/>
    <cellStyle name="Normal 4 14 3 13 2" xfId="8506" xr:uid="{00000000-0005-0000-0000-000037220000}"/>
    <cellStyle name="Normal 4 14 3 14" xfId="8507" xr:uid="{00000000-0005-0000-0000-000038220000}"/>
    <cellStyle name="Normal 4 14 3 14 2" xfId="8508" xr:uid="{00000000-0005-0000-0000-000039220000}"/>
    <cellStyle name="Normal 4 14 3 15" xfId="8509" xr:uid="{00000000-0005-0000-0000-00003A220000}"/>
    <cellStyle name="Normal 4 14 3 2" xfId="8510" xr:uid="{00000000-0005-0000-0000-00003B220000}"/>
    <cellStyle name="Normal 4 14 3 2 2" xfId="8511" xr:uid="{00000000-0005-0000-0000-00003C220000}"/>
    <cellStyle name="Normal 4 14 3 3" xfId="8512" xr:uid="{00000000-0005-0000-0000-00003D220000}"/>
    <cellStyle name="Normal 4 14 3 3 2" xfId="8513" xr:uid="{00000000-0005-0000-0000-00003E220000}"/>
    <cellStyle name="Normal 4 14 3 4" xfId="8514" xr:uid="{00000000-0005-0000-0000-00003F220000}"/>
    <cellStyle name="Normal 4 14 3 4 2" xfId="8515" xr:uid="{00000000-0005-0000-0000-000040220000}"/>
    <cellStyle name="Normal 4 14 3 5" xfId="8516" xr:uid="{00000000-0005-0000-0000-000041220000}"/>
    <cellStyle name="Normal 4 14 3 5 2" xfId="8517" xr:uid="{00000000-0005-0000-0000-000042220000}"/>
    <cellStyle name="Normal 4 14 3 6" xfId="8518" xr:uid="{00000000-0005-0000-0000-000043220000}"/>
    <cellStyle name="Normal 4 14 3 6 2" xfId="8519" xr:uid="{00000000-0005-0000-0000-000044220000}"/>
    <cellStyle name="Normal 4 14 3 7" xfId="8520" xr:uid="{00000000-0005-0000-0000-000045220000}"/>
    <cellStyle name="Normal 4 14 3 7 2" xfId="8521" xr:uid="{00000000-0005-0000-0000-000046220000}"/>
    <cellStyle name="Normal 4 14 3 8" xfId="8522" xr:uid="{00000000-0005-0000-0000-000047220000}"/>
    <cellStyle name="Normal 4 14 3 8 2" xfId="8523" xr:uid="{00000000-0005-0000-0000-000048220000}"/>
    <cellStyle name="Normal 4 14 3 9" xfId="8524" xr:uid="{00000000-0005-0000-0000-000049220000}"/>
    <cellStyle name="Normal 4 14 3 9 2" xfId="8525" xr:uid="{00000000-0005-0000-0000-00004A220000}"/>
    <cellStyle name="Normal 4 14 4" xfId="8526" xr:uid="{00000000-0005-0000-0000-00004B220000}"/>
    <cellStyle name="Normal 4 14 4 2" xfId="8527" xr:uid="{00000000-0005-0000-0000-00004C220000}"/>
    <cellStyle name="Normal 4 14 5" xfId="8528" xr:uid="{00000000-0005-0000-0000-00004D220000}"/>
    <cellStyle name="Normal 4 14 5 2" xfId="8529" xr:uid="{00000000-0005-0000-0000-00004E220000}"/>
    <cellStyle name="Normal 4 14 6" xfId="8530" xr:uid="{00000000-0005-0000-0000-00004F220000}"/>
    <cellStyle name="Normal 4 14 6 2" xfId="8531" xr:uid="{00000000-0005-0000-0000-000050220000}"/>
    <cellStyle name="Normal 4 14 7" xfId="8532" xr:uid="{00000000-0005-0000-0000-000051220000}"/>
    <cellStyle name="Normal 4 14 7 2" xfId="8533" xr:uid="{00000000-0005-0000-0000-000052220000}"/>
    <cellStyle name="Normal 4 14 8" xfId="8534" xr:uid="{00000000-0005-0000-0000-000053220000}"/>
    <cellStyle name="Normal 4 14 8 2" xfId="8535" xr:uid="{00000000-0005-0000-0000-000054220000}"/>
    <cellStyle name="Normal 4 14 9" xfId="8536" xr:uid="{00000000-0005-0000-0000-000055220000}"/>
    <cellStyle name="Normal 4 14 9 2" xfId="8537" xr:uid="{00000000-0005-0000-0000-000056220000}"/>
    <cellStyle name="Normal 4 15" xfId="8538" xr:uid="{00000000-0005-0000-0000-000057220000}"/>
    <cellStyle name="Normal 4 15 10" xfId="8539" xr:uid="{00000000-0005-0000-0000-000058220000}"/>
    <cellStyle name="Normal 4 15 10 2" xfId="8540" xr:uid="{00000000-0005-0000-0000-000059220000}"/>
    <cellStyle name="Normal 4 15 11" xfId="8541" xr:uid="{00000000-0005-0000-0000-00005A220000}"/>
    <cellStyle name="Normal 4 15 11 2" xfId="8542" xr:uid="{00000000-0005-0000-0000-00005B220000}"/>
    <cellStyle name="Normal 4 15 12" xfId="8543" xr:uid="{00000000-0005-0000-0000-00005C220000}"/>
    <cellStyle name="Normal 4 15 12 2" xfId="8544" xr:uid="{00000000-0005-0000-0000-00005D220000}"/>
    <cellStyle name="Normal 4 15 13" xfId="8545" xr:uid="{00000000-0005-0000-0000-00005E220000}"/>
    <cellStyle name="Normal 4 15 13 2" xfId="8546" xr:uid="{00000000-0005-0000-0000-00005F220000}"/>
    <cellStyle name="Normal 4 15 14" xfId="8547" xr:uid="{00000000-0005-0000-0000-000060220000}"/>
    <cellStyle name="Normal 4 15 14 2" xfId="8548" xr:uid="{00000000-0005-0000-0000-000061220000}"/>
    <cellStyle name="Normal 4 15 15" xfId="8549" xr:uid="{00000000-0005-0000-0000-000062220000}"/>
    <cellStyle name="Normal 4 15 15 2" xfId="8550" xr:uid="{00000000-0005-0000-0000-000063220000}"/>
    <cellStyle name="Normal 4 15 16" xfId="8551" xr:uid="{00000000-0005-0000-0000-000064220000}"/>
    <cellStyle name="Normal 4 15 16 2" xfId="8552" xr:uid="{00000000-0005-0000-0000-000065220000}"/>
    <cellStyle name="Normal 4 15 17" xfId="8553" xr:uid="{00000000-0005-0000-0000-000066220000}"/>
    <cellStyle name="Normal 4 15 18" xfId="8554" xr:uid="{00000000-0005-0000-0000-000067220000}"/>
    <cellStyle name="Normal 4 15 2" xfId="8555" xr:uid="{00000000-0005-0000-0000-000068220000}"/>
    <cellStyle name="Normal 4 15 2 10" xfId="8556" xr:uid="{00000000-0005-0000-0000-000069220000}"/>
    <cellStyle name="Normal 4 15 2 10 2" xfId="8557" xr:uid="{00000000-0005-0000-0000-00006A220000}"/>
    <cellStyle name="Normal 4 15 2 11" xfId="8558" xr:uid="{00000000-0005-0000-0000-00006B220000}"/>
    <cellStyle name="Normal 4 15 2 11 2" xfId="8559" xr:uid="{00000000-0005-0000-0000-00006C220000}"/>
    <cellStyle name="Normal 4 15 2 12" xfId="8560" xr:uid="{00000000-0005-0000-0000-00006D220000}"/>
    <cellStyle name="Normal 4 15 2 12 2" xfId="8561" xr:uid="{00000000-0005-0000-0000-00006E220000}"/>
    <cellStyle name="Normal 4 15 2 13" xfId="8562" xr:uid="{00000000-0005-0000-0000-00006F220000}"/>
    <cellStyle name="Normal 4 15 2 13 2" xfId="8563" xr:uid="{00000000-0005-0000-0000-000070220000}"/>
    <cellStyle name="Normal 4 15 2 14" xfId="8564" xr:uid="{00000000-0005-0000-0000-000071220000}"/>
    <cellStyle name="Normal 4 15 2 14 2" xfId="8565" xr:uid="{00000000-0005-0000-0000-000072220000}"/>
    <cellStyle name="Normal 4 15 2 15" xfId="8566" xr:uid="{00000000-0005-0000-0000-000073220000}"/>
    <cellStyle name="Normal 4 15 2 16" xfId="8567" xr:uid="{00000000-0005-0000-0000-000074220000}"/>
    <cellStyle name="Normal 4 15 2 2" xfId="8568" xr:uid="{00000000-0005-0000-0000-000075220000}"/>
    <cellStyle name="Normal 4 15 2 2 2" xfId="8569" xr:uid="{00000000-0005-0000-0000-000076220000}"/>
    <cellStyle name="Normal 4 15 2 3" xfId="8570" xr:uid="{00000000-0005-0000-0000-000077220000}"/>
    <cellStyle name="Normal 4 15 2 3 2" xfId="8571" xr:uid="{00000000-0005-0000-0000-000078220000}"/>
    <cellStyle name="Normal 4 15 2 4" xfId="8572" xr:uid="{00000000-0005-0000-0000-000079220000}"/>
    <cellStyle name="Normal 4 15 2 4 2" xfId="8573" xr:uid="{00000000-0005-0000-0000-00007A220000}"/>
    <cellStyle name="Normal 4 15 2 5" xfId="8574" xr:uid="{00000000-0005-0000-0000-00007B220000}"/>
    <cellStyle name="Normal 4 15 2 5 2" xfId="8575" xr:uid="{00000000-0005-0000-0000-00007C220000}"/>
    <cellStyle name="Normal 4 15 2 6" xfId="8576" xr:uid="{00000000-0005-0000-0000-00007D220000}"/>
    <cellStyle name="Normal 4 15 2 6 2" xfId="8577" xr:uid="{00000000-0005-0000-0000-00007E220000}"/>
    <cellStyle name="Normal 4 15 2 7" xfId="8578" xr:uid="{00000000-0005-0000-0000-00007F220000}"/>
    <cellStyle name="Normal 4 15 2 7 2" xfId="8579" xr:uid="{00000000-0005-0000-0000-000080220000}"/>
    <cellStyle name="Normal 4 15 2 8" xfId="8580" xr:uid="{00000000-0005-0000-0000-000081220000}"/>
    <cellStyle name="Normal 4 15 2 8 2" xfId="8581" xr:uid="{00000000-0005-0000-0000-000082220000}"/>
    <cellStyle name="Normal 4 15 2 9" xfId="8582" xr:uid="{00000000-0005-0000-0000-000083220000}"/>
    <cellStyle name="Normal 4 15 2 9 2" xfId="8583" xr:uid="{00000000-0005-0000-0000-000084220000}"/>
    <cellStyle name="Normal 4 15 3" xfId="8584" xr:uid="{00000000-0005-0000-0000-000085220000}"/>
    <cellStyle name="Normal 4 15 3 10" xfId="8585" xr:uid="{00000000-0005-0000-0000-000086220000}"/>
    <cellStyle name="Normal 4 15 3 10 2" xfId="8586" xr:uid="{00000000-0005-0000-0000-000087220000}"/>
    <cellStyle name="Normal 4 15 3 11" xfId="8587" xr:uid="{00000000-0005-0000-0000-000088220000}"/>
    <cellStyle name="Normal 4 15 3 11 2" xfId="8588" xr:uid="{00000000-0005-0000-0000-000089220000}"/>
    <cellStyle name="Normal 4 15 3 12" xfId="8589" xr:uid="{00000000-0005-0000-0000-00008A220000}"/>
    <cellStyle name="Normal 4 15 3 12 2" xfId="8590" xr:uid="{00000000-0005-0000-0000-00008B220000}"/>
    <cellStyle name="Normal 4 15 3 13" xfId="8591" xr:uid="{00000000-0005-0000-0000-00008C220000}"/>
    <cellStyle name="Normal 4 15 3 13 2" xfId="8592" xr:uid="{00000000-0005-0000-0000-00008D220000}"/>
    <cellStyle name="Normal 4 15 3 14" xfId="8593" xr:uid="{00000000-0005-0000-0000-00008E220000}"/>
    <cellStyle name="Normal 4 15 3 14 2" xfId="8594" xr:uid="{00000000-0005-0000-0000-00008F220000}"/>
    <cellStyle name="Normal 4 15 3 15" xfId="8595" xr:uid="{00000000-0005-0000-0000-000090220000}"/>
    <cellStyle name="Normal 4 15 3 2" xfId="8596" xr:uid="{00000000-0005-0000-0000-000091220000}"/>
    <cellStyle name="Normal 4 15 3 2 2" xfId="8597" xr:uid="{00000000-0005-0000-0000-000092220000}"/>
    <cellStyle name="Normal 4 15 3 3" xfId="8598" xr:uid="{00000000-0005-0000-0000-000093220000}"/>
    <cellStyle name="Normal 4 15 3 3 2" xfId="8599" xr:uid="{00000000-0005-0000-0000-000094220000}"/>
    <cellStyle name="Normal 4 15 3 4" xfId="8600" xr:uid="{00000000-0005-0000-0000-000095220000}"/>
    <cellStyle name="Normal 4 15 3 4 2" xfId="8601" xr:uid="{00000000-0005-0000-0000-000096220000}"/>
    <cellStyle name="Normal 4 15 3 5" xfId="8602" xr:uid="{00000000-0005-0000-0000-000097220000}"/>
    <cellStyle name="Normal 4 15 3 5 2" xfId="8603" xr:uid="{00000000-0005-0000-0000-000098220000}"/>
    <cellStyle name="Normal 4 15 3 6" xfId="8604" xr:uid="{00000000-0005-0000-0000-000099220000}"/>
    <cellStyle name="Normal 4 15 3 6 2" xfId="8605" xr:uid="{00000000-0005-0000-0000-00009A220000}"/>
    <cellStyle name="Normal 4 15 3 7" xfId="8606" xr:uid="{00000000-0005-0000-0000-00009B220000}"/>
    <cellStyle name="Normal 4 15 3 7 2" xfId="8607" xr:uid="{00000000-0005-0000-0000-00009C220000}"/>
    <cellStyle name="Normal 4 15 3 8" xfId="8608" xr:uid="{00000000-0005-0000-0000-00009D220000}"/>
    <cellStyle name="Normal 4 15 3 8 2" xfId="8609" xr:uid="{00000000-0005-0000-0000-00009E220000}"/>
    <cellStyle name="Normal 4 15 3 9" xfId="8610" xr:uid="{00000000-0005-0000-0000-00009F220000}"/>
    <cellStyle name="Normal 4 15 3 9 2" xfId="8611" xr:uid="{00000000-0005-0000-0000-0000A0220000}"/>
    <cellStyle name="Normal 4 15 4" xfId="8612" xr:uid="{00000000-0005-0000-0000-0000A1220000}"/>
    <cellStyle name="Normal 4 15 4 2" xfId="8613" xr:uid="{00000000-0005-0000-0000-0000A2220000}"/>
    <cellStyle name="Normal 4 15 5" xfId="8614" xr:uid="{00000000-0005-0000-0000-0000A3220000}"/>
    <cellStyle name="Normal 4 15 5 2" xfId="8615" xr:uid="{00000000-0005-0000-0000-0000A4220000}"/>
    <cellStyle name="Normal 4 15 6" xfId="8616" xr:uid="{00000000-0005-0000-0000-0000A5220000}"/>
    <cellStyle name="Normal 4 15 6 2" xfId="8617" xr:uid="{00000000-0005-0000-0000-0000A6220000}"/>
    <cellStyle name="Normal 4 15 7" xfId="8618" xr:uid="{00000000-0005-0000-0000-0000A7220000}"/>
    <cellStyle name="Normal 4 15 7 2" xfId="8619" xr:uid="{00000000-0005-0000-0000-0000A8220000}"/>
    <cellStyle name="Normal 4 15 8" xfId="8620" xr:uid="{00000000-0005-0000-0000-0000A9220000}"/>
    <cellStyle name="Normal 4 15 8 2" xfId="8621" xr:uid="{00000000-0005-0000-0000-0000AA220000}"/>
    <cellStyle name="Normal 4 15 9" xfId="8622" xr:uid="{00000000-0005-0000-0000-0000AB220000}"/>
    <cellStyle name="Normal 4 15 9 2" xfId="8623" xr:uid="{00000000-0005-0000-0000-0000AC220000}"/>
    <cellStyle name="Normal 4 16" xfId="8624" xr:uid="{00000000-0005-0000-0000-0000AD220000}"/>
    <cellStyle name="Normal 4 16 10" xfId="8625" xr:uid="{00000000-0005-0000-0000-0000AE220000}"/>
    <cellStyle name="Normal 4 16 10 2" xfId="8626" xr:uid="{00000000-0005-0000-0000-0000AF220000}"/>
    <cellStyle name="Normal 4 16 11" xfId="8627" xr:uid="{00000000-0005-0000-0000-0000B0220000}"/>
    <cellStyle name="Normal 4 16 11 2" xfId="8628" xr:uid="{00000000-0005-0000-0000-0000B1220000}"/>
    <cellStyle name="Normal 4 16 12" xfId="8629" xr:uid="{00000000-0005-0000-0000-0000B2220000}"/>
    <cellStyle name="Normal 4 16 12 2" xfId="8630" xr:uid="{00000000-0005-0000-0000-0000B3220000}"/>
    <cellStyle name="Normal 4 16 13" xfId="8631" xr:uid="{00000000-0005-0000-0000-0000B4220000}"/>
    <cellStyle name="Normal 4 16 13 2" xfId="8632" xr:uid="{00000000-0005-0000-0000-0000B5220000}"/>
    <cellStyle name="Normal 4 16 14" xfId="8633" xr:uid="{00000000-0005-0000-0000-0000B6220000}"/>
    <cellStyle name="Normal 4 16 14 2" xfId="8634" xr:uid="{00000000-0005-0000-0000-0000B7220000}"/>
    <cellStyle name="Normal 4 16 15" xfId="8635" xr:uid="{00000000-0005-0000-0000-0000B8220000}"/>
    <cellStyle name="Normal 4 16 15 2" xfId="8636" xr:uid="{00000000-0005-0000-0000-0000B9220000}"/>
    <cellStyle name="Normal 4 16 16" xfId="8637" xr:uid="{00000000-0005-0000-0000-0000BA220000}"/>
    <cellStyle name="Normal 4 16 16 2" xfId="8638" xr:uid="{00000000-0005-0000-0000-0000BB220000}"/>
    <cellStyle name="Normal 4 16 17" xfId="8639" xr:uid="{00000000-0005-0000-0000-0000BC220000}"/>
    <cellStyle name="Normal 4 16 18" xfId="8640" xr:uid="{00000000-0005-0000-0000-0000BD220000}"/>
    <cellStyle name="Normal 4 16 2" xfId="8641" xr:uid="{00000000-0005-0000-0000-0000BE220000}"/>
    <cellStyle name="Normal 4 16 2 10" xfId="8642" xr:uid="{00000000-0005-0000-0000-0000BF220000}"/>
    <cellStyle name="Normal 4 16 2 10 2" xfId="8643" xr:uid="{00000000-0005-0000-0000-0000C0220000}"/>
    <cellStyle name="Normal 4 16 2 11" xfId="8644" xr:uid="{00000000-0005-0000-0000-0000C1220000}"/>
    <cellStyle name="Normal 4 16 2 11 2" xfId="8645" xr:uid="{00000000-0005-0000-0000-0000C2220000}"/>
    <cellStyle name="Normal 4 16 2 12" xfId="8646" xr:uid="{00000000-0005-0000-0000-0000C3220000}"/>
    <cellStyle name="Normal 4 16 2 12 2" xfId="8647" xr:uid="{00000000-0005-0000-0000-0000C4220000}"/>
    <cellStyle name="Normal 4 16 2 13" xfId="8648" xr:uid="{00000000-0005-0000-0000-0000C5220000}"/>
    <cellStyle name="Normal 4 16 2 13 2" xfId="8649" xr:uid="{00000000-0005-0000-0000-0000C6220000}"/>
    <cellStyle name="Normal 4 16 2 14" xfId="8650" xr:uid="{00000000-0005-0000-0000-0000C7220000}"/>
    <cellStyle name="Normal 4 16 2 14 2" xfId="8651" xr:uid="{00000000-0005-0000-0000-0000C8220000}"/>
    <cellStyle name="Normal 4 16 2 15" xfId="8652" xr:uid="{00000000-0005-0000-0000-0000C9220000}"/>
    <cellStyle name="Normal 4 16 2 16" xfId="8653" xr:uid="{00000000-0005-0000-0000-0000CA220000}"/>
    <cellStyle name="Normal 4 16 2 2" xfId="8654" xr:uid="{00000000-0005-0000-0000-0000CB220000}"/>
    <cellStyle name="Normal 4 16 2 2 2" xfId="8655" xr:uid="{00000000-0005-0000-0000-0000CC220000}"/>
    <cellStyle name="Normal 4 16 2 3" xfId="8656" xr:uid="{00000000-0005-0000-0000-0000CD220000}"/>
    <cellStyle name="Normal 4 16 2 3 2" xfId="8657" xr:uid="{00000000-0005-0000-0000-0000CE220000}"/>
    <cellStyle name="Normal 4 16 2 4" xfId="8658" xr:uid="{00000000-0005-0000-0000-0000CF220000}"/>
    <cellStyle name="Normal 4 16 2 4 2" xfId="8659" xr:uid="{00000000-0005-0000-0000-0000D0220000}"/>
    <cellStyle name="Normal 4 16 2 5" xfId="8660" xr:uid="{00000000-0005-0000-0000-0000D1220000}"/>
    <cellStyle name="Normal 4 16 2 5 2" xfId="8661" xr:uid="{00000000-0005-0000-0000-0000D2220000}"/>
    <cellStyle name="Normal 4 16 2 6" xfId="8662" xr:uid="{00000000-0005-0000-0000-0000D3220000}"/>
    <cellStyle name="Normal 4 16 2 6 2" xfId="8663" xr:uid="{00000000-0005-0000-0000-0000D4220000}"/>
    <cellStyle name="Normal 4 16 2 7" xfId="8664" xr:uid="{00000000-0005-0000-0000-0000D5220000}"/>
    <cellStyle name="Normal 4 16 2 7 2" xfId="8665" xr:uid="{00000000-0005-0000-0000-0000D6220000}"/>
    <cellStyle name="Normal 4 16 2 8" xfId="8666" xr:uid="{00000000-0005-0000-0000-0000D7220000}"/>
    <cellStyle name="Normal 4 16 2 8 2" xfId="8667" xr:uid="{00000000-0005-0000-0000-0000D8220000}"/>
    <cellStyle name="Normal 4 16 2 9" xfId="8668" xr:uid="{00000000-0005-0000-0000-0000D9220000}"/>
    <cellStyle name="Normal 4 16 2 9 2" xfId="8669" xr:uid="{00000000-0005-0000-0000-0000DA220000}"/>
    <cellStyle name="Normal 4 16 3" xfId="8670" xr:uid="{00000000-0005-0000-0000-0000DB220000}"/>
    <cellStyle name="Normal 4 16 3 10" xfId="8671" xr:uid="{00000000-0005-0000-0000-0000DC220000}"/>
    <cellStyle name="Normal 4 16 3 10 2" xfId="8672" xr:uid="{00000000-0005-0000-0000-0000DD220000}"/>
    <cellStyle name="Normal 4 16 3 11" xfId="8673" xr:uid="{00000000-0005-0000-0000-0000DE220000}"/>
    <cellStyle name="Normal 4 16 3 11 2" xfId="8674" xr:uid="{00000000-0005-0000-0000-0000DF220000}"/>
    <cellStyle name="Normal 4 16 3 12" xfId="8675" xr:uid="{00000000-0005-0000-0000-0000E0220000}"/>
    <cellStyle name="Normal 4 16 3 12 2" xfId="8676" xr:uid="{00000000-0005-0000-0000-0000E1220000}"/>
    <cellStyle name="Normal 4 16 3 13" xfId="8677" xr:uid="{00000000-0005-0000-0000-0000E2220000}"/>
    <cellStyle name="Normal 4 16 3 13 2" xfId="8678" xr:uid="{00000000-0005-0000-0000-0000E3220000}"/>
    <cellStyle name="Normal 4 16 3 14" xfId="8679" xr:uid="{00000000-0005-0000-0000-0000E4220000}"/>
    <cellStyle name="Normal 4 16 3 14 2" xfId="8680" xr:uid="{00000000-0005-0000-0000-0000E5220000}"/>
    <cellStyle name="Normal 4 16 3 15" xfId="8681" xr:uid="{00000000-0005-0000-0000-0000E6220000}"/>
    <cellStyle name="Normal 4 16 3 2" xfId="8682" xr:uid="{00000000-0005-0000-0000-0000E7220000}"/>
    <cellStyle name="Normal 4 16 3 2 2" xfId="8683" xr:uid="{00000000-0005-0000-0000-0000E8220000}"/>
    <cellStyle name="Normal 4 16 3 3" xfId="8684" xr:uid="{00000000-0005-0000-0000-0000E9220000}"/>
    <cellStyle name="Normal 4 16 3 3 2" xfId="8685" xr:uid="{00000000-0005-0000-0000-0000EA220000}"/>
    <cellStyle name="Normal 4 16 3 4" xfId="8686" xr:uid="{00000000-0005-0000-0000-0000EB220000}"/>
    <cellStyle name="Normal 4 16 3 4 2" xfId="8687" xr:uid="{00000000-0005-0000-0000-0000EC220000}"/>
    <cellStyle name="Normal 4 16 3 5" xfId="8688" xr:uid="{00000000-0005-0000-0000-0000ED220000}"/>
    <cellStyle name="Normal 4 16 3 5 2" xfId="8689" xr:uid="{00000000-0005-0000-0000-0000EE220000}"/>
    <cellStyle name="Normal 4 16 3 6" xfId="8690" xr:uid="{00000000-0005-0000-0000-0000EF220000}"/>
    <cellStyle name="Normal 4 16 3 6 2" xfId="8691" xr:uid="{00000000-0005-0000-0000-0000F0220000}"/>
    <cellStyle name="Normal 4 16 3 7" xfId="8692" xr:uid="{00000000-0005-0000-0000-0000F1220000}"/>
    <cellStyle name="Normal 4 16 3 7 2" xfId="8693" xr:uid="{00000000-0005-0000-0000-0000F2220000}"/>
    <cellStyle name="Normal 4 16 3 8" xfId="8694" xr:uid="{00000000-0005-0000-0000-0000F3220000}"/>
    <cellStyle name="Normal 4 16 3 8 2" xfId="8695" xr:uid="{00000000-0005-0000-0000-0000F4220000}"/>
    <cellStyle name="Normal 4 16 3 9" xfId="8696" xr:uid="{00000000-0005-0000-0000-0000F5220000}"/>
    <cellStyle name="Normal 4 16 3 9 2" xfId="8697" xr:uid="{00000000-0005-0000-0000-0000F6220000}"/>
    <cellStyle name="Normal 4 16 4" xfId="8698" xr:uid="{00000000-0005-0000-0000-0000F7220000}"/>
    <cellStyle name="Normal 4 16 4 2" xfId="8699" xr:uid="{00000000-0005-0000-0000-0000F8220000}"/>
    <cellStyle name="Normal 4 16 5" xfId="8700" xr:uid="{00000000-0005-0000-0000-0000F9220000}"/>
    <cellStyle name="Normal 4 16 5 2" xfId="8701" xr:uid="{00000000-0005-0000-0000-0000FA220000}"/>
    <cellStyle name="Normal 4 16 6" xfId="8702" xr:uid="{00000000-0005-0000-0000-0000FB220000}"/>
    <cellStyle name="Normal 4 16 6 2" xfId="8703" xr:uid="{00000000-0005-0000-0000-0000FC220000}"/>
    <cellStyle name="Normal 4 16 7" xfId="8704" xr:uid="{00000000-0005-0000-0000-0000FD220000}"/>
    <cellStyle name="Normal 4 16 7 2" xfId="8705" xr:uid="{00000000-0005-0000-0000-0000FE220000}"/>
    <cellStyle name="Normal 4 16 8" xfId="8706" xr:uid="{00000000-0005-0000-0000-0000FF220000}"/>
    <cellStyle name="Normal 4 16 8 2" xfId="8707" xr:uid="{00000000-0005-0000-0000-000000230000}"/>
    <cellStyle name="Normal 4 16 9" xfId="8708" xr:uid="{00000000-0005-0000-0000-000001230000}"/>
    <cellStyle name="Normal 4 16 9 2" xfId="8709" xr:uid="{00000000-0005-0000-0000-000002230000}"/>
    <cellStyle name="Normal 4 17" xfId="8710" xr:uid="{00000000-0005-0000-0000-000003230000}"/>
    <cellStyle name="Normal 4 17 10" xfId="8711" xr:uid="{00000000-0005-0000-0000-000004230000}"/>
    <cellStyle name="Normal 4 17 10 2" xfId="8712" xr:uid="{00000000-0005-0000-0000-000005230000}"/>
    <cellStyle name="Normal 4 17 11" xfId="8713" xr:uid="{00000000-0005-0000-0000-000006230000}"/>
    <cellStyle name="Normal 4 17 11 2" xfId="8714" xr:uid="{00000000-0005-0000-0000-000007230000}"/>
    <cellStyle name="Normal 4 17 12" xfId="8715" xr:uid="{00000000-0005-0000-0000-000008230000}"/>
    <cellStyle name="Normal 4 17 12 2" xfId="8716" xr:uid="{00000000-0005-0000-0000-000009230000}"/>
    <cellStyle name="Normal 4 17 13" xfId="8717" xr:uid="{00000000-0005-0000-0000-00000A230000}"/>
    <cellStyle name="Normal 4 17 13 2" xfId="8718" xr:uid="{00000000-0005-0000-0000-00000B230000}"/>
    <cellStyle name="Normal 4 17 14" xfId="8719" xr:uid="{00000000-0005-0000-0000-00000C230000}"/>
    <cellStyle name="Normal 4 17 14 2" xfId="8720" xr:uid="{00000000-0005-0000-0000-00000D230000}"/>
    <cellStyle name="Normal 4 17 15" xfId="8721" xr:uid="{00000000-0005-0000-0000-00000E230000}"/>
    <cellStyle name="Normal 4 17 15 2" xfId="8722" xr:uid="{00000000-0005-0000-0000-00000F230000}"/>
    <cellStyle name="Normal 4 17 16" xfId="8723" xr:uid="{00000000-0005-0000-0000-000010230000}"/>
    <cellStyle name="Normal 4 17 16 2" xfId="8724" xr:uid="{00000000-0005-0000-0000-000011230000}"/>
    <cellStyle name="Normal 4 17 17" xfId="8725" xr:uid="{00000000-0005-0000-0000-000012230000}"/>
    <cellStyle name="Normal 4 17 18" xfId="8726" xr:uid="{00000000-0005-0000-0000-000013230000}"/>
    <cellStyle name="Normal 4 17 2" xfId="8727" xr:uid="{00000000-0005-0000-0000-000014230000}"/>
    <cellStyle name="Normal 4 17 2 10" xfId="8728" xr:uid="{00000000-0005-0000-0000-000015230000}"/>
    <cellStyle name="Normal 4 17 2 10 2" xfId="8729" xr:uid="{00000000-0005-0000-0000-000016230000}"/>
    <cellStyle name="Normal 4 17 2 11" xfId="8730" xr:uid="{00000000-0005-0000-0000-000017230000}"/>
    <cellStyle name="Normal 4 17 2 11 2" xfId="8731" xr:uid="{00000000-0005-0000-0000-000018230000}"/>
    <cellStyle name="Normal 4 17 2 12" xfId="8732" xr:uid="{00000000-0005-0000-0000-000019230000}"/>
    <cellStyle name="Normal 4 17 2 12 2" xfId="8733" xr:uid="{00000000-0005-0000-0000-00001A230000}"/>
    <cellStyle name="Normal 4 17 2 13" xfId="8734" xr:uid="{00000000-0005-0000-0000-00001B230000}"/>
    <cellStyle name="Normal 4 17 2 13 2" xfId="8735" xr:uid="{00000000-0005-0000-0000-00001C230000}"/>
    <cellStyle name="Normal 4 17 2 14" xfId="8736" xr:uid="{00000000-0005-0000-0000-00001D230000}"/>
    <cellStyle name="Normal 4 17 2 14 2" xfId="8737" xr:uid="{00000000-0005-0000-0000-00001E230000}"/>
    <cellStyle name="Normal 4 17 2 15" xfId="8738" xr:uid="{00000000-0005-0000-0000-00001F230000}"/>
    <cellStyle name="Normal 4 17 2 16" xfId="8739" xr:uid="{00000000-0005-0000-0000-000020230000}"/>
    <cellStyle name="Normal 4 17 2 2" xfId="8740" xr:uid="{00000000-0005-0000-0000-000021230000}"/>
    <cellStyle name="Normal 4 17 2 2 2" xfId="8741" xr:uid="{00000000-0005-0000-0000-000022230000}"/>
    <cellStyle name="Normal 4 17 2 3" xfId="8742" xr:uid="{00000000-0005-0000-0000-000023230000}"/>
    <cellStyle name="Normal 4 17 2 3 2" xfId="8743" xr:uid="{00000000-0005-0000-0000-000024230000}"/>
    <cellStyle name="Normal 4 17 2 4" xfId="8744" xr:uid="{00000000-0005-0000-0000-000025230000}"/>
    <cellStyle name="Normal 4 17 2 4 2" xfId="8745" xr:uid="{00000000-0005-0000-0000-000026230000}"/>
    <cellStyle name="Normal 4 17 2 5" xfId="8746" xr:uid="{00000000-0005-0000-0000-000027230000}"/>
    <cellStyle name="Normal 4 17 2 5 2" xfId="8747" xr:uid="{00000000-0005-0000-0000-000028230000}"/>
    <cellStyle name="Normal 4 17 2 6" xfId="8748" xr:uid="{00000000-0005-0000-0000-000029230000}"/>
    <cellStyle name="Normal 4 17 2 6 2" xfId="8749" xr:uid="{00000000-0005-0000-0000-00002A230000}"/>
    <cellStyle name="Normal 4 17 2 7" xfId="8750" xr:uid="{00000000-0005-0000-0000-00002B230000}"/>
    <cellStyle name="Normal 4 17 2 7 2" xfId="8751" xr:uid="{00000000-0005-0000-0000-00002C230000}"/>
    <cellStyle name="Normal 4 17 2 8" xfId="8752" xr:uid="{00000000-0005-0000-0000-00002D230000}"/>
    <cellStyle name="Normal 4 17 2 8 2" xfId="8753" xr:uid="{00000000-0005-0000-0000-00002E230000}"/>
    <cellStyle name="Normal 4 17 2 9" xfId="8754" xr:uid="{00000000-0005-0000-0000-00002F230000}"/>
    <cellStyle name="Normal 4 17 2 9 2" xfId="8755" xr:uid="{00000000-0005-0000-0000-000030230000}"/>
    <cellStyle name="Normal 4 17 3" xfId="8756" xr:uid="{00000000-0005-0000-0000-000031230000}"/>
    <cellStyle name="Normal 4 17 3 10" xfId="8757" xr:uid="{00000000-0005-0000-0000-000032230000}"/>
    <cellStyle name="Normal 4 17 3 10 2" xfId="8758" xr:uid="{00000000-0005-0000-0000-000033230000}"/>
    <cellStyle name="Normal 4 17 3 11" xfId="8759" xr:uid="{00000000-0005-0000-0000-000034230000}"/>
    <cellStyle name="Normal 4 17 3 11 2" xfId="8760" xr:uid="{00000000-0005-0000-0000-000035230000}"/>
    <cellStyle name="Normal 4 17 3 12" xfId="8761" xr:uid="{00000000-0005-0000-0000-000036230000}"/>
    <cellStyle name="Normal 4 17 3 12 2" xfId="8762" xr:uid="{00000000-0005-0000-0000-000037230000}"/>
    <cellStyle name="Normal 4 17 3 13" xfId="8763" xr:uid="{00000000-0005-0000-0000-000038230000}"/>
    <cellStyle name="Normal 4 17 3 13 2" xfId="8764" xr:uid="{00000000-0005-0000-0000-000039230000}"/>
    <cellStyle name="Normal 4 17 3 14" xfId="8765" xr:uid="{00000000-0005-0000-0000-00003A230000}"/>
    <cellStyle name="Normal 4 17 3 14 2" xfId="8766" xr:uid="{00000000-0005-0000-0000-00003B230000}"/>
    <cellStyle name="Normal 4 17 3 15" xfId="8767" xr:uid="{00000000-0005-0000-0000-00003C230000}"/>
    <cellStyle name="Normal 4 17 3 2" xfId="8768" xr:uid="{00000000-0005-0000-0000-00003D230000}"/>
    <cellStyle name="Normal 4 17 3 2 2" xfId="8769" xr:uid="{00000000-0005-0000-0000-00003E230000}"/>
    <cellStyle name="Normal 4 17 3 3" xfId="8770" xr:uid="{00000000-0005-0000-0000-00003F230000}"/>
    <cellStyle name="Normal 4 17 3 3 2" xfId="8771" xr:uid="{00000000-0005-0000-0000-000040230000}"/>
    <cellStyle name="Normal 4 17 3 4" xfId="8772" xr:uid="{00000000-0005-0000-0000-000041230000}"/>
    <cellStyle name="Normal 4 17 3 4 2" xfId="8773" xr:uid="{00000000-0005-0000-0000-000042230000}"/>
    <cellStyle name="Normal 4 17 3 5" xfId="8774" xr:uid="{00000000-0005-0000-0000-000043230000}"/>
    <cellStyle name="Normal 4 17 3 5 2" xfId="8775" xr:uid="{00000000-0005-0000-0000-000044230000}"/>
    <cellStyle name="Normal 4 17 3 6" xfId="8776" xr:uid="{00000000-0005-0000-0000-000045230000}"/>
    <cellStyle name="Normal 4 17 3 6 2" xfId="8777" xr:uid="{00000000-0005-0000-0000-000046230000}"/>
    <cellStyle name="Normal 4 17 3 7" xfId="8778" xr:uid="{00000000-0005-0000-0000-000047230000}"/>
    <cellStyle name="Normal 4 17 3 7 2" xfId="8779" xr:uid="{00000000-0005-0000-0000-000048230000}"/>
    <cellStyle name="Normal 4 17 3 8" xfId="8780" xr:uid="{00000000-0005-0000-0000-000049230000}"/>
    <cellStyle name="Normal 4 17 3 8 2" xfId="8781" xr:uid="{00000000-0005-0000-0000-00004A230000}"/>
    <cellStyle name="Normal 4 17 3 9" xfId="8782" xr:uid="{00000000-0005-0000-0000-00004B230000}"/>
    <cellStyle name="Normal 4 17 3 9 2" xfId="8783" xr:uid="{00000000-0005-0000-0000-00004C230000}"/>
    <cellStyle name="Normal 4 17 4" xfId="8784" xr:uid="{00000000-0005-0000-0000-00004D230000}"/>
    <cellStyle name="Normal 4 17 4 2" xfId="8785" xr:uid="{00000000-0005-0000-0000-00004E230000}"/>
    <cellStyle name="Normal 4 17 5" xfId="8786" xr:uid="{00000000-0005-0000-0000-00004F230000}"/>
    <cellStyle name="Normal 4 17 5 2" xfId="8787" xr:uid="{00000000-0005-0000-0000-000050230000}"/>
    <cellStyle name="Normal 4 17 6" xfId="8788" xr:uid="{00000000-0005-0000-0000-000051230000}"/>
    <cellStyle name="Normal 4 17 6 2" xfId="8789" xr:uid="{00000000-0005-0000-0000-000052230000}"/>
    <cellStyle name="Normal 4 17 7" xfId="8790" xr:uid="{00000000-0005-0000-0000-000053230000}"/>
    <cellStyle name="Normal 4 17 7 2" xfId="8791" xr:uid="{00000000-0005-0000-0000-000054230000}"/>
    <cellStyle name="Normal 4 17 8" xfId="8792" xr:uid="{00000000-0005-0000-0000-000055230000}"/>
    <cellStyle name="Normal 4 17 8 2" xfId="8793" xr:uid="{00000000-0005-0000-0000-000056230000}"/>
    <cellStyle name="Normal 4 17 9" xfId="8794" xr:uid="{00000000-0005-0000-0000-000057230000}"/>
    <cellStyle name="Normal 4 17 9 2" xfId="8795" xr:uid="{00000000-0005-0000-0000-000058230000}"/>
    <cellStyle name="Normal 4 18" xfId="8796" xr:uid="{00000000-0005-0000-0000-000059230000}"/>
    <cellStyle name="Normal 4 18 10" xfId="8797" xr:uid="{00000000-0005-0000-0000-00005A230000}"/>
    <cellStyle name="Normal 4 18 10 2" xfId="8798" xr:uid="{00000000-0005-0000-0000-00005B230000}"/>
    <cellStyle name="Normal 4 18 11" xfId="8799" xr:uid="{00000000-0005-0000-0000-00005C230000}"/>
    <cellStyle name="Normal 4 18 11 2" xfId="8800" xr:uid="{00000000-0005-0000-0000-00005D230000}"/>
    <cellStyle name="Normal 4 18 12" xfId="8801" xr:uid="{00000000-0005-0000-0000-00005E230000}"/>
    <cellStyle name="Normal 4 18 12 2" xfId="8802" xr:uid="{00000000-0005-0000-0000-00005F230000}"/>
    <cellStyle name="Normal 4 18 13" xfId="8803" xr:uid="{00000000-0005-0000-0000-000060230000}"/>
    <cellStyle name="Normal 4 18 13 2" xfId="8804" xr:uid="{00000000-0005-0000-0000-000061230000}"/>
    <cellStyle name="Normal 4 18 14" xfId="8805" xr:uid="{00000000-0005-0000-0000-000062230000}"/>
    <cellStyle name="Normal 4 18 14 2" xfId="8806" xr:uid="{00000000-0005-0000-0000-000063230000}"/>
    <cellStyle name="Normal 4 18 15" xfId="8807" xr:uid="{00000000-0005-0000-0000-000064230000}"/>
    <cellStyle name="Normal 4 18 15 2" xfId="8808" xr:uid="{00000000-0005-0000-0000-000065230000}"/>
    <cellStyle name="Normal 4 18 16" xfId="8809" xr:uid="{00000000-0005-0000-0000-000066230000}"/>
    <cellStyle name="Normal 4 18 16 2" xfId="8810" xr:uid="{00000000-0005-0000-0000-000067230000}"/>
    <cellStyle name="Normal 4 18 17" xfId="8811" xr:uid="{00000000-0005-0000-0000-000068230000}"/>
    <cellStyle name="Normal 4 18 18" xfId="8812" xr:uid="{00000000-0005-0000-0000-000069230000}"/>
    <cellStyle name="Normal 4 18 2" xfId="8813" xr:uid="{00000000-0005-0000-0000-00006A230000}"/>
    <cellStyle name="Normal 4 18 2 10" xfId="8814" xr:uid="{00000000-0005-0000-0000-00006B230000}"/>
    <cellStyle name="Normal 4 18 2 10 2" xfId="8815" xr:uid="{00000000-0005-0000-0000-00006C230000}"/>
    <cellStyle name="Normal 4 18 2 11" xfId="8816" xr:uid="{00000000-0005-0000-0000-00006D230000}"/>
    <cellStyle name="Normal 4 18 2 11 2" xfId="8817" xr:uid="{00000000-0005-0000-0000-00006E230000}"/>
    <cellStyle name="Normal 4 18 2 12" xfId="8818" xr:uid="{00000000-0005-0000-0000-00006F230000}"/>
    <cellStyle name="Normal 4 18 2 12 2" xfId="8819" xr:uid="{00000000-0005-0000-0000-000070230000}"/>
    <cellStyle name="Normal 4 18 2 13" xfId="8820" xr:uid="{00000000-0005-0000-0000-000071230000}"/>
    <cellStyle name="Normal 4 18 2 13 2" xfId="8821" xr:uid="{00000000-0005-0000-0000-000072230000}"/>
    <cellStyle name="Normal 4 18 2 14" xfId="8822" xr:uid="{00000000-0005-0000-0000-000073230000}"/>
    <cellStyle name="Normal 4 18 2 14 2" xfId="8823" xr:uid="{00000000-0005-0000-0000-000074230000}"/>
    <cellStyle name="Normal 4 18 2 15" xfId="8824" xr:uid="{00000000-0005-0000-0000-000075230000}"/>
    <cellStyle name="Normal 4 18 2 16" xfId="8825" xr:uid="{00000000-0005-0000-0000-000076230000}"/>
    <cellStyle name="Normal 4 18 2 2" xfId="8826" xr:uid="{00000000-0005-0000-0000-000077230000}"/>
    <cellStyle name="Normal 4 18 2 2 2" xfId="8827" xr:uid="{00000000-0005-0000-0000-000078230000}"/>
    <cellStyle name="Normal 4 18 2 3" xfId="8828" xr:uid="{00000000-0005-0000-0000-000079230000}"/>
    <cellStyle name="Normal 4 18 2 3 2" xfId="8829" xr:uid="{00000000-0005-0000-0000-00007A230000}"/>
    <cellStyle name="Normal 4 18 2 4" xfId="8830" xr:uid="{00000000-0005-0000-0000-00007B230000}"/>
    <cellStyle name="Normal 4 18 2 4 2" xfId="8831" xr:uid="{00000000-0005-0000-0000-00007C230000}"/>
    <cellStyle name="Normal 4 18 2 5" xfId="8832" xr:uid="{00000000-0005-0000-0000-00007D230000}"/>
    <cellStyle name="Normal 4 18 2 5 2" xfId="8833" xr:uid="{00000000-0005-0000-0000-00007E230000}"/>
    <cellStyle name="Normal 4 18 2 6" xfId="8834" xr:uid="{00000000-0005-0000-0000-00007F230000}"/>
    <cellStyle name="Normal 4 18 2 6 2" xfId="8835" xr:uid="{00000000-0005-0000-0000-000080230000}"/>
    <cellStyle name="Normal 4 18 2 7" xfId="8836" xr:uid="{00000000-0005-0000-0000-000081230000}"/>
    <cellStyle name="Normal 4 18 2 7 2" xfId="8837" xr:uid="{00000000-0005-0000-0000-000082230000}"/>
    <cellStyle name="Normal 4 18 2 8" xfId="8838" xr:uid="{00000000-0005-0000-0000-000083230000}"/>
    <cellStyle name="Normal 4 18 2 8 2" xfId="8839" xr:uid="{00000000-0005-0000-0000-000084230000}"/>
    <cellStyle name="Normal 4 18 2 9" xfId="8840" xr:uid="{00000000-0005-0000-0000-000085230000}"/>
    <cellStyle name="Normal 4 18 2 9 2" xfId="8841" xr:uid="{00000000-0005-0000-0000-000086230000}"/>
    <cellStyle name="Normal 4 18 3" xfId="8842" xr:uid="{00000000-0005-0000-0000-000087230000}"/>
    <cellStyle name="Normal 4 18 3 10" xfId="8843" xr:uid="{00000000-0005-0000-0000-000088230000}"/>
    <cellStyle name="Normal 4 18 3 10 2" xfId="8844" xr:uid="{00000000-0005-0000-0000-000089230000}"/>
    <cellStyle name="Normal 4 18 3 11" xfId="8845" xr:uid="{00000000-0005-0000-0000-00008A230000}"/>
    <cellStyle name="Normal 4 18 3 11 2" xfId="8846" xr:uid="{00000000-0005-0000-0000-00008B230000}"/>
    <cellStyle name="Normal 4 18 3 12" xfId="8847" xr:uid="{00000000-0005-0000-0000-00008C230000}"/>
    <cellStyle name="Normal 4 18 3 12 2" xfId="8848" xr:uid="{00000000-0005-0000-0000-00008D230000}"/>
    <cellStyle name="Normal 4 18 3 13" xfId="8849" xr:uid="{00000000-0005-0000-0000-00008E230000}"/>
    <cellStyle name="Normal 4 18 3 13 2" xfId="8850" xr:uid="{00000000-0005-0000-0000-00008F230000}"/>
    <cellStyle name="Normal 4 18 3 14" xfId="8851" xr:uid="{00000000-0005-0000-0000-000090230000}"/>
    <cellStyle name="Normal 4 18 3 14 2" xfId="8852" xr:uid="{00000000-0005-0000-0000-000091230000}"/>
    <cellStyle name="Normal 4 18 3 15" xfId="8853" xr:uid="{00000000-0005-0000-0000-000092230000}"/>
    <cellStyle name="Normal 4 18 3 2" xfId="8854" xr:uid="{00000000-0005-0000-0000-000093230000}"/>
    <cellStyle name="Normal 4 18 3 2 2" xfId="8855" xr:uid="{00000000-0005-0000-0000-000094230000}"/>
    <cellStyle name="Normal 4 18 3 3" xfId="8856" xr:uid="{00000000-0005-0000-0000-000095230000}"/>
    <cellStyle name="Normal 4 18 3 3 2" xfId="8857" xr:uid="{00000000-0005-0000-0000-000096230000}"/>
    <cellStyle name="Normal 4 18 3 4" xfId="8858" xr:uid="{00000000-0005-0000-0000-000097230000}"/>
    <cellStyle name="Normal 4 18 3 4 2" xfId="8859" xr:uid="{00000000-0005-0000-0000-000098230000}"/>
    <cellStyle name="Normal 4 18 3 5" xfId="8860" xr:uid="{00000000-0005-0000-0000-000099230000}"/>
    <cellStyle name="Normal 4 18 3 5 2" xfId="8861" xr:uid="{00000000-0005-0000-0000-00009A230000}"/>
    <cellStyle name="Normal 4 18 3 6" xfId="8862" xr:uid="{00000000-0005-0000-0000-00009B230000}"/>
    <cellStyle name="Normal 4 18 3 6 2" xfId="8863" xr:uid="{00000000-0005-0000-0000-00009C230000}"/>
    <cellStyle name="Normal 4 18 3 7" xfId="8864" xr:uid="{00000000-0005-0000-0000-00009D230000}"/>
    <cellStyle name="Normal 4 18 3 7 2" xfId="8865" xr:uid="{00000000-0005-0000-0000-00009E230000}"/>
    <cellStyle name="Normal 4 18 3 8" xfId="8866" xr:uid="{00000000-0005-0000-0000-00009F230000}"/>
    <cellStyle name="Normal 4 18 3 8 2" xfId="8867" xr:uid="{00000000-0005-0000-0000-0000A0230000}"/>
    <cellStyle name="Normal 4 18 3 9" xfId="8868" xr:uid="{00000000-0005-0000-0000-0000A1230000}"/>
    <cellStyle name="Normal 4 18 3 9 2" xfId="8869" xr:uid="{00000000-0005-0000-0000-0000A2230000}"/>
    <cellStyle name="Normal 4 18 4" xfId="8870" xr:uid="{00000000-0005-0000-0000-0000A3230000}"/>
    <cellStyle name="Normal 4 18 4 2" xfId="8871" xr:uid="{00000000-0005-0000-0000-0000A4230000}"/>
    <cellStyle name="Normal 4 18 5" xfId="8872" xr:uid="{00000000-0005-0000-0000-0000A5230000}"/>
    <cellStyle name="Normal 4 18 5 2" xfId="8873" xr:uid="{00000000-0005-0000-0000-0000A6230000}"/>
    <cellStyle name="Normal 4 18 6" xfId="8874" xr:uid="{00000000-0005-0000-0000-0000A7230000}"/>
    <cellStyle name="Normal 4 18 6 2" xfId="8875" xr:uid="{00000000-0005-0000-0000-0000A8230000}"/>
    <cellStyle name="Normal 4 18 7" xfId="8876" xr:uid="{00000000-0005-0000-0000-0000A9230000}"/>
    <cellStyle name="Normal 4 18 7 2" xfId="8877" xr:uid="{00000000-0005-0000-0000-0000AA230000}"/>
    <cellStyle name="Normal 4 18 8" xfId="8878" xr:uid="{00000000-0005-0000-0000-0000AB230000}"/>
    <cellStyle name="Normal 4 18 8 2" xfId="8879" xr:uid="{00000000-0005-0000-0000-0000AC230000}"/>
    <cellStyle name="Normal 4 18 9" xfId="8880" xr:uid="{00000000-0005-0000-0000-0000AD230000}"/>
    <cellStyle name="Normal 4 18 9 2" xfId="8881" xr:uid="{00000000-0005-0000-0000-0000AE230000}"/>
    <cellStyle name="Normal 4 19" xfId="8882" xr:uid="{00000000-0005-0000-0000-0000AF230000}"/>
    <cellStyle name="Normal 4 19 10" xfId="8883" xr:uid="{00000000-0005-0000-0000-0000B0230000}"/>
    <cellStyle name="Normal 4 19 10 2" xfId="8884" xr:uid="{00000000-0005-0000-0000-0000B1230000}"/>
    <cellStyle name="Normal 4 19 11" xfId="8885" xr:uid="{00000000-0005-0000-0000-0000B2230000}"/>
    <cellStyle name="Normal 4 19 11 2" xfId="8886" xr:uid="{00000000-0005-0000-0000-0000B3230000}"/>
    <cellStyle name="Normal 4 19 12" xfId="8887" xr:uid="{00000000-0005-0000-0000-0000B4230000}"/>
    <cellStyle name="Normal 4 19 12 2" xfId="8888" xr:uid="{00000000-0005-0000-0000-0000B5230000}"/>
    <cellStyle name="Normal 4 19 13" xfId="8889" xr:uid="{00000000-0005-0000-0000-0000B6230000}"/>
    <cellStyle name="Normal 4 19 13 2" xfId="8890" xr:uid="{00000000-0005-0000-0000-0000B7230000}"/>
    <cellStyle name="Normal 4 19 14" xfId="8891" xr:uid="{00000000-0005-0000-0000-0000B8230000}"/>
    <cellStyle name="Normal 4 19 14 2" xfId="8892" xr:uid="{00000000-0005-0000-0000-0000B9230000}"/>
    <cellStyle name="Normal 4 19 15" xfId="8893" xr:uid="{00000000-0005-0000-0000-0000BA230000}"/>
    <cellStyle name="Normal 4 19 15 2" xfId="8894" xr:uid="{00000000-0005-0000-0000-0000BB230000}"/>
    <cellStyle name="Normal 4 19 16" xfId="8895" xr:uid="{00000000-0005-0000-0000-0000BC230000}"/>
    <cellStyle name="Normal 4 19 16 2" xfId="8896" xr:uid="{00000000-0005-0000-0000-0000BD230000}"/>
    <cellStyle name="Normal 4 19 17" xfId="8897" xr:uid="{00000000-0005-0000-0000-0000BE230000}"/>
    <cellStyle name="Normal 4 19 18" xfId="8898" xr:uid="{00000000-0005-0000-0000-0000BF230000}"/>
    <cellStyle name="Normal 4 19 2" xfId="8899" xr:uid="{00000000-0005-0000-0000-0000C0230000}"/>
    <cellStyle name="Normal 4 19 2 10" xfId="8900" xr:uid="{00000000-0005-0000-0000-0000C1230000}"/>
    <cellStyle name="Normal 4 19 2 10 2" xfId="8901" xr:uid="{00000000-0005-0000-0000-0000C2230000}"/>
    <cellStyle name="Normal 4 19 2 11" xfId="8902" xr:uid="{00000000-0005-0000-0000-0000C3230000}"/>
    <cellStyle name="Normal 4 19 2 11 2" xfId="8903" xr:uid="{00000000-0005-0000-0000-0000C4230000}"/>
    <cellStyle name="Normal 4 19 2 12" xfId="8904" xr:uid="{00000000-0005-0000-0000-0000C5230000}"/>
    <cellStyle name="Normal 4 19 2 12 2" xfId="8905" xr:uid="{00000000-0005-0000-0000-0000C6230000}"/>
    <cellStyle name="Normal 4 19 2 13" xfId="8906" xr:uid="{00000000-0005-0000-0000-0000C7230000}"/>
    <cellStyle name="Normal 4 19 2 13 2" xfId="8907" xr:uid="{00000000-0005-0000-0000-0000C8230000}"/>
    <cellStyle name="Normal 4 19 2 14" xfId="8908" xr:uid="{00000000-0005-0000-0000-0000C9230000}"/>
    <cellStyle name="Normal 4 19 2 14 2" xfId="8909" xr:uid="{00000000-0005-0000-0000-0000CA230000}"/>
    <cellStyle name="Normal 4 19 2 15" xfId="8910" xr:uid="{00000000-0005-0000-0000-0000CB230000}"/>
    <cellStyle name="Normal 4 19 2 16" xfId="8911" xr:uid="{00000000-0005-0000-0000-0000CC230000}"/>
    <cellStyle name="Normal 4 19 2 2" xfId="8912" xr:uid="{00000000-0005-0000-0000-0000CD230000}"/>
    <cellStyle name="Normal 4 19 2 2 2" xfId="8913" xr:uid="{00000000-0005-0000-0000-0000CE230000}"/>
    <cellStyle name="Normal 4 19 2 3" xfId="8914" xr:uid="{00000000-0005-0000-0000-0000CF230000}"/>
    <cellStyle name="Normal 4 19 2 3 2" xfId="8915" xr:uid="{00000000-0005-0000-0000-0000D0230000}"/>
    <cellStyle name="Normal 4 19 2 4" xfId="8916" xr:uid="{00000000-0005-0000-0000-0000D1230000}"/>
    <cellStyle name="Normal 4 19 2 4 2" xfId="8917" xr:uid="{00000000-0005-0000-0000-0000D2230000}"/>
    <cellStyle name="Normal 4 19 2 5" xfId="8918" xr:uid="{00000000-0005-0000-0000-0000D3230000}"/>
    <cellStyle name="Normal 4 19 2 5 2" xfId="8919" xr:uid="{00000000-0005-0000-0000-0000D4230000}"/>
    <cellStyle name="Normal 4 19 2 6" xfId="8920" xr:uid="{00000000-0005-0000-0000-0000D5230000}"/>
    <cellStyle name="Normal 4 19 2 6 2" xfId="8921" xr:uid="{00000000-0005-0000-0000-0000D6230000}"/>
    <cellStyle name="Normal 4 19 2 7" xfId="8922" xr:uid="{00000000-0005-0000-0000-0000D7230000}"/>
    <cellStyle name="Normal 4 19 2 7 2" xfId="8923" xr:uid="{00000000-0005-0000-0000-0000D8230000}"/>
    <cellStyle name="Normal 4 19 2 8" xfId="8924" xr:uid="{00000000-0005-0000-0000-0000D9230000}"/>
    <cellStyle name="Normal 4 19 2 8 2" xfId="8925" xr:uid="{00000000-0005-0000-0000-0000DA230000}"/>
    <cellStyle name="Normal 4 19 2 9" xfId="8926" xr:uid="{00000000-0005-0000-0000-0000DB230000}"/>
    <cellStyle name="Normal 4 19 2 9 2" xfId="8927" xr:uid="{00000000-0005-0000-0000-0000DC230000}"/>
    <cellStyle name="Normal 4 19 3" xfId="8928" xr:uid="{00000000-0005-0000-0000-0000DD230000}"/>
    <cellStyle name="Normal 4 19 3 10" xfId="8929" xr:uid="{00000000-0005-0000-0000-0000DE230000}"/>
    <cellStyle name="Normal 4 19 3 10 2" xfId="8930" xr:uid="{00000000-0005-0000-0000-0000DF230000}"/>
    <cellStyle name="Normal 4 19 3 11" xfId="8931" xr:uid="{00000000-0005-0000-0000-0000E0230000}"/>
    <cellStyle name="Normal 4 19 3 11 2" xfId="8932" xr:uid="{00000000-0005-0000-0000-0000E1230000}"/>
    <cellStyle name="Normal 4 19 3 12" xfId="8933" xr:uid="{00000000-0005-0000-0000-0000E2230000}"/>
    <cellStyle name="Normal 4 19 3 12 2" xfId="8934" xr:uid="{00000000-0005-0000-0000-0000E3230000}"/>
    <cellStyle name="Normal 4 19 3 13" xfId="8935" xr:uid="{00000000-0005-0000-0000-0000E4230000}"/>
    <cellStyle name="Normal 4 19 3 13 2" xfId="8936" xr:uid="{00000000-0005-0000-0000-0000E5230000}"/>
    <cellStyle name="Normal 4 19 3 14" xfId="8937" xr:uid="{00000000-0005-0000-0000-0000E6230000}"/>
    <cellStyle name="Normal 4 19 3 14 2" xfId="8938" xr:uid="{00000000-0005-0000-0000-0000E7230000}"/>
    <cellStyle name="Normal 4 19 3 15" xfId="8939" xr:uid="{00000000-0005-0000-0000-0000E8230000}"/>
    <cellStyle name="Normal 4 19 3 2" xfId="8940" xr:uid="{00000000-0005-0000-0000-0000E9230000}"/>
    <cellStyle name="Normal 4 19 3 2 2" xfId="8941" xr:uid="{00000000-0005-0000-0000-0000EA230000}"/>
    <cellStyle name="Normal 4 19 3 3" xfId="8942" xr:uid="{00000000-0005-0000-0000-0000EB230000}"/>
    <cellStyle name="Normal 4 19 3 3 2" xfId="8943" xr:uid="{00000000-0005-0000-0000-0000EC230000}"/>
    <cellStyle name="Normal 4 19 3 4" xfId="8944" xr:uid="{00000000-0005-0000-0000-0000ED230000}"/>
    <cellStyle name="Normal 4 19 3 4 2" xfId="8945" xr:uid="{00000000-0005-0000-0000-0000EE230000}"/>
    <cellStyle name="Normal 4 19 3 5" xfId="8946" xr:uid="{00000000-0005-0000-0000-0000EF230000}"/>
    <cellStyle name="Normal 4 19 3 5 2" xfId="8947" xr:uid="{00000000-0005-0000-0000-0000F0230000}"/>
    <cellStyle name="Normal 4 19 3 6" xfId="8948" xr:uid="{00000000-0005-0000-0000-0000F1230000}"/>
    <cellStyle name="Normal 4 19 3 6 2" xfId="8949" xr:uid="{00000000-0005-0000-0000-0000F2230000}"/>
    <cellStyle name="Normal 4 19 3 7" xfId="8950" xr:uid="{00000000-0005-0000-0000-0000F3230000}"/>
    <cellStyle name="Normal 4 19 3 7 2" xfId="8951" xr:uid="{00000000-0005-0000-0000-0000F4230000}"/>
    <cellStyle name="Normal 4 19 3 8" xfId="8952" xr:uid="{00000000-0005-0000-0000-0000F5230000}"/>
    <cellStyle name="Normal 4 19 3 8 2" xfId="8953" xr:uid="{00000000-0005-0000-0000-0000F6230000}"/>
    <cellStyle name="Normal 4 19 3 9" xfId="8954" xr:uid="{00000000-0005-0000-0000-0000F7230000}"/>
    <cellStyle name="Normal 4 19 3 9 2" xfId="8955" xr:uid="{00000000-0005-0000-0000-0000F8230000}"/>
    <cellStyle name="Normal 4 19 4" xfId="8956" xr:uid="{00000000-0005-0000-0000-0000F9230000}"/>
    <cellStyle name="Normal 4 19 4 2" xfId="8957" xr:uid="{00000000-0005-0000-0000-0000FA230000}"/>
    <cellStyle name="Normal 4 19 5" xfId="8958" xr:uid="{00000000-0005-0000-0000-0000FB230000}"/>
    <cellStyle name="Normal 4 19 5 2" xfId="8959" xr:uid="{00000000-0005-0000-0000-0000FC230000}"/>
    <cellStyle name="Normal 4 19 6" xfId="8960" xr:uid="{00000000-0005-0000-0000-0000FD230000}"/>
    <cellStyle name="Normal 4 19 6 2" xfId="8961" xr:uid="{00000000-0005-0000-0000-0000FE230000}"/>
    <cellStyle name="Normal 4 19 7" xfId="8962" xr:uid="{00000000-0005-0000-0000-0000FF230000}"/>
    <cellStyle name="Normal 4 19 7 2" xfId="8963" xr:uid="{00000000-0005-0000-0000-000000240000}"/>
    <cellStyle name="Normal 4 19 8" xfId="8964" xr:uid="{00000000-0005-0000-0000-000001240000}"/>
    <cellStyle name="Normal 4 19 8 2" xfId="8965" xr:uid="{00000000-0005-0000-0000-000002240000}"/>
    <cellStyle name="Normal 4 19 9" xfId="8966" xr:uid="{00000000-0005-0000-0000-000003240000}"/>
    <cellStyle name="Normal 4 19 9 2" xfId="8967" xr:uid="{00000000-0005-0000-0000-000004240000}"/>
    <cellStyle name="Normal 4 2" xfId="14" xr:uid="{00000000-0005-0000-0000-000005240000}"/>
    <cellStyle name="Normal 4 2 10" xfId="8969" xr:uid="{00000000-0005-0000-0000-000006240000}"/>
    <cellStyle name="Normal 4 2 11" xfId="8970" xr:uid="{00000000-0005-0000-0000-000007240000}"/>
    <cellStyle name="Normal 4 2 11 2" xfId="8971" xr:uid="{00000000-0005-0000-0000-000008240000}"/>
    <cellStyle name="Normal 4 2 11 2 10" xfId="8972" xr:uid="{00000000-0005-0000-0000-000009240000}"/>
    <cellStyle name="Normal 4 2 11 2 10 2" xfId="8973" xr:uid="{00000000-0005-0000-0000-00000A240000}"/>
    <cellStyle name="Normal 4 2 11 2 11" xfId="8974" xr:uid="{00000000-0005-0000-0000-00000B240000}"/>
    <cellStyle name="Normal 4 2 11 2 11 2" xfId="8975" xr:uid="{00000000-0005-0000-0000-00000C240000}"/>
    <cellStyle name="Normal 4 2 11 2 12" xfId="8976" xr:uid="{00000000-0005-0000-0000-00000D240000}"/>
    <cellStyle name="Normal 4 2 11 2 12 2" xfId="8977" xr:uid="{00000000-0005-0000-0000-00000E240000}"/>
    <cellStyle name="Normal 4 2 11 2 13" xfId="8978" xr:uid="{00000000-0005-0000-0000-00000F240000}"/>
    <cellStyle name="Normal 4 2 11 2 13 2" xfId="8979" xr:uid="{00000000-0005-0000-0000-000010240000}"/>
    <cellStyle name="Normal 4 2 11 2 14" xfId="8980" xr:uid="{00000000-0005-0000-0000-000011240000}"/>
    <cellStyle name="Normal 4 2 11 2 14 2" xfId="8981" xr:uid="{00000000-0005-0000-0000-000012240000}"/>
    <cellStyle name="Normal 4 2 11 2 15" xfId="8982" xr:uid="{00000000-0005-0000-0000-000013240000}"/>
    <cellStyle name="Normal 4 2 11 2 15 2" xfId="8983" xr:uid="{00000000-0005-0000-0000-000014240000}"/>
    <cellStyle name="Normal 4 2 11 2 16" xfId="8984" xr:uid="{00000000-0005-0000-0000-000015240000}"/>
    <cellStyle name="Normal 4 2 11 2 16 2" xfId="8985" xr:uid="{00000000-0005-0000-0000-000016240000}"/>
    <cellStyle name="Normal 4 2 11 2 17" xfId="8986" xr:uid="{00000000-0005-0000-0000-000017240000}"/>
    <cellStyle name="Normal 4 2 11 2 18" xfId="8987" xr:uid="{00000000-0005-0000-0000-000018240000}"/>
    <cellStyle name="Normal 4 2 11 2 2" xfId="8988" xr:uid="{00000000-0005-0000-0000-000019240000}"/>
    <cellStyle name="Normal 4 2 11 2 2 2" xfId="8989" xr:uid="{00000000-0005-0000-0000-00001A240000}"/>
    <cellStyle name="Normal 4 2 11 2 3" xfId="8990" xr:uid="{00000000-0005-0000-0000-00001B240000}"/>
    <cellStyle name="Normal 4 2 11 2 3 2" xfId="8991" xr:uid="{00000000-0005-0000-0000-00001C240000}"/>
    <cellStyle name="Normal 4 2 11 2 4" xfId="8992" xr:uid="{00000000-0005-0000-0000-00001D240000}"/>
    <cellStyle name="Normal 4 2 11 2 4 2" xfId="8993" xr:uid="{00000000-0005-0000-0000-00001E240000}"/>
    <cellStyle name="Normal 4 2 11 2 5" xfId="8994" xr:uid="{00000000-0005-0000-0000-00001F240000}"/>
    <cellStyle name="Normal 4 2 11 2 5 2" xfId="8995" xr:uid="{00000000-0005-0000-0000-000020240000}"/>
    <cellStyle name="Normal 4 2 11 2 6" xfId="8996" xr:uid="{00000000-0005-0000-0000-000021240000}"/>
    <cellStyle name="Normal 4 2 11 2 6 2" xfId="8997" xr:uid="{00000000-0005-0000-0000-000022240000}"/>
    <cellStyle name="Normal 4 2 11 2 7" xfId="8998" xr:uid="{00000000-0005-0000-0000-000023240000}"/>
    <cellStyle name="Normal 4 2 11 2 7 2" xfId="8999" xr:uid="{00000000-0005-0000-0000-000024240000}"/>
    <cellStyle name="Normal 4 2 11 2 8" xfId="9000" xr:uid="{00000000-0005-0000-0000-000025240000}"/>
    <cellStyle name="Normal 4 2 11 2 8 2" xfId="9001" xr:uid="{00000000-0005-0000-0000-000026240000}"/>
    <cellStyle name="Normal 4 2 11 2 9" xfId="9002" xr:uid="{00000000-0005-0000-0000-000027240000}"/>
    <cellStyle name="Normal 4 2 11 2 9 2" xfId="9003" xr:uid="{00000000-0005-0000-0000-000028240000}"/>
    <cellStyle name="Normal 4 2 11 3" xfId="9004" xr:uid="{00000000-0005-0000-0000-000029240000}"/>
    <cellStyle name="Normal 4 2 11 3 10" xfId="9005" xr:uid="{00000000-0005-0000-0000-00002A240000}"/>
    <cellStyle name="Normal 4 2 11 3 10 2" xfId="9006" xr:uid="{00000000-0005-0000-0000-00002B240000}"/>
    <cellStyle name="Normal 4 2 11 3 11" xfId="9007" xr:uid="{00000000-0005-0000-0000-00002C240000}"/>
    <cellStyle name="Normal 4 2 11 3 11 2" xfId="9008" xr:uid="{00000000-0005-0000-0000-00002D240000}"/>
    <cellStyle name="Normal 4 2 11 3 12" xfId="9009" xr:uid="{00000000-0005-0000-0000-00002E240000}"/>
    <cellStyle name="Normal 4 2 11 3 12 2" xfId="9010" xr:uid="{00000000-0005-0000-0000-00002F240000}"/>
    <cellStyle name="Normal 4 2 11 3 13" xfId="9011" xr:uid="{00000000-0005-0000-0000-000030240000}"/>
    <cellStyle name="Normal 4 2 11 3 13 2" xfId="9012" xr:uid="{00000000-0005-0000-0000-000031240000}"/>
    <cellStyle name="Normal 4 2 11 3 14" xfId="9013" xr:uid="{00000000-0005-0000-0000-000032240000}"/>
    <cellStyle name="Normal 4 2 11 3 14 2" xfId="9014" xr:uid="{00000000-0005-0000-0000-000033240000}"/>
    <cellStyle name="Normal 4 2 11 3 15" xfId="9015" xr:uid="{00000000-0005-0000-0000-000034240000}"/>
    <cellStyle name="Normal 4 2 11 3 15 2" xfId="9016" xr:uid="{00000000-0005-0000-0000-000035240000}"/>
    <cellStyle name="Normal 4 2 11 3 16" xfId="9017" xr:uid="{00000000-0005-0000-0000-000036240000}"/>
    <cellStyle name="Normal 4 2 11 3 16 2" xfId="9018" xr:uid="{00000000-0005-0000-0000-000037240000}"/>
    <cellStyle name="Normal 4 2 11 3 17" xfId="9019" xr:uid="{00000000-0005-0000-0000-000038240000}"/>
    <cellStyle name="Normal 4 2 11 3 18" xfId="9020" xr:uid="{00000000-0005-0000-0000-000039240000}"/>
    <cellStyle name="Normal 4 2 11 3 2" xfId="9021" xr:uid="{00000000-0005-0000-0000-00003A240000}"/>
    <cellStyle name="Normal 4 2 11 3 2 2" xfId="9022" xr:uid="{00000000-0005-0000-0000-00003B240000}"/>
    <cellStyle name="Normal 4 2 11 3 3" xfId="9023" xr:uid="{00000000-0005-0000-0000-00003C240000}"/>
    <cellStyle name="Normal 4 2 11 3 3 2" xfId="9024" xr:uid="{00000000-0005-0000-0000-00003D240000}"/>
    <cellStyle name="Normal 4 2 11 3 4" xfId="9025" xr:uid="{00000000-0005-0000-0000-00003E240000}"/>
    <cellStyle name="Normal 4 2 11 3 4 2" xfId="9026" xr:uid="{00000000-0005-0000-0000-00003F240000}"/>
    <cellStyle name="Normal 4 2 11 3 5" xfId="9027" xr:uid="{00000000-0005-0000-0000-000040240000}"/>
    <cellStyle name="Normal 4 2 11 3 5 2" xfId="9028" xr:uid="{00000000-0005-0000-0000-000041240000}"/>
    <cellStyle name="Normal 4 2 11 3 6" xfId="9029" xr:uid="{00000000-0005-0000-0000-000042240000}"/>
    <cellStyle name="Normal 4 2 11 3 6 2" xfId="9030" xr:uid="{00000000-0005-0000-0000-000043240000}"/>
    <cellStyle name="Normal 4 2 11 3 7" xfId="9031" xr:uid="{00000000-0005-0000-0000-000044240000}"/>
    <cellStyle name="Normal 4 2 11 3 7 2" xfId="9032" xr:uid="{00000000-0005-0000-0000-000045240000}"/>
    <cellStyle name="Normal 4 2 11 3 8" xfId="9033" xr:uid="{00000000-0005-0000-0000-000046240000}"/>
    <cellStyle name="Normal 4 2 11 3 8 2" xfId="9034" xr:uid="{00000000-0005-0000-0000-000047240000}"/>
    <cellStyle name="Normal 4 2 11 3 9" xfId="9035" xr:uid="{00000000-0005-0000-0000-000048240000}"/>
    <cellStyle name="Normal 4 2 11 3 9 2" xfId="9036" xr:uid="{00000000-0005-0000-0000-000049240000}"/>
    <cellStyle name="Normal 4 2 11 4" xfId="9037" xr:uid="{00000000-0005-0000-0000-00004A240000}"/>
    <cellStyle name="Normal 4 2 11 5" xfId="9038" xr:uid="{00000000-0005-0000-0000-00004B240000}"/>
    <cellStyle name="Normal 4 2 11 6" xfId="9039" xr:uid="{00000000-0005-0000-0000-00004C240000}"/>
    <cellStyle name="Normal 4 2 12" xfId="9040" xr:uid="{00000000-0005-0000-0000-00004D240000}"/>
    <cellStyle name="Normal 4 2 12 10" xfId="9041" xr:uid="{00000000-0005-0000-0000-00004E240000}"/>
    <cellStyle name="Normal 4 2 12 10 2" xfId="9042" xr:uid="{00000000-0005-0000-0000-00004F240000}"/>
    <cellStyle name="Normal 4 2 12 11" xfId="9043" xr:uid="{00000000-0005-0000-0000-000050240000}"/>
    <cellStyle name="Normal 4 2 12 11 2" xfId="9044" xr:uid="{00000000-0005-0000-0000-000051240000}"/>
    <cellStyle name="Normal 4 2 12 12" xfId="9045" xr:uid="{00000000-0005-0000-0000-000052240000}"/>
    <cellStyle name="Normal 4 2 12 12 2" xfId="9046" xr:uid="{00000000-0005-0000-0000-000053240000}"/>
    <cellStyle name="Normal 4 2 12 13" xfId="9047" xr:uid="{00000000-0005-0000-0000-000054240000}"/>
    <cellStyle name="Normal 4 2 12 13 2" xfId="9048" xr:uid="{00000000-0005-0000-0000-000055240000}"/>
    <cellStyle name="Normal 4 2 12 14" xfId="9049" xr:uid="{00000000-0005-0000-0000-000056240000}"/>
    <cellStyle name="Normal 4 2 12 14 2" xfId="9050" xr:uid="{00000000-0005-0000-0000-000057240000}"/>
    <cellStyle name="Normal 4 2 12 15" xfId="9051" xr:uid="{00000000-0005-0000-0000-000058240000}"/>
    <cellStyle name="Normal 4 2 12 15 2" xfId="9052" xr:uid="{00000000-0005-0000-0000-000059240000}"/>
    <cellStyle name="Normal 4 2 12 16" xfId="9053" xr:uid="{00000000-0005-0000-0000-00005A240000}"/>
    <cellStyle name="Normal 4 2 12 16 2" xfId="9054" xr:uid="{00000000-0005-0000-0000-00005B240000}"/>
    <cellStyle name="Normal 4 2 12 17" xfId="9055" xr:uid="{00000000-0005-0000-0000-00005C240000}"/>
    <cellStyle name="Normal 4 2 12 18" xfId="9056" xr:uid="{00000000-0005-0000-0000-00005D240000}"/>
    <cellStyle name="Normal 4 2 12 2" xfId="9057" xr:uid="{00000000-0005-0000-0000-00005E240000}"/>
    <cellStyle name="Normal 4 2 12 2 2" xfId="9058" xr:uid="{00000000-0005-0000-0000-00005F240000}"/>
    <cellStyle name="Normal 4 2 12 3" xfId="9059" xr:uid="{00000000-0005-0000-0000-000060240000}"/>
    <cellStyle name="Normal 4 2 12 3 2" xfId="9060" xr:uid="{00000000-0005-0000-0000-000061240000}"/>
    <cellStyle name="Normal 4 2 12 4" xfId="9061" xr:uid="{00000000-0005-0000-0000-000062240000}"/>
    <cellStyle name="Normal 4 2 12 4 2" xfId="9062" xr:uid="{00000000-0005-0000-0000-000063240000}"/>
    <cellStyle name="Normal 4 2 12 5" xfId="9063" xr:uid="{00000000-0005-0000-0000-000064240000}"/>
    <cellStyle name="Normal 4 2 12 5 2" xfId="9064" xr:uid="{00000000-0005-0000-0000-000065240000}"/>
    <cellStyle name="Normal 4 2 12 6" xfId="9065" xr:uid="{00000000-0005-0000-0000-000066240000}"/>
    <cellStyle name="Normal 4 2 12 6 2" xfId="9066" xr:uid="{00000000-0005-0000-0000-000067240000}"/>
    <cellStyle name="Normal 4 2 12 7" xfId="9067" xr:uid="{00000000-0005-0000-0000-000068240000}"/>
    <cellStyle name="Normal 4 2 12 7 2" xfId="9068" xr:uid="{00000000-0005-0000-0000-000069240000}"/>
    <cellStyle name="Normal 4 2 12 8" xfId="9069" xr:uid="{00000000-0005-0000-0000-00006A240000}"/>
    <cellStyle name="Normal 4 2 12 8 2" xfId="9070" xr:uid="{00000000-0005-0000-0000-00006B240000}"/>
    <cellStyle name="Normal 4 2 12 9" xfId="9071" xr:uid="{00000000-0005-0000-0000-00006C240000}"/>
    <cellStyle name="Normal 4 2 12 9 2" xfId="9072" xr:uid="{00000000-0005-0000-0000-00006D240000}"/>
    <cellStyle name="Normal 4 2 13" xfId="9073" xr:uid="{00000000-0005-0000-0000-00006E240000}"/>
    <cellStyle name="Normal 4 2 13 10" xfId="9074" xr:uid="{00000000-0005-0000-0000-00006F240000}"/>
    <cellStyle name="Normal 4 2 13 10 2" xfId="9075" xr:uid="{00000000-0005-0000-0000-000070240000}"/>
    <cellStyle name="Normal 4 2 13 11" xfId="9076" xr:uid="{00000000-0005-0000-0000-000071240000}"/>
    <cellStyle name="Normal 4 2 13 11 2" xfId="9077" xr:uid="{00000000-0005-0000-0000-000072240000}"/>
    <cellStyle name="Normal 4 2 13 12" xfId="9078" xr:uid="{00000000-0005-0000-0000-000073240000}"/>
    <cellStyle name="Normal 4 2 13 12 2" xfId="9079" xr:uid="{00000000-0005-0000-0000-000074240000}"/>
    <cellStyle name="Normal 4 2 13 13" xfId="9080" xr:uid="{00000000-0005-0000-0000-000075240000}"/>
    <cellStyle name="Normal 4 2 13 13 2" xfId="9081" xr:uid="{00000000-0005-0000-0000-000076240000}"/>
    <cellStyle name="Normal 4 2 13 14" xfId="9082" xr:uid="{00000000-0005-0000-0000-000077240000}"/>
    <cellStyle name="Normal 4 2 13 14 2" xfId="9083" xr:uid="{00000000-0005-0000-0000-000078240000}"/>
    <cellStyle name="Normal 4 2 13 15" xfId="9084" xr:uid="{00000000-0005-0000-0000-000079240000}"/>
    <cellStyle name="Normal 4 2 13 15 2" xfId="9085" xr:uid="{00000000-0005-0000-0000-00007A240000}"/>
    <cellStyle name="Normal 4 2 13 16" xfId="9086" xr:uid="{00000000-0005-0000-0000-00007B240000}"/>
    <cellStyle name="Normal 4 2 13 16 2" xfId="9087" xr:uid="{00000000-0005-0000-0000-00007C240000}"/>
    <cellStyle name="Normal 4 2 13 17" xfId="9088" xr:uid="{00000000-0005-0000-0000-00007D240000}"/>
    <cellStyle name="Normal 4 2 13 18" xfId="9089" xr:uid="{00000000-0005-0000-0000-00007E240000}"/>
    <cellStyle name="Normal 4 2 13 2" xfId="9090" xr:uid="{00000000-0005-0000-0000-00007F240000}"/>
    <cellStyle name="Normal 4 2 13 2 2" xfId="9091" xr:uid="{00000000-0005-0000-0000-000080240000}"/>
    <cellStyle name="Normal 4 2 13 3" xfId="9092" xr:uid="{00000000-0005-0000-0000-000081240000}"/>
    <cellStyle name="Normal 4 2 13 3 2" xfId="9093" xr:uid="{00000000-0005-0000-0000-000082240000}"/>
    <cellStyle name="Normal 4 2 13 4" xfId="9094" xr:uid="{00000000-0005-0000-0000-000083240000}"/>
    <cellStyle name="Normal 4 2 13 4 2" xfId="9095" xr:uid="{00000000-0005-0000-0000-000084240000}"/>
    <cellStyle name="Normal 4 2 13 5" xfId="9096" xr:uid="{00000000-0005-0000-0000-000085240000}"/>
    <cellStyle name="Normal 4 2 13 5 2" xfId="9097" xr:uid="{00000000-0005-0000-0000-000086240000}"/>
    <cellStyle name="Normal 4 2 13 6" xfId="9098" xr:uid="{00000000-0005-0000-0000-000087240000}"/>
    <cellStyle name="Normal 4 2 13 6 2" xfId="9099" xr:uid="{00000000-0005-0000-0000-000088240000}"/>
    <cellStyle name="Normal 4 2 13 7" xfId="9100" xr:uid="{00000000-0005-0000-0000-000089240000}"/>
    <cellStyle name="Normal 4 2 13 7 2" xfId="9101" xr:uid="{00000000-0005-0000-0000-00008A240000}"/>
    <cellStyle name="Normal 4 2 13 8" xfId="9102" xr:uid="{00000000-0005-0000-0000-00008B240000}"/>
    <cellStyle name="Normal 4 2 13 8 2" xfId="9103" xr:uid="{00000000-0005-0000-0000-00008C240000}"/>
    <cellStyle name="Normal 4 2 13 9" xfId="9104" xr:uid="{00000000-0005-0000-0000-00008D240000}"/>
    <cellStyle name="Normal 4 2 13 9 2" xfId="9105" xr:uid="{00000000-0005-0000-0000-00008E240000}"/>
    <cellStyle name="Normal 4 2 14" xfId="9106" xr:uid="{00000000-0005-0000-0000-00008F240000}"/>
    <cellStyle name="Normal 4 2 14 10" xfId="9107" xr:uid="{00000000-0005-0000-0000-000090240000}"/>
    <cellStyle name="Normal 4 2 14 10 2" xfId="9108" xr:uid="{00000000-0005-0000-0000-000091240000}"/>
    <cellStyle name="Normal 4 2 14 11" xfId="9109" xr:uid="{00000000-0005-0000-0000-000092240000}"/>
    <cellStyle name="Normal 4 2 14 11 2" xfId="9110" xr:uid="{00000000-0005-0000-0000-000093240000}"/>
    <cellStyle name="Normal 4 2 14 12" xfId="9111" xr:uid="{00000000-0005-0000-0000-000094240000}"/>
    <cellStyle name="Normal 4 2 14 12 2" xfId="9112" xr:uid="{00000000-0005-0000-0000-000095240000}"/>
    <cellStyle name="Normal 4 2 14 13" xfId="9113" xr:uid="{00000000-0005-0000-0000-000096240000}"/>
    <cellStyle name="Normal 4 2 14 13 2" xfId="9114" xr:uid="{00000000-0005-0000-0000-000097240000}"/>
    <cellStyle name="Normal 4 2 14 14" xfId="9115" xr:uid="{00000000-0005-0000-0000-000098240000}"/>
    <cellStyle name="Normal 4 2 14 14 2" xfId="9116" xr:uid="{00000000-0005-0000-0000-000099240000}"/>
    <cellStyle name="Normal 4 2 14 15" xfId="9117" xr:uid="{00000000-0005-0000-0000-00009A240000}"/>
    <cellStyle name="Normal 4 2 14 15 2" xfId="9118" xr:uid="{00000000-0005-0000-0000-00009B240000}"/>
    <cellStyle name="Normal 4 2 14 16" xfId="9119" xr:uid="{00000000-0005-0000-0000-00009C240000}"/>
    <cellStyle name="Normal 4 2 14 16 2" xfId="9120" xr:uid="{00000000-0005-0000-0000-00009D240000}"/>
    <cellStyle name="Normal 4 2 14 17" xfId="9121" xr:uid="{00000000-0005-0000-0000-00009E240000}"/>
    <cellStyle name="Normal 4 2 14 18" xfId="9122" xr:uid="{00000000-0005-0000-0000-00009F240000}"/>
    <cellStyle name="Normal 4 2 14 2" xfId="9123" xr:uid="{00000000-0005-0000-0000-0000A0240000}"/>
    <cellStyle name="Normal 4 2 14 2 2" xfId="9124" xr:uid="{00000000-0005-0000-0000-0000A1240000}"/>
    <cellStyle name="Normal 4 2 14 3" xfId="9125" xr:uid="{00000000-0005-0000-0000-0000A2240000}"/>
    <cellStyle name="Normal 4 2 14 3 2" xfId="9126" xr:uid="{00000000-0005-0000-0000-0000A3240000}"/>
    <cellStyle name="Normal 4 2 14 4" xfId="9127" xr:uid="{00000000-0005-0000-0000-0000A4240000}"/>
    <cellStyle name="Normal 4 2 14 4 2" xfId="9128" xr:uid="{00000000-0005-0000-0000-0000A5240000}"/>
    <cellStyle name="Normal 4 2 14 5" xfId="9129" xr:uid="{00000000-0005-0000-0000-0000A6240000}"/>
    <cellStyle name="Normal 4 2 14 5 2" xfId="9130" xr:uid="{00000000-0005-0000-0000-0000A7240000}"/>
    <cellStyle name="Normal 4 2 14 6" xfId="9131" xr:uid="{00000000-0005-0000-0000-0000A8240000}"/>
    <cellStyle name="Normal 4 2 14 6 2" xfId="9132" xr:uid="{00000000-0005-0000-0000-0000A9240000}"/>
    <cellStyle name="Normal 4 2 14 7" xfId="9133" xr:uid="{00000000-0005-0000-0000-0000AA240000}"/>
    <cellStyle name="Normal 4 2 14 7 2" xfId="9134" xr:uid="{00000000-0005-0000-0000-0000AB240000}"/>
    <cellStyle name="Normal 4 2 14 8" xfId="9135" xr:uid="{00000000-0005-0000-0000-0000AC240000}"/>
    <cellStyle name="Normal 4 2 14 8 2" xfId="9136" xr:uid="{00000000-0005-0000-0000-0000AD240000}"/>
    <cellStyle name="Normal 4 2 14 9" xfId="9137" xr:uid="{00000000-0005-0000-0000-0000AE240000}"/>
    <cellStyle name="Normal 4 2 14 9 2" xfId="9138" xr:uid="{00000000-0005-0000-0000-0000AF240000}"/>
    <cellStyle name="Normal 4 2 15" xfId="9139" xr:uid="{00000000-0005-0000-0000-0000B0240000}"/>
    <cellStyle name="Normal 4 2 15 10" xfId="9140" xr:uid="{00000000-0005-0000-0000-0000B1240000}"/>
    <cellStyle name="Normal 4 2 15 10 2" xfId="9141" xr:uid="{00000000-0005-0000-0000-0000B2240000}"/>
    <cellStyle name="Normal 4 2 15 11" xfId="9142" xr:uid="{00000000-0005-0000-0000-0000B3240000}"/>
    <cellStyle name="Normal 4 2 15 11 2" xfId="9143" xr:uid="{00000000-0005-0000-0000-0000B4240000}"/>
    <cellStyle name="Normal 4 2 15 12" xfId="9144" xr:uid="{00000000-0005-0000-0000-0000B5240000}"/>
    <cellStyle name="Normal 4 2 15 12 2" xfId="9145" xr:uid="{00000000-0005-0000-0000-0000B6240000}"/>
    <cellStyle name="Normal 4 2 15 13" xfId="9146" xr:uid="{00000000-0005-0000-0000-0000B7240000}"/>
    <cellStyle name="Normal 4 2 15 13 2" xfId="9147" xr:uid="{00000000-0005-0000-0000-0000B8240000}"/>
    <cellStyle name="Normal 4 2 15 14" xfId="9148" xr:uid="{00000000-0005-0000-0000-0000B9240000}"/>
    <cellStyle name="Normal 4 2 15 14 2" xfId="9149" xr:uid="{00000000-0005-0000-0000-0000BA240000}"/>
    <cellStyle name="Normal 4 2 15 15" xfId="9150" xr:uid="{00000000-0005-0000-0000-0000BB240000}"/>
    <cellStyle name="Normal 4 2 15 15 2" xfId="9151" xr:uid="{00000000-0005-0000-0000-0000BC240000}"/>
    <cellStyle name="Normal 4 2 15 16" xfId="9152" xr:uid="{00000000-0005-0000-0000-0000BD240000}"/>
    <cellStyle name="Normal 4 2 15 16 2" xfId="9153" xr:uid="{00000000-0005-0000-0000-0000BE240000}"/>
    <cellStyle name="Normal 4 2 15 17" xfId="9154" xr:uid="{00000000-0005-0000-0000-0000BF240000}"/>
    <cellStyle name="Normal 4 2 15 18" xfId="9155" xr:uid="{00000000-0005-0000-0000-0000C0240000}"/>
    <cellStyle name="Normal 4 2 15 2" xfId="9156" xr:uid="{00000000-0005-0000-0000-0000C1240000}"/>
    <cellStyle name="Normal 4 2 15 2 2" xfId="9157" xr:uid="{00000000-0005-0000-0000-0000C2240000}"/>
    <cellStyle name="Normal 4 2 15 3" xfId="9158" xr:uid="{00000000-0005-0000-0000-0000C3240000}"/>
    <cellStyle name="Normal 4 2 15 3 2" xfId="9159" xr:uid="{00000000-0005-0000-0000-0000C4240000}"/>
    <cellStyle name="Normal 4 2 15 4" xfId="9160" xr:uid="{00000000-0005-0000-0000-0000C5240000}"/>
    <cellStyle name="Normal 4 2 15 4 2" xfId="9161" xr:uid="{00000000-0005-0000-0000-0000C6240000}"/>
    <cellStyle name="Normal 4 2 15 5" xfId="9162" xr:uid="{00000000-0005-0000-0000-0000C7240000}"/>
    <cellStyle name="Normal 4 2 15 5 2" xfId="9163" xr:uid="{00000000-0005-0000-0000-0000C8240000}"/>
    <cellStyle name="Normal 4 2 15 6" xfId="9164" xr:uid="{00000000-0005-0000-0000-0000C9240000}"/>
    <cellStyle name="Normal 4 2 15 6 2" xfId="9165" xr:uid="{00000000-0005-0000-0000-0000CA240000}"/>
    <cellStyle name="Normal 4 2 15 7" xfId="9166" xr:uid="{00000000-0005-0000-0000-0000CB240000}"/>
    <cellStyle name="Normal 4 2 15 7 2" xfId="9167" xr:uid="{00000000-0005-0000-0000-0000CC240000}"/>
    <cellStyle name="Normal 4 2 15 8" xfId="9168" xr:uid="{00000000-0005-0000-0000-0000CD240000}"/>
    <cellStyle name="Normal 4 2 15 8 2" xfId="9169" xr:uid="{00000000-0005-0000-0000-0000CE240000}"/>
    <cellStyle name="Normal 4 2 15 9" xfId="9170" xr:uid="{00000000-0005-0000-0000-0000CF240000}"/>
    <cellStyle name="Normal 4 2 15 9 2" xfId="9171" xr:uid="{00000000-0005-0000-0000-0000D0240000}"/>
    <cellStyle name="Normal 4 2 16" xfId="9172" xr:uid="{00000000-0005-0000-0000-0000D1240000}"/>
    <cellStyle name="Normal 4 2 17" xfId="9173" xr:uid="{00000000-0005-0000-0000-0000D2240000}"/>
    <cellStyle name="Normal 4 2 17 2" xfId="9174" xr:uid="{00000000-0005-0000-0000-0000D3240000}"/>
    <cellStyle name="Normal 4 2 17 3" xfId="9175" xr:uid="{00000000-0005-0000-0000-0000D4240000}"/>
    <cellStyle name="Normal 4 2 17 4" xfId="9176" xr:uid="{00000000-0005-0000-0000-0000D5240000}"/>
    <cellStyle name="Normal 4 2 18" xfId="9177" xr:uid="{00000000-0005-0000-0000-0000D6240000}"/>
    <cellStyle name="Normal 4 2 18 2" xfId="9178" xr:uid="{00000000-0005-0000-0000-0000D7240000}"/>
    <cellStyle name="Normal 4 2 19" xfId="9179" xr:uid="{00000000-0005-0000-0000-0000D8240000}"/>
    <cellStyle name="Normal 4 2 2" xfId="9180" xr:uid="{00000000-0005-0000-0000-0000D9240000}"/>
    <cellStyle name="Normal 4 2 2 10" xfId="9181" xr:uid="{00000000-0005-0000-0000-0000DA240000}"/>
    <cellStyle name="Normal 4 2 2 11" xfId="9182" xr:uid="{00000000-0005-0000-0000-0000DB240000}"/>
    <cellStyle name="Normal 4 2 2 12" xfId="14890" xr:uid="{00000000-0005-0000-0000-0000DC240000}"/>
    <cellStyle name="Normal 4 2 2 2" xfId="9183" xr:uid="{00000000-0005-0000-0000-0000DD240000}"/>
    <cellStyle name="Normal 4 2 2 2 10" xfId="9184" xr:uid="{00000000-0005-0000-0000-0000DE240000}"/>
    <cellStyle name="Normal 4 2 2 2 10 2" xfId="9185" xr:uid="{00000000-0005-0000-0000-0000DF240000}"/>
    <cellStyle name="Normal 4 2 2 2 11" xfId="9186" xr:uid="{00000000-0005-0000-0000-0000E0240000}"/>
    <cellStyle name="Normal 4 2 2 2 11 2" xfId="9187" xr:uid="{00000000-0005-0000-0000-0000E1240000}"/>
    <cellStyle name="Normal 4 2 2 2 12" xfId="9188" xr:uid="{00000000-0005-0000-0000-0000E2240000}"/>
    <cellStyle name="Normal 4 2 2 2 12 2" xfId="9189" xr:uid="{00000000-0005-0000-0000-0000E3240000}"/>
    <cellStyle name="Normal 4 2 2 2 13" xfId="9190" xr:uid="{00000000-0005-0000-0000-0000E4240000}"/>
    <cellStyle name="Normal 4 2 2 2 13 2" xfId="9191" xr:uid="{00000000-0005-0000-0000-0000E5240000}"/>
    <cellStyle name="Normal 4 2 2 2 14" xfId="9192" xr:uid="{00000000-0005-0000-0000-0000E6240000}"/>
    <cellStyle name="Normal 4 2 2 2 14 2" xfId="9193" xr:uid="{00000000-0005-0000-0000-0000E7240000}"/>
    <cellStyle name="Normal 4 2 2 2 15" xfId="9194" xr:uid="{00000000-0005-0000-0000-0000E8240000}"/>
    <cellStyle name="Normal 4 2 2 2 15 2" xfId="9195" xr:uid="{00000000-0005-0000-0000-0000E9240000}"/>
    <cellStyle name="Normal 4 2 2 2 16" xfId="9196" xr:uid="{00000000-0005-0000-0000-0000EA240000}"/>
    <cellStyle name="Normal 4 2 2 2 16 2" xfId="9197" xr:uid="{00000000-0005-0000-0000-0000EB240000}"/>
    <cellStyle name="Normal 4 2 2 2 17" xfId="9198" xr:uid="{00000000-0005-0000-0000-0000EC240000}"/>
    <cellStyle name="Normal 4 2 2 2 17 2" xfId="9199" xr:uid="{00000000-0005-0000-0000-0000ED240000}"/>
    <cellStyle name="Normal 4 2 2 2 18" xfId="9200" xr:uid="{00000000-0005-0000-0000-0000EE240000}"/>
    <cellStyle name="Normal 4 2 2 2 18 2" xfId="9201" xr:uid="{00000000-0005-0000-0000-0000EF240000}"/>
    <cellStyle name="Normal 4 2 2 2 19" xfId="9202" xr:uid="{00000000-0005-0000-0000-0000F0240000}"/>
    <cellStyle name="Normal 4 2 2 2 2" xfId="9203" xr:uid="{00000000-0005-0000-0000-0000F1240000}"/>
    <cellStyle name="Normal 4 2 2 2 20" xfId="9204" xr:uid="{00000000-0005-0000-0000-0000F2240000}"/>
    <cellStyle name="Normal 4 2 2 2 3" xfId="9205" xr:uid="{00000000-0005-0000-0000-0000F3240000}"/>
    <cellStyle name="Normal 4 2 2 2 4" xfId="9206" xr:uid="{00000000-0005-0000-0000-0000F4240000}"/>
    <cellStyle name="Normal 4 2 2 2 4 2" xfId="9207" xr:uid="{00000000-0005-0000-0000-0000F5240000}"/>
    <cellStyle name="Normal 4 2 2 2 5" xfId="9208" xr:uid="{00000000-0005-0000-0000-0000F6240000}"/>
    <cellStyle name="Normal 4 2 2 2 5 2" xfId="9209" xr:uid="{00000000-0005-0000-0000-0000F7240000}"/>
    <cellStyle name="Normal 4 2 2 2 6" xfId="9210" xr:uid="{00000000-0005-0000-0000-0000F8240000}"/>
    <cellStyle name="Normal 4 2 2 2 6 2" xfId="9211" xr:uid="{00000000-0005-0000-0000-0000F9240000}"/>
    <cellStyle name="Normal 4 2 2 2 7" xfId="9212" xr:uid="{00000000-0005-0000-0000-0000FA240000}"/>
    <cellStyle name="Normal 4 2 2 2 7 2" xfId="9213" xr:uid="{00000000-0005-0000-0000-0000FB240000}"/>
    <cellStyle name="Normal 4 2 2 2 8" xfId="9214" xr:uid="{00000000-0005-0000-0000-0000FC240000}"/>
    <cellStyle name="Normal 4 2 2 2 8 2" xfId="9215" xr:uid="{00000000-0005-0000-0000-0000FD240000}"/>
    <cellStyle name="Normal 4 2 2 2 9" xfId="9216" xr:uid="{00000000-0005-0000-0000-0000FE240000}"/>
    <cellStyle name="Normal 4 2 2 2 9 2" xfId="9217" xr:uid="{00000000-0005-0000-0000-0000FF240000}"/>
    <cellStyle name="Normal 4 2 2 3" xfId="9218" xr:uid="{00000000-0005-0000-0000-000000250000}"/>
    <cellStyle name="Normal 4 2 2 4" xfId="9219" xr:uid="{00000000-0005-0000-0000-000001250000}"/>
    <cellStyle name="Normal 4 2 2 5" xfId="9220" xr:uid="{00000000-0005-0000-0000-000002250000}"/>
    <cellStyle name="Normal 4 2 2 6" xfId="9221" xr:uid="{00000000-0005-0000-0000-000003250000}"/>
    <cellStyle name="Normal 4 2 2 7" xfId="9222" xr:uid="{00000000-0005-0000-0000-000004250000}"/>
    <cellStyle name="Normal 4 2 2 8" xfId="9223" xr:uid="{00000000-0005-0000-0000-000005250000}"/>
    <cellStyle name="Normal 4 2 2 8 10" xfId="9224" xr:uid="{00000000-0005-0000-0000-000006250000}"/>
    <cellStyle name="Normal 4 2 2 8 10 2" xfId="9225" xr:uid="{00000000-0005-0000-0000-000007250000}"/>
    <cellStyle name="Normal 4 2 2 8 11" xfId="9226" xr:uid="{00000000-0005-0000-0000-000008250000}"/>
    <cellStyle name="Normal 4 2 2 8 11 2" xfId="9227" xr:uid="{00000000-0005-0000-0000-000009250000}"/>
    <cellStyle name="Normal 4 2 2 8 12" xfId="9228" xr:uid="{00000000-0005-0000-0000-00000A250000}"/>
    <cellStyle name="Normal 4 2 2 8 12 2" xfId="9229" xr:uid="{00000000-0005-0000-0000-00000B250000}"/>
    <cellStyle name="Normal 4 2 2 8 13" xfId="9230" xr:uid="{00000000-0005-0000-0000-00000C250000}"/>
    <cellStyle name="Normal 4 2 2 8 13 2" xfId="9231" xr:uid="{00000000-0005-0000-0000-00000D250000}"/>
    <cellStyle name="Normal 4 2 2 8 14" xfId="9232" xr:uid="{00000000-0005-0000-0000-00000E250000}"/>
    <cellStyle name="Normal 4 2 2 8 14 2" xfId="9233" xr:uid="{00000000-0005-0000-0000-00000F250000}"/>
    <cellStyle name="Normal 4 2 2 8 15" xfId="9234" xr:uid="{00000000-0005-0000-0000-000010250000}"/>
    <cellStyle name="Normal 4 2 2 8 15 2" xfId="9235" xr:uid="{00000000-0005-0000-0000-000011250000}"/>
    <cellStyle name="Normal 4 2 2 8 16" xfId="9236" xr:uid="{00000000-0005-0000-0000-000012250000}"/>
    <cellStyle name="Normal 4 2 2 8 16 2" xfId="9237" xr:uid="{00000000-0005-0000-0000-000013250000}"/>
    <cellStyle name="Normal 4 2 2 8 17" xfId="9238" xr:uid="{00000000-0005-0000-0000-000014250000}"/>
    <cellStyle name="Normal 4 2 2 8 18" xfId="9239" xr:uid="{00000000-0005-0000-0000-000015250000}"/>
    <cellStyle name="Normal 4 2 2 8 2" xfId="9240" xr:uid="{00000000-0005-0000-0000-000016250000}"/>
    <cellStyle name="Normal 4 2 2 8 2 2" xfId="9241" xr:uid="{00000000-0005-0000-0000-000017250000}"/>
    <cellStyle name="Normal 4 2 2 8 3" xfId="9242" xr:uid="{00000000-0005-0000-0000-000018250000}"/>
    <cellStyle name="Normal 4 2 2 8 3 2" xfId="9243" xr:uid="{00000000-0005-0000-0000-000019250000}"/>
    <cellStyle name="Normal 4 2 2 8 4" xfId="9244" xr:uid="{00000000-0005-0000-0000-00001A250000}"/>
    <cellStyle name="Normal 4 2 2 8 4 2" xfId="9245" xr:uid="{00000000-0005-0000-0000-00001B250000}"/>
    <cellStyle name="Normal 4 2 2 8 5" xfId="9246" xr:uid="{00000000-0005-0000-0000-00001C250000}"/>
    <cellStyle name="Normal 4 2 2 8 5 2" xfId="9247" xr:uid="{00000000-0005-0000-0000-00001D250000}"/>
    <cellStyle name="Normal 4 2 2 8 6" xfId="9248" xr:uid="{00000000-0005-0000-0000-00001E250000}"/>
    <cellStyle name="Normal 4 2 2 8 6 2" xfId="9249" xr:uid="{00000000-0005-0000-0000-00001F250000}"/>
    <cellStyle name="Normal 4 2 2 8 7" xfId="9250" xr:uid="{00000000-0005-0000-0000-000020250000}"/>
    <cellStyle name="Normal 4 2 2 8 7 2" xfId="9251" xr:uid="{00000000-0005-0000-0000-000021250000}"/>
    <cellStyle name="Normal 4 2 2 8 8" xfId="9252" xr:uid="{00000000-0005-0000-0000-000022250000}"/>
    <cellStyle name="Normal 4 2 2 8 8 2" xfId="9253" xr:uid="{00000000-0005-0000-0000-000023250000}"/>
    <cellStyle name="Normal 4 2 2 8 9" xfId="9254" xr:uid="{00000000-0005-0000-0000-000024250000}"/>
    <cellStyle name="Normal 4 2 2 8 9 2" xfId="9255" xr:uid="{00000000-0005-0000-0000-000025250000}"/>
    <cellStyle name="Normal 4 2 2 9" xfId="9256" xr:uid="{00000000-0005-0000-0000-000026250000}"/>
    <cellStyle name="Normal 4 2 20" xfId="9257" xr:uid="{00000000-0005-0000-0000-000027250000}"/>
    <cellStyle name="Normal 4 2 21" xfId="8968" xr:uid="{00000000-0005-0000-0000-000028250000}"/>
    <cellStyle name="Normal 4 2 3" xfId="9258" xr:uid="{00000000-0005-0000-0000-000029250000}"/>
    <cellStyle name="Normal 4 2 4" xfId="9259" xr:uid="{00000000-0005-0000-0000-00002A250000}"/>
    <cellStyle name="Normal 4 2 5" xfId="9260" xr:uid="{00000000-0005-0000-0000-00002B250000}"/>
    <cellStyle name="Normal 4 2 6" xfId="9261" xr:uid="{00000000-0005-0000-0000-00002C250000}"/>
    <cellStyle name="Normal 4 2 7" xfId="9262" xr:uid="{00000000-0005-0000-0000-00002D250000}"/>
    <cellStyle name="Normal 4 2 8" xfId="9263" xr:uid="{00000000-0005-0000-0000-00002E250000}"/>
    <cellStyle name="Normal 4 2 9" xfId="9264" xr:uid="{00000000-0005-0000-0000-00002F250000}"/>
    <cellStyle name="Normal 4 20" xfId="9265" xr:uid="{00000000-0005-0000-0000-000030250000}"/>
    <cellStyle name="Normal 4 20 10" xfId="9266" xr:uid="{00000000-0005-0000-0000-000031250000}"/>
    <cellStyle name="Normal 4 20 10 2" xfId="9267" xr:uid="{00000000-0005-0000-0000-000032250000}"/>
    <cellStyle name="Normal 4 20 11" xfId="9268" xr:uid="{00000000-0005-0000-0000-000033250000}"/>
    <cellStyle name="Normal 4 20 11 2" xfId="9269" xr:uid="{00000000-0005-0000-0000-000034250000}"/>
    <cellStyle name="Normal 4 20 12" xfId="9270" xr:uid="{00000000-0005-0000-0000-000035250000}"/>
    <cellStyle name="Normal 4 20 12 2" xfId="9271" xr:uid="{00000000-0005-0000-0000-000036250000}"/>
    <cellStyle name="Normal 4 20 13" xfId="9272" xr:uid="{00000000-0005-0000-0000-000037250000}"/>
    <cellStyle name="Normal 4 20 13 2" xfId="9273" xr:uid="{00000000-0005-0000-0000-000038250000}"/>
    <cellStyle name="Normal 4 20 14" xfId="9274" xr:uid="{00000000-0005-0000-0000-000039250000}"/>
    <cellStyle name="Normal 4 20 14 2" xfId="9275" xr:uid="{00000000-0005-0000-0000-00003A250000}"/>
    <cellStyle name="Normal 4 20 15" xfId="9276" xr:uid="{00000000-0005-0000-0000-00003B250000}"/>
    <cellStyle name="Normal 4 20 15 2" xfId="9277" xr:uid="{00000000-0005-0000-0000-00003C250000}"/>
    <cellStyle name="Normal 4 20 16" xfId="9278" xr:uid="{00000000-0005-0000-0000-00003D250000}"/>
    <cellStyle name="Normal 4 20 16 2" xfId="9279" xr:uid="{00000000-0005-0000-0000-00003E250000}"/>
    <cellStyle name="Normal 4 20 17" xfId="9280" xr:uid="{00000000-0005-0000-0000-00003F250000}"/>
    <cellStyle name="Normal 4 20 18" xfId="9281" xr:uid="{00000000-0005-0000-0000-000040250000}"/>
    <cellStyle name="Normal 4 20 2" xfId="9282" xr:uid="{00000000-0005-0000-0000-000041250000}"/>
    <cellStyle name="Normal 4 20 2 10" xfId="9283" xr:uid="{00000000-0005-0000-0000-000042250000}"/>
    <cellStyle name="Normal 4 20 2 10 2" xfId="9284" xr:uid="{00000000-0005-0000-0000-000043250000}"/>
    <cellStyle name="Normal 4 20 2 11" xfId="9285" xr:uid="{00000000-0005-0000-0000-000044250000}"/>
    <cellStyle name="Normal 4 20 2 11 2" xfId="9286" xr:uid="{00000000-0005-0000-0000-000045250000}"/>
    <cellStyle name="Normal 4 20 2 12" xfId="9287" xr:uid="{00000000-0005-0000-0000-000046250000}"/>
    <cellStyle name="Normal 4 20 2 12 2" xfId="9288" xr:uid="{00000000-0005-0000-0000-000047250000}"/>
    <cellStyle name="Normal 4 20 2 13" xfId="9289" xr:uid="{00000000-0005-0000-0000-000048250000}"/>
    <cellStyle name="Normal 4 20 2 13 2" xfId="9290" xr:uid="{00000000-0005-0000-0000-000049250000}"/>
    <cellStyle name="Normal 4 20 2 14" xfId="9291" xr:uid="{00000000-0005-0000-0000-00004A250000}"/>
    <cellStyle name="Normal 4 20 2 14 2" xfId="9292" xr:uid="{00000000-0005-0000-0000-00004B250000}"/>
    <cellStyle name="Normal 4 20 2 15" xfId="9293" xr:uid="{00000000-0005-0000-0000-00004C250000}"/>
    <cellStyle name="Normal 4 20 2 16" xfId="9294" xr:uid="{00000000-0005-0000-0000-00004D250000}"/>
    <cellStyle name="Normal 4 20 2 2" xfId="9295" xr:uid="{00000000-0005-0000-0000-00004E250000}"/>
    <cellStyle name="Normal 4 20 2 2 2" xfId="9296" xr:uid="{00000000-0005-0000-0000-00004F250000}"/>
    <cellStyle name="Normal 4 20 2 3" xfId="9297" xr:uid="{00000000-0005-0000-0000-000050250000}"/>
    <cellStyle name="Normal 4 20 2 3 2" xfId="9298" xr:uid="{00000000-0005-0000-0000-000051250000}"/>
    <cellStyle name="Normal 4 20 2 4" xfId="9299" xr:uid="{00000000-0005-0000-0000-000052250000}"/>
    <cellStyle name="Normal 4 20 2 4 2" xfId="9300" xr:uid="{00000000-0005-0000-0000-000053250000}"/>
    <cellStyle name="Normal 4 20 2 5" xfId="9301" xr:uid="{00000000-0005-0000-0000-000054250000}"/>
    <cellStyle name="Normal 4 20 2 5 2" xfId="9302" xr:uid="{00000000-0005-0000-0000-000055250000}"/>
    <cellStyle name="Normal 4 20 2 6" xfId="9303" xr:uid="{00000000-0005-0000-0000-000056250000}"/>
    <cellStyle name="Normal 4 20 2 6 2" xfId="9304" xr:uid="{00000000-0005-0000-0000-000057250000}"/>
    <cellStyle name="Normal 4 20 2 7" xfId="9305" xr:uid="{00000000-0005-0000-0000-000058250000}"/>
    <cellStyle name="Normal 4 20 2 7 2" xfId="9306" xr:uid="{00000000-0005-0000-0000-000059250000}"/>
    <cellStyle name="Normal 4 20 2 8" xfId="9307" xr:uid="{00000000-0005-0000-0000-00005A250000}"/>
    <cellStyle name="Normal 4 20 2 8 2" xfId="9308" xr:uid="{00000000-0005-0000-0000-00005B250000}"/>
    <cellStyle name="Normal 4 20 2 9" xfId="9309" xr:uid="{00000000-0005-0000-0000-00005C250000}"/>
    <cellStyle name="Normal 4 20 2 9 2" xfId="9310" xr:uid="{00000000-0005-0000-0000-00005D250000}"/>
    <cellStyle name="Normal 4 20 3" xfId="9311" xr:uid="{00000000-0005-0000-0000-00005E250000}"/>
    <cellStyle name="Normal 4 20 3 10" xfId="9312" xr:uid="{00000000-0005-0000-0000-00005F250000}"/>
    <cellStyle name="Normal 4 20 3 10 2" xfId="9313" xr:uid="{00000000-0005-0000-0000-000060250000}"/>
    <cellStyle name="Normal 4 20 3 11" xfId="9314" xr:uid="{00000000-0005-0000-0000-000061250000}"/>
    <cellStyle name="Normal 4 20 3 11 2" xfId="9315" xr:uid="{00000000-0005-0000-0000-000062250000}"/>
    <cellStyle name="Normal 4 20 3 12" xfId="9316" xr:uid="{00000000-0005-0000-0000-000063250000}"/>
    <cellStyle name="Normal 4 20 3 12 2" xfId="9317" xr:uid="{00000000-0005-0000-0000-000064250000}"/>
    <cellStyle name="Normal 4 20 3 13" xfId="9318" xr:uid="{00000000-0005-0000-0000-000065250000}"/>
    <cellStyle name="Normal 4 20 3 13 2" xfId="9319" xr:uid="{00000000-0005-0000-0000-000066250000}"/>
    <cellStyle name="Normal 4 20 3 14" xfId="9320" xr:uid="{00000000-0005-0000-0000-000067250000}"/>
    <cellStyle name="Normal 4 20 3 14 2" xfId="9321" xr:uid="{00000000-0005-0000-0000-000068250000}"/>
    <cellStyle name="Normal 4 20 3 15" xfId="9322" xr:uid="{00000000-0005-0000-0000-000069250000}"/>
    <cellStyle name="Normal 4 20 3 2" xfId="9323" xr:uid="{00000000-0005-0000-0000-00006A250000}"/>
    <cellStyle name="Normal 4 20 3 2 2" xfId="9324" xr:uid="{00000000-0005-0000-0000-00006B250000}"/>
    <cellStyle name="Normal 4 20 3 3" xfId="9325" xr:uid="{00000000-0005-0000-0000-00006C250000}"/>
    <cellStyle name="Normal 4 20 3 3 2" xfId="9326" xr:uid="{00000000-0005-0000-0000-00006D250000}"/>
    <cellStyle name="Normal 4 20 3 4" xfId="9327" xr:uid="{00000000-0005-0000-0000-00006E250000}"/>
    <cellStyle name="Normal 4 20 3 4 2" xfId="9328" xr:uid="{00000000-0005-0000-0000-00006F250000}"/>
    <cellStyle name="Normal 4 20 3 5" xfId="9329" xr:uid="{00000000-0005-0000-0000-000070250000}"/>
    <cellStyle name="Normal 4 20 3 5 2" xfId="9330" xr:uid="{00000000-0005-0000-0000-000071250000}"/>
    <cellStyle name="Normal 4 20 3 6" xfId="9331" xr:uid="{00000000-0005-0000-0000-000072250000}"/>
    <cellStyle name="Normal 4 20 3 6 2" xfId="9332" xr:uid="{00000000-0005-0000-0000-000073250000}"/>
    <cellStyle name="Normal 4 20 3 7" xfId="9333" xr:uid="{00000000-0005-0000-0000-000074250000}"/>
    <cellStyle name="Normal 4 20 3 7 2" xfId="9334" xr:uid="{00000000-0005-0000-0000-000075250000}"/>
    <cellStyle name="Normal 4 20 3 8" xfId="9335" xr:uid="{00000000-0005-0000-0000-000076250000}"/>
    <cellStyle name="Normal 4 20 3 8 2" xfId="9336" xr:uid="{00000000-0005-0000-0000-000077250000}"/>
    <cellStyle name="Normal 4 20 3 9" xfId="9337" xr:uid="{00000000-0005-0000-0000-000078250000}"/>
    <cellStyle name="Normal 4 20 3 9 2" xfId="9338" xr:uid="{00000000-0005-0000-0000-000079250000}"/>
    <cellStyle name="Normal 4 20 4" xfId="9339" xr:uid="{00000000-0005-0000-0000-00007A250000}"/>
    <cellStyle name="Normal 4 20 4 2" xfId="9340" xr:uid="{00000000-0005-0000-0000-00007B250000}"/>
    <cellStyle name="Normal 4 20 5" xfId="9341" xr:uid="{00000000-0005-0000-0000-00007C250000}"/>
    <cellStyle name="Normal 4 20 5 2" xfId="9342" xr:uid="{00000000-0005-0000-0000-00007D250000}"/>
    <cellStyle name="Normal 4 20 6" xfId="9343" xr:uid="{00000000-0005-0000-0000-00007E250000}"/>
    <cellStyle name="Normal 4 20 6 2" xfId="9344" xr:uid="{00000000-0005-0000-0000-00007F250000}"/>
    <cellStyle name="Normal 4 20 7" xfId="9345" xr:uid="{00000000-0005-0000-0000-000080250000}"/>
    <cellStyle name="Normal 4 20 7 2" xfId="9346" xr:uid="{00000000-0005-0000-0000-000081250000}"/>
    <cellStyle name="Normal 4 20 8" xfId="9347" xr:uid="{00000000-0005-0000-0000-000082250000}"/>
    <cellStyle name="Normal 4 20 8 2" xfId="9348" xr:uid="{00000000-0005-0000-0000-000083250000}"/>
    <cellStyle name="Normal 4 20 9" xfId="9349" xr:uid="{00000000-0005-0000-0000-000084250000}"/>
    <cellStyle name="Normal 4 20 9 2" xfId="9350" xr:uid="{00000000-0005-0000-0000-000085250000}"/>
    <cellStyle name="Normal 4 21" xfId="9351" xr:uid="{00000000-0005-0000-0000-000086250000}"/>
    <cellStyle name="Normal 4 21 10" xfId="9352" xr:uid="{00000000-0005-0000-0000-000087250000}"/>
    <cellStyle name="Normal 4 21 10 2" xfId="9353" xr:uid="{00000000-0005-0000-0000-000088250000}"/>
    <cellStyle name="Normal 4 21 11" xfId="9354" xr:uid="{00000000-0005-0000-0000-000089250000}"/>
    <cellStyle name="Normal 4 21 11 2" xfId="9355" xr:uid="{00000000-0005-0000-0000-00008A250000}"/>
    <cellStyle name="Normal 4 21 12" xfId="9356" xr:uid="{00000000-0005-0000-0000-00008B250000}"/>
    <cellStyle name="Normal 4 21 12 2" xfId="9357" xr:uid="{00000000-0005-0000-0000-00008C250000}"/>
    <cellStyle name="Normal 4 21 13" xfId="9358" xr:uid="{00000000-0005-0000-0000-00008D250000}"/>
    <cellStyle name="Normal 4 21 13 2" xfId="9359" xr:uid="{00000000-0005-0000-0000-00008E250000}"/>
    <cellStyle name="Normal 4 21 14" xfId="9360" xr:uid="{00000000-0005-0000-0000-00008F250000}"/>
    <cellStyle name="Normal 4 21 14 2" xfId="9361" xr:uid="{00000000-0005-0000-0000-000090250000}"/>
    <cellStyle name="Normal 4 21 15" xfId="9362" xr:uid="{00000000-0005-0000-0000-000091250000}"/>
    <cellStyle name="Normal 4 21 15 2" xfId="9363" xr:uid="{00000000-0005-0000-0000-000092250000}"/>
    <cellStyle name="Normal 4 21 16" xfId="9364" xr:uid="{00000000-0005-0000-0000-000093250000}"/>
    <cellStyle name="Normal 4 21 16 2" xfId="9365" xr:uid="{00000000-0005-0000-0000-000094250000}"/>
    <cellStyle name="Normal 4 21 17" xfId="9366" xr:uid="{00000000-0005-0000-0000-000095250000}"/>
    <cellStyle name="Normal 4 21 18" xfId="9367" xr:uid="{00000000-0005-0000-0000-000096250000}"/>
    <cellStyle name="Normal 4 21 2" xfId="9368" xr:uid="{00000000-0005-0000-0000-000097250000}"/>
    <cellStyle name="Normal 4 21 2 10" xfId="9369" xr:uid="{00000000-0005-0000-0000-000098250000}"/>
    <cellStyle name="Normal 4 21 2 10 2" xfId="9370" xr:uid="{00000000-0005-0000-0000-000099250000}"/>
    <cellStyle name="Normal 4 21 2 11" xfId="9371" xr:uid="{00000000-0005-0000-0000-00009A250000}"/>
    <cellStyle name="Normal 4 21 2 11 2" xfId="9372" xr:uid="{00000000-0005-0000-0000-00009B250000}"/>
    <cellStyle name="Normal 4 21 2 12" xfId="9373" xr:uid="{00000000-0005-0000-0000-00009C250000}"/>
    <cellStyle name="Normal 4 21 2 12 2" xfId="9374" xr:uid="{00000000-0005-0000-0000-00009D250000}"/>
    <cellStyle name="Normal 4 21 2 13" xfId="9375" xr:uid="{00000000-0005-0000-0000-00009E250000}"/>
    <cellStyle name="Normal 4 21 2 13 2" xfId="9376" xr:uid="{00000000-0005-0000-0000-00009F250000}"/>
    <cellStyle name="Normal 4 21 2 14" xfId="9377" xr:uid="{00000000-0005-0000-0000-0000A0250000}"/>
    <cellStyle name="Normal 4 21 2 14 2" xfId="9378" xr:uid="{00000000-0005-0000-0000-0000A1250000}"/>
    <cellStyle name="Normal 4 21 2 15" xfId="9379" xr:uid="{00000000-0005-0000-0000-0000A2250000}"/>
    <cellStyle name="Normal 4 21 2 16" xfId="9380" xr:uid="{00000000-0005-0000-0000-0000A3250000}"/>
    <cellStyle name="Normal 4 21 2 2" xfId="9381" xr:uid="{00000000-0005-0000-0000-0000A4250000}"/>
    <cellStyle name="Normal 4 21 2 2 2" xfId="9382" xr:uid="{00000000-0005-0000-0000-0000A5250000}"/>
    <cellStyle name="Normal 4 21 2 3" xfId="9383" xr:uid="{00000000-0005-0000-0000-0000A6250000}"/>
    <cellStyle name="Normal 4 21 2 3 2" xfId="9384" xr:uid="{00000000-0005-0000-0000-0000A7250000}"/>
    <cellStyle name="Normal 4 21 2 4" xfId="9385" xr:uid="{00000000-0005-0000-0000-0000A8250000}"/>
    <cellStyle name="Normal 4 21 2 4 2" xfId="9386" xr:uid="{00000000-0005-0000-0000-0000A9250000}"/>
    <cellStyle name="Normal 4 21 2 5" xfId="9387" xr:uid="{00000000-0005-0000-0000-0000AA250000}"/>
    <cellStyle name="Normal 4 21 2 5 2" xfId="9388" xr:uid="{00000000-0005-0000-0000-0000AB250000}"/>
    <cellStyle name="Normal 4 21 2 6" xfId="9389" xr:uid="{00000000-0005-0000-0000-0000AC250000}"/>
    <cellStyle name="Normal 4 21 2 6 2" xfId="9390" xr:uid="{00000000-0005-0000-0000-0000AD250000}"/>
    <cellStyle name="Normal 4 21 2 7" xfId="9391" xr:uid="{00000000-0005-0000-0000-0000AE250000}"/>
    <cellStyle name="Normal 4 21 2 7 2" xfId="9392" xr:uid="{00000000-0005-0000-0000-0000AF250000}"/>
    <cellStyle name="Normal 4 21 2 8" xfId="9393" xr:uid="{00000000-0005-0000-0000-0000B0250000}"/>
    <cellStyle name="Normal 4 21 2 8 2" xfId="9394" xr:uid="{00000000-0005-0000-0000-0000B1250000}"/>
    <cellStyle name="Normal 4 21 2 9" xfId="9395" xr:uid="{00000000-0005-0000-0000-0000B2250000}"/>
    <cellStyle name="Normal 4 21 2 9 2" xfId="9396" xr:uid="{00000000-0005-0000-0000-0000B3250000}"/>
    <cellStyle name="Normal 4 21 3" xfId="9397" xr:uid="{00000000-0005-0000-0000-0000B4250000}"/>
    <cellStyle name="Normal 4 21 3 10" xfId="9398" xr:uid="{00000000-0005-0000-0000-0000B5250000}"/>
    <cellStyle name="Normal 4 21 3 10 2" xfId="9399" xr:uid="{00000000-0005-0000-0000-0000B6250000}"/>
    <cellStyle name="Normal 4 21 3 11" xfId="9400" xr:uid="{00000000-0005-0000-0000-0000B7250000}"/>
    <cellStyle name="Normal 4 21 3 11 2" xfId="9401" xr:uid="{00000000-0005-0000-0000-0000B8250000}"/>
    <cellStyle name="Normal 4 21 3 12" xfId="9402" xr:uid="{00000000-0005-0000-0000-0000B9250000}"/>
    <cellStyle name="Normal 4 21 3 12 2" xfId="9403" xr:uid="{00000000-0005-0000-0000-0000BA250000}"/>
    <cellStyle name="Normal 4 21 3 13" xfId="9404" xr:uid="{00000000-0005-0000-0000-0000BB250000}"/>
    <cellStyle name="Normal 4 21 3 13 2" xfId="9405" xr:uid="{00000000-0005-0000-0000-0000BC250000}"/>
    <cellStyle name="Normal 4 21 3 14" xfId="9406" xr:uid="{00000000-0005-0000-0000-0000BD250000}"/>
    <cellStyle name="Normal 4 21 3 14 2" xfId="9407" xr:uid="{00000000-0005-0000-0000-0000BE250000}"/>
    <cellStyle name="Normal 4 21 3 15" xfId="9408" xr:uid="{00000000-0005-0000-0000-0000BF250000}"/>
    <cellStyle name="Normal 4 21 3 2" xfId="9409" xr:uid="{00000000-0005-0000-0000-0000C0250000}"/>
    <cellStyle name="Normal 4 21 3 2 2" xfId="9410" xr:uid="{00000000-0005-0000-0000-0000C1250000}"/>
    <cellStyle name="Normal 4 21 3 3" xfId="9411" xr:uid="{00000000-0005-0000-0000-0000C2250000}"/>
    <cellStyle name="Normal 4 21 3 3 2" xfId="9412" xr:uid="{00000000-0005-0000-0000-0000C3250000}"/>
    <cellStyle name="Normal 4 21 3 4" xfId="9413" xr:uid="{00000000-0005-0000-0000-0000C4250000}"/>
    <cellStyle name="Normal 4 21 3 4 2" xfId="9414" xr:uid="{00000000-0005-0000-0000-0000C5250000}"/>
    <cellStyle name="Normal 4 21 3 5" xfId="9415" xr:uid="{00000000-0005-0000-0000-0000C6250000}"/>
    <cellStyle name="Normal 4 21 3 5 2" xfId="9416" xr:uid="{00000000-0005-0000-0000-0000C7250000}"/>
    <cellStyle name="Normal 4 21 3 6" xfId="9417" xr:uid="{00000000-0005-0000-0000-0000C8250000}"/>
    <cellStyle name="Normal 4 21 3 6 2" xfId="9418" xr:uid="{00000000-0005-0000-0000-0000C9250000}"/>
    <cellStyle name="Normal 4 21 3 7" xfId="9419" xr:uid="{00000000-0005-0000-0000-0000CA250000}"/>
    <cellStyle name="Normal 4 21 3 7 2" xfId="9420" xr:uid="{00000000-0005-0000-0000-0000CB250000}"/>
    <cellStyle name="Normal 4 21 3 8" xfId="9421" xr:uid="{00000000-0005-0000-0000-0000CC250000}"/>
    <cellStyle name="Normal 4 21 3 8 2" xfId="9422" xr:uid="{00000000-0005-0000-0000-0000CD250000}"/>
    <cellStyle name="Normal 4 21 3 9" xfId="9423" xr:uid="{00000000-0005-0000-0000-0000CE250000}"/>
    <cellStyle name="Normal 4 21 3 9 2" xfId="9424" xr:uid="{00000000-0005-0000-0000-0000CF250000}"/>
    <cellStyle name="Normal 4 21 4" xfId="9425" xr:uid="{00000000-0005-0000-0000-0000D0250000}"/>
    <cellStyle name="Normal 4 21 4 2" xfId="9426" xr:uid="{00000000-0005-0000-0000-0000D1250000}"/>
    <cellStyle name="Normal 4 21 5" xfId="9427" xr:uid="{00000000-0005-0000-0000-0000D2250000}"/>
    <cellStyle name="Normal 4 21 5 2" xfId="9428" xr:uid="{00000000-0005-0000-0000-0000D3250000}"/>
    <cellStyle name="Normal 4 21 6" xfId="9429" xr:uid="{00000000-0005-0000-0000-0000D4250000}"/>
    <cellStyle name="Normal 4 21 6 2" xfId="9430" xr:uid="{00000000-0005-0000-0000-0000D5250000}"/>
    <cellStyle name="Normal 4 21 7" xfId="9431" xr:uid="{00000000-0005-0000-0000-0000D6250000}"/>
    <cellStyle name="Normal 4 21 7 2" xfId="9432" xr:uid="{00000000-0005-0000-0000-0000D7250000}"/>
    <cellStyle name="Normal 4 21 8" xfId="9433" xr:uid="{00000000-0005-0000-0000-0000D8250000}"/>
    <cellStyle name="Normal 4 21 8 2" xfId="9434" xr:uid="{00000000-0005-0000-0000-0000D9250000}"/>
    <cellStyle name="Normal 4 21 9" xfId="9435" xr:uid="{00000000-0005-0000-0000-0000DA250000}"/>
    <cellStyle name="Normal 4 21 9 2" xfId="9436" xr:uid="{00000000-0005-0000-0000-0000DB250000}"/>
    <cellStyle name="Normal 4 22" xfId="9437" xr:uid="{00000000-0005-0000-0000-0000DC250000}"/>
    <cellStyle name="Normal 4 22 10" xfId="9438" xr:uid="{00000000-0005-0000-0000-0000DD250000}"/>
    <cellStyle name="Normal 4 22 10 2" xfId="9439" xr:uid="{00000000-0005-0000-0000-0000DE250000}"/>
    <cellStyle name="Normal 4 22 11" xfId="9440" xr:uid="{00000000-0005-0000-0000-0000DF250000}"/>
    <cellStyle name="Normal 4 22 11 2" xfId="9441" xr:uid="{00000000-0005-0000-0000-0000E0250000}"/>
    <cellStyle name="Normal 4 22 12" xfId="9442" xr:uid="{00000000-0005-0000-0000-0000E1250000}"/>
    <cellStyle name="Normal 4 22 12 2" xfId="9443" xr:uid="{00000000-0005-0000-0000-0000E2250000}"/>
    <cellStyle name="Normal 4 22 13" xfId="9444" xr:uid="{00000000-0005-0000-0000-0000E3250000}"/>
    <cellStyle name="Normal 4 22 13 2" xfId="9445" xr:uid="{00000000-0005-0000-0000-0000E4250000}"/>
    <cellStyle name="Normal 4 22 14" xfId="9446" xr:uid="{00000000-0005-0000-0000-0000E5250000}"/>
    <cellStyle name="Normal 4 22 14 2" xfId="9447" xr:uid="{00000000-0005-0000-0000-0000E6250000}"/>
    <cellStyle name="Normal 4 22 15" xfId="9448" xr:uid="{00000000-0005-0000-0000-0000E7250000}"/>
    <cellStyle name="Normal 4 22 15 2" xfId="9449" xr:uid="{00000000-0005-0000-0000-0000E8250000}"/>
    <cellStyle name="Normal 4 22 16" xfId="9450" xr:uid="{00000000-0005-0000-0000-0000E9250000}"/>
    <cellStyle name="Normal 4 22 16 2" xfId="9451" xr:uid="{00000000-0005-0000-0000-0000EA250000}"/>
    <cellStyle name="Normal 4 22 17" xfId="9452" xr:uid="{00000000-0005-0000-0000-0000EB250000}"/>
    <cellStyle name="Normal 4 22 18" xfId="9453" xr:uid="{00000000-0005-0000-0000-0000EC250000}"/>
    <cellStyle name="Normal 4 22 2" xfId="9454" xr:uid="{00000000-0005-0000-0000-0000ED250000}"/>
    <cellStyle name="Normal 4 22 2 10" xfId="9455" xr:uid="{00000000-0005-0000-0000-0000EE250000}"/>
    <cellStyle name="Normal 4 22 2 10 2" xfId="9456" xr:uid="{00000000-0005-0000-0000-0000EF250000}"/>
    <cellStyle name="Normal 4 22 2 11" xfId="9457" xr:uid="{00000000-0005-0000-0000-0000F0250000}"/>
    <cellStyle name="Normal 4 22 2 11 2" xfId="9458" xr:uid="{00000000-0005-0000-0000-0000F1250000}"/>
    <cellStyle name="Normal 4 22 2 12" xfId="9459" xr:uid="{00000000-0005-0000-0000-0000F2250000}"/>
    <cellStyle name="Normal 4 22 2 12 2" xfId="9460" xr:uid="{00000000-0005-0000-0000-0000F3250000}"/>
    <cellStyle name="Normal 4 22 2 13" xfId="9461" xr:uid="{00000000-0005-0000-0000-0000F4250000}"/>
    <cellStyle name="Normal 4 22 2 13 2" xfId="9462" xr:uid="{00000000-0005-0000-0000-0000F5250000}"/>
    <cellStyle name="Normal 4 22 2 14" xfId="9463" xr:uid="{00000000-0005-0000-0000-0000F6250000}"/>
    <cellStyle name="Normal 4 22 2 14 2" xfId="9464" xr:uid="{00000000-0005-0000-0000-0000F7250000}"/>
    <cellStyle name="Normal 4 22 2 15" xfId="9465" xr:uid="{00000000-0005-0000-0000-0000F8250000}"/>
    <cellStyle name="Normal 4 22 2 2" xfId="9466" xr:uid="{00000000-0005-0000-0000-0000F9250000}"/>
    <cellStyle name="Normal 4 22 2 2 2" xfId="9467" xr:uid="{00000000-0005-0000-0000-0000FA250000}"/>
    <cellStyle name="Normal 4 22 2 3" xfId="9468" xr:uid="{00000000-0005-0000-0000-0000FB250000}"/>
    <cellStyle name="Normal 4 22 2 3 2" xfId="9469" xr:uid="{00000000-0005-0000-0000-0000FC250000}"/>
    <cellStyle name="Normal 4 22 2 4" xfId="9470" xr:uid="{00000000-0005-0000-0000-0000FD250000}"/>
    <cellStyle name="Normal 4 22 2 4 2" xfId="9471" xr:uid="{00000000-0005-0000-0000-0000FE250000}"/>
    <cellStyle name="Normal 4 22 2 5" xfId="9472" xr:uid="{00000000-0005-0000-0000-0000FF250000}"/>
    <cellStyle name="Normal 4 22 2 5 2" xfId="9473" xr:uid="{00000000-0005-0000-0000-000000260000}"/>
    <cellStyle name="Normal 4 22 2 6" xfId="9474" xr:uid="{00000000-0005-0000-0000-000001260000}"/>
    <cellStyle name="Normal 4 22 2 6 2" xfId="9475" xr:uid="{00000000-0005-0000-0000-000002260000}"/>
    <cellStyle name="Normal 4 22 2 7" xfId="9476" xr:uid="{00000000-0005-0000-0000-000003260000}"/>
    <cellStyle name="Normal 4 22 2 7 2" xfId="9477" xr:uid="{00000000-0005-0000-0000-000004260000}"/>
    <cellStyle name="Normal 4 22 2 8" xfId="9478" xr:uid="{00000000-0005-0000-0000-000005260000}"/>
    <cellStyle name="Normal 4 22 2 8 2" xfId="9479" xr:uid="{00000000-0005-0000-0000-000006260000}"/>
    <cellStyle name="Normal 4 22 2 9" xfId="9480" xr:uid="{00000000-0005-0000-0000-000007260000}"/>
    <cellStyle name="Normal 4 22 2 9 2" xfId="9481" xr:uid="{00000000-0005-0000-0000-000008260000}"/>
    <cellStyle name="Normal 4 22 3" xfId="9482" xr:uid="{00000000-0005-0000-0000-000009260000}"/>
    <cellStyle name="Normal 4 22 3 10" xfId="9483" xr:uid="{00000000-0005-0000-0000-00000A260000}"/>
    <cellStyle name="Normal 4 22 3 10 2" xfId="9484" xr:uid="{00000000-0005-0000-0000-00000B260000}"/>
    <cellStyle name="Normal 4 22 3 11" xfId="9485" xr:uid="{00000000-0005-0000-0000-00000C260000}"/>
    <cellStyle name="Normal 4 22 3 11 2" xfId="9486" xr:uid="{00000000-0005-0000-0000-00000D260000}"/>
    <cellStyle name="Normal 4 22 3 12" xfId="9487" xr:uid="{00000000-0005-0000-0000-00000E260000}"/>
    <cellStyle name="Normal 4 22 3 12 2" xfId="9488" xr:uid="{00000000-0005-0000-0000-00000F260000}"/>
    <cellStyle name="Normal 4 22 3 13" xfId="9489" xr:uid="{00000000-0005-0000-0000-000010260000}"/>
    <cellStyle name="Normal 4 22 3 13 2" xfId="9490" xr:uid="{00000000-0005-0000-0000-000011260000}"/>
    <cellStyle name="Normal 4 22 3 14" xfId="9491" xr:uid="{00000000-0005-0000-0000-000012260000}"/>
    <cellStyle name="Normal 4 22 3 14 2" xfId="9492" xr:uid="{00000000-0005-0000-0000-000013260000}"/>
    <cellStyle name="Normal 4 22 3 15" xfId="9493" xr:uid="{00000000-0005-0000-0000-000014260000}"/>
    <cellStyle name="Normal 4 22 3 2" xfId="9494" xr:uid="{00000000-0005-0000-0000-000015260000}"/>
    <cellStyle name="Normal 4 22 3 2 2" xfId="9495" xr:uid="{00000000-0005-0000-0000-000016260000}"/>
    <cellStyle name="Normal 4 22 3 3" xfId="9496" xr:uid="{00000000-0005-0000-0000-000017260000}"/>
    <cellStyle name="Normal 4 22 3 3 2" xfId="9497" xr:uid="{00000000-0005-0000-0000-000018260000}"/>
    <cellStyle name="Normal 4 22 3 4" xfId="9498" xr:uid="{00000000-0005-0000-0000-000019260000}"/>
    <cellStyle name="Normal 4 22 3 4 2" xfId="9499" xr:uid="{00000000-0005-0000-0000-00001A260000}"/>
    <cellStyle name="Normal 4 22 3 5" xfId="9500" xr:uid="{00000000-0005-0000-0000-00001B260000}"/>
    <cellStyle name="Normal 4 22 3 5 2" xfId="9501" xr:uid="{00000000-0005-0000-0000-00001C260000}"/>
    <cellStyle name="Normal 4 22 3 6" xfId="9502" xr:uid="{00000000-0005-0000-0000-00001D260000}"/>
    <cellStyle name="Normal 4 22 3 6 2" xfId="9503" xr:uid="{00000000-0005-0000-0000-00001E260000}"/>
    <cellStyle name="Normal 4 22 3 7" xfId="9504" xr:uid="{00000000-0005-0000-0000-00001F260000}"/>
    <cellStyle name="Normal 4 22 3 7 2" xfId="9505" xr:uid="{00000000-0005-0000-0000-000020260000}"/>
    <cellStyle name="Normal 4 22 3 8" xfId="9506" xr:uid="{00000000-0005-0000-0000-000021260000}"/>
    <cellStyle name="Normal 4 22 3 8 2" xfId="9507" xr:uid="{00000000-0005-0000-0000-000022260000}"/>
    <cellStyle name="Normal 4 22 3 9" xfId="9508" xr:uid="{00000000-0005-0000-0000-000023260000}"/>
    <cellStyle name="Normal 4 22 3 9 2" xfId="9509" xr:uid="{00000000-0005-0000-0000-000024260000}"/>
    <cellStyle name="Normal 4 22 4" xfId="9510" xr:uid="{00000000-0005-0000-0000-000025260000}"/>
    <cellStyle name="Normal 4 22 4 2" xfId="9511" xr:uid="{00000000-0005-0000-0000-000026260000}"/>
    <cellStyle name="Normal 4 22 5" xfId="9512" xr:uid="{00000000-0005-0000-0000-000027260000}"/>
    <cellStyle name="Normal 4 22 5 2" xfId="9513" xr:uid="{00000000-0005-0000-0000-000028260000}"/>
    <cellStyle name="Normal 4 22 6" xfId="9514" xr:uid="{00000000-0005-0000-0000-000029260000}"/>
    <cellStyle name="Normal 4 22 6 2" xfId="9515" xr:uid="{00000000-0005-0000-0000-00002A260000}"/>
    <cellStyle name="Normal 4 22 7" xfId="9516" xr:uid="{00000000-0005-0000-0000-00002B260000}"/>
    <cellStyle name="Normal 4 22 7 2" xfId="9517" xr:uid="{00000000-0005-0000-0000-00002C260000}"/>
    <cellStyle name="Normal 4 22 8" xfId="9518" xr:uid="{00000000-0005-0000-0000-00002D260000}"/>
    <cellStyle name="Normal 4 22 8 2" xfId="9519" xr:uid="{00000000-0005-0000-0000-00002E260000}"/>
    <cellStyle name="Normal 4 22 9" xfId="9520" xr:uid="{00000000-0005-0000-0000-00002F260000}"/>
    <cellStyle name="Normal 4 22 9 2" xfId="9521" xr:uid="{00000000-0005-0000-0000-000030260000}"/>
    <cellStyle name="Normal 4 23" xfId="9522" xr:uid="{00000000-0005-0000-0000-000031260000}"/>
    <cellStyle name="Normal 4 23 10" xfId="9523" xr:uid="{00000000-0005-0000-0000-000032260000}"/>
    <cellStyle name="Normal 4 23 10 2" xfId="9524" xr:uid="{00000000-0005-0000-0000-000033260000}"/>
    <cellStyle name="Normal 4 23 11" xfId="9525" xr:uid="{00000000-0005-0000-0000-000034260000}"/>
    <cellStyle name="Normal 4 23 11 2" xfId="9526" xr:uid="{00000000-0005-0000-0000-000035260000}"/>
    <cellStyle name="Normal 4 23 12" xfId="9527" xr:uid="{00000000-0005-0000-0000-000036260000}"/>
    <cellStyle name="Normal 4 23 12 2" xfId="9528" xr:uid="{00000000-0005-0000-0000-000037260000}"/>
    <cellStyle name="Normal 4 23 13" xfId="9529" xr:uid="{00000000-0005-0000-0000-000038260000}"/>
    <cellStyle name="Normal 4 23 13 2" xfId="9530" xr:uid="{00000000-0005-0000-0000-000039260000}"/>
    <cellStyle name="Normal 4 23 14" xfId="9531" xr:uid="{00000000-0005-0000-0000-00003A260000}"/>
    <cellStyle name="Normal 4 23 14 2" xfId="9532" xr:uid="{00000000-0005-0000-0000-00003B260000}"/>
    <cellStyle name="Normal 4 23 15" xfId="9533" xr:uid="{00000000-0005-0000-0000-00003C260000}"/>
    <cellStyle name="Normal 4 23 15 2" xfId="9534" xr:uid="{00000000-0005-0000-0000-00003D260000}"/>
    <cellStyle name="Normal 4 23 16" xfId="9535" xr:uid="{00000000-0005-0000-0000-00003E260000}"/>
    <cellStyle name="Normal 4 23 16 2" xfId="9536" xr:uid="{00000000-0005-0000-0000-00003F260000}"/>
    <cellStyle name="Normal 4 23 17" xfId="9537" xr:uid="{00000000-0005-0000-0000-000040260000}"/>
    <cellStyle name="Normal 4 23 18" xfId="9538" xr:uid="{00000000-0005-0000-0000-000041260000}"/>
    <cellStyle name="Normal 4 23 2" xfId="9539" xr:uid="{00000000-0005-0000-0000-000042260000}"/>
    <cellStyle name="Normal 4 23 2 10" xfId="9540" xr:uid="{00000000-0005-0000-0000-000043260000}"/>
    <cellStyle name="Normal 4 23 2 10 2" xfId="9541" xr:uid="{00000000-0005-0000-0000-000044260000}"/>
    <cellStyle name="Normal 4 23 2 11" xfId="9542" xr:uid="{00000000-0005-0000-0000-000045260000}"/>
    <cellStyle name="Normal 4 23 2 11 2" xfId="9543" xr:uid="{00000000-0005-0000-0000-000046260000}"/>
    <cellStyle name="Normal 4 23 2 12" xfId="9544" xr:uid="{00000000-0005-0000-0000-000047260000}"/>
    <cellStyle name="Normal 4 23 2 12 2" xfId="9545" xr:uid="{00000000-0005-0000-0000-000048260000}"/>
    <cellStyle name="Normal 4 23 2 13" xfId="9546" xr:uid="{00000000-0005-0000-0000-000049260000}"/>
    <cellStyle name="Normal 4 23 2 13 2" xfId="9547" xr:uid="{00000000-0005-0000-0000-00004A260000}"/>
    <cellStyle name="Normal 4 23 2 14" xfId="9548" xr:uid="{00000000-0005-0000-0000-00004B260000}"/>
    <cellStyle name="Normal 4 23 2 14 2" xfId="9549" xr:uid="{00000000-0005-0000-0000-00004C260000}"/>
    <cellStyle name="Normal 4 23 2 15" xfId="9550" xr:uid="{00000000-0005-0000-0000-00004D260000}"/>
    <cellStyle name="Normal 4 23 2 2" xfId="9551" xr:uid="{00000000-0005-0000-0000-00004E260000}"/>
    <cellStyle name="Normal 4 23 2 2 2" xfId="9552" xr:uid="{00000000-0005-0000-0000-00004F260000}"/>
    <cellStyle name="Normal 4 23 2 3" xfId="9553" xr:uid="{00000000-0005-0000-0000-000050260000}"/>
    <cellStyle name="Normal 4 23 2 3 2" xfId="9554" xr:uid="{00000000-0005-0000-0000-000051260000}"/>
    <cellStyle name="Normal 4 23 2 4" xfId="9555" xr:uid="{00000000-0005-0000-0000-000052260000}"/>
    <cellStyle name="Normal 4 23 2 4 2" xfId="9556" xr:uid="{00000000-0005-0000-0000-000053260000}"/>
    <cellStyle name="Normal 4 23 2 5" xfId="9557" xr:uid="{00000000-0005-0000-0000-000054260000}"/>
    <cellStyle name="Normal 4 23 2 5 2" xfId="9558" xr:uid="{00000000-0005-0000-0000-000055260000}"/>
    <cellStyle name="Normal 4 23 2 6" xfId="9559" xr:uid="{00000000-0005-0000-0000-000056260000}"/>
    <cellStyle name="Normal 4 23 2 6 2" xfId="9560" xr:uid="{00000000-0005-0000-0000-000057260000}"/>
    <cellStyle name="Normal 4 23 2 7" xfId="9561" xr:uid="{00000000-0005-0000-0000-000058260000}"/>
    <cellStyle name="Normal 4 23 2 7 2" xfId="9562" xr:uid="{00000000-0005-0000-0000-000059260000}"/>
    <cellStyle name="Normal 4 23 2 8" xfId="9563" xr:uid="{00000000-0005-0000-0000-00005A260000}"/>
    <cellStyle name="Normal 4 23 2 8 2" xfId="9564" xr:uid="{00000000-0005-0000-0000-00005B260000}"/>
    <cellStyle name="Normal 4 23 2 9" xfId="9565" xr:uid="{00000000-0005-0000-0000-00005C260000}"/>
    <cellStyle name="Normal 4 23 2 9 2" xfId="9566" xr:uid="{00000000-0005-0000-0000-00005D260000}"/>
    <cellStyle name="Normal 4 23 3" xfId="9567" xr:uid="{00000000-0005-0000-0000-00005E260000}"/>
    <cellStyle name="Normal 4 23 3 10" xfId="9568" xr:uid="{00000000-0005-0000-0000-00005F260000}"/>
    <cellStyle name="Normal 4 23 3 10 2" xfId="9569" xr:uid="{00000000-0005-0000-0000-000060260000}"/>
    <cellStyle name="Normal 4 23 3 11" xfId="9570" xr:uid="{00000000-0005-0000-0000-000061260000}"/>
    <cellStyle name="Normal 4 23 3 11 2" xfId="9571" xr:uid="{00000000-0005-0000-0000-000062260000}"/>
    <cellStyle name="Normal 4 23 3 12" xfId="9572" xr:uid="{00000000-0005-0000-0000-000063260000}"/>
    <cellStyle name="Normal 4 23 3 12 2" xfId="9573" xr:uid="{00000000-0005-0000-0000-000064260000}"/>
    <cellStyle name="Normal 4 23 3 13" xfId="9574" xr:uid="{00000000-0005-0000-0000-000065260000}"/>
    <cellStyle name="Normal 4 23 3 13 2" xfId="9575" xr:uid="{00000000-0005-0000-0000-000066260000}"/>
    <cellStyle name="Normal 4 23 3 14" xfId="9576" xr:uid="{00000000-0005-0000-0000-000067260000}"/>
    <cellStyle name="Normal 4 23 3 14 2" xfId="9577" xr:uid="{00000000-0005-0000-0000-000068260000}"/>
    <cellStyle name="Normal 4 23 3 15" xfId="9578" xr:uid="{00000000-0005-0000-0000-000069260000}"/>
    <cellStyle name="Normal 4 23 3 2" xfId="9579" xr:uid="{00000000-0005-0000-0000-00006A260000}"/>
    <cellStyle name="Normal 4 23 3 2 2" xfId="9580" xr:uid="{00000000-0005-0000-0000-00006B260000}"/>
    <cellStyle name="Normal 4 23 3 3" xfId="9581" xr:uid="{00000000-0005-0000-0000-00006C260000}"/>
    <cellStyle name="Normal 4 23 3 3 2" xfId="9582" xr:uid="{00000000-0005-0000-0000-00006D260000}"/>
    <cellStyle name="Normal 4 23 3 4" xfId="9583" xr:uid="{00000000-0005-0000-0000-00006E260000}"/>
    <cellStyle name="Normal 4 23 3 4 2" xfId="9584" xr:uid="{00000000-0005-0000-0000-00006F260000}"/>
    <cellStyle name="Normal 4 23 3 5" xfId="9585" xr:uid="{00000000-0005-0000-0000-000070260000}"/>
    <cellStyle name="Normal 4 23 3 5 2" xfId="9586" xr:uid="{00000000-0005-0000-0000-000071260000}"/>
    <cellStyle name="Normal 4 23 3 6" xfId="9587" xr:uid="{00000000-0005-0000-0000-000072260000}"/>
    <cellStyle name="Normal 4 23 3 6 2" xfId="9588" xr:uid="{00000000-0005-0000-0000-000073260000}"/>
    <cellStyle name="Normal 4 23 3 7" xfId="9589" xr:uid="{00000000-0005-0000-0000-000074260000}"/>
    <cellStyle name="Normal 4 23 3 7 2" xfId="9590" xr:uid="{00000000-0005-0000-0000-000075260000}"/>
    <cellStyle name="Normal 4 23 3 8" xfId="9591" xr:uid="{00000000-0005-0000-0000-000076260000}"/>
    <cellStyle name="Normal 4 23 3 8 2" xfId="9592" xr:uid="{00000000-0005-0000-0000-000077260000}"/>
    <cellStyle name="Normal 4 23 3 9" xfId="9593" xr:uid="{00000000-0005-0000-0000-000078260000}"/>
    <cellStyle name="Normal 4 23 3 9 2" xfId="9594" xr:uid="{00000000-0005-0000-0000-000079260000}"/>
    <cellStyle name="Normal 4 23 4" xfId="9595" xr:uid="{00000000-0005-0000-0000-00007A260000}"/>
    <cellStyle name="Normal 4 23 4 2" xfId="9596" xr:uid="{00000000-0005-0000-0000-00007B260000}"/>
    <cellStyle name="Normal 4 23 5" xfId="9597" xr:uid="{00000000-0005-0000-0000-00007C260000}"/>
    <cellStyle name="Normal 4 23 5 2" xfId="9598" xr:uid="{00000000-0005-0000-0000-00007D260000}"/>
    <cellStyle name="Normal 4 23 6" xfId="9599" xr:uid="{00000000-0005-0000-0000-00007E260000}"/>
    <cellStyle name="Normal 4 23 6 2" xfId="9600" xr:uid="{00000000-0005-0000-0000-00007F260000}"/>
    <cellStyle name="Normal 4 23 7" xfId="9601" xr:uid="{00000000-0005-0000-0000-000080260000}"/>
    <cellStyle name="Normal 4 23 7 2" xfId="9602" xr:uid="{00000000-0005-0000-0000-000081260000}"/>
    <cellStyle name="Normal 4 23 8" xfId="9603" xr:uid="{00000000-0005-0000-0000-000082260000}"/>
    <cellStyle name="Normal 4 23 8 2" xfId="9604" xr:uid="{00000000-0005-0000-0000-000083260000}"/>
    <cellStyle name="Normal 4 23 9" xfId="9605" xr:uid="{00000000-0005-0000-0000-000084260000}"/>
    <cellStyle name="Normal 4 23 9 2" xfId="9606" xr:uid="{00000000-0005-0000-0000-000085260000}"/>
    <cellStyle name="Normal 4 24" xfId="9607" xr:uid="{00000000-0005-0000-0000-000086260000}"/>
    <cellStyle name="Normal 4 24 10" xfId="9608" xr:uid="{00000000-0005-0000-0000-000087260000}"/>
    <cellStyle name="Normal 4 24 10 2" xfId="9609" xr:uid="{00000000-0005-0000-0000-000088260000}"/>
    <cellStyle name="Normal 4 24 11" xfId="9610" xr:uid="{00000000-0005-0000-0000-000089260000}"/>
    <cellStyle name="Normal 4 24 11 2" xfId="9611" xr:uid="{00000000-0005-0000-0000-00008A260000}"/>
    <cellStyle name="Normal 4 24 12" xfId="9612" xr:uid="{00000000-0005-0000-0000-00008B260000}"/>
    <cellStyle name="Normal 4 24 12 2" xfId="9613" xr:uid="{00000000-0005-0000-0000-00008C260000}"/>
    <cellStyle name="Normal 4 24 13" xfId="9614" xr:uid="{00000000-0005-0000-0000-00008D260000}"/>
    <cellStyle name="Normal 4 24 13 2" xfId="9615" xr:uid="{00000000-0005-0000-0000-00008E260000}"/>
    <cellStyle name="Normal 4 24 14" xfId="9616" xr:uid="{00000000-0005-0000-0000-00008F260000}"/>
    <cellStyle name="Normal 4 24 14 2" xfId="9617" xr:uid="{00000000-0005-0000-0000-000090260000}"/>
    <cellStyle name="Normal 4 24 15" xfId="9618" xr:uid="{00000000-0005-0000-0000-000091260000}"/>
    <cellStyle name="Normal 4 24 15 2" xfId="9619" xr:uid="{00000000-0005-0000-0000-000092260000}"/>
    <cellStyle name="Normal 4 24 16" xfId="9620" xr:uid="{00000000-0005-0000-0000-000093260000}"/>
    <cellStyle name="Normal 4 24 16 2" xfId="9621" xr:uid="{00000000-0005-0000-0000-000094260000}"/>
    <cellStyle name="Normal 4 24 17" xfId="9622" xr:uid="{00000000-0005-0000-0000-000095260000}"/>
    <cellStyle name="Normal 4 24 2" xfId="9623" xr:uid="{00000000-0005-0000-0000-000096260000}"/>
    <cellStyle name="Normal 4 24 2 10" xfId="9624" xr:uid="{00000000-0005-0000-0000-000097260000}"/>
    <cellStyle name="Normal 4 24 2 10 2" xfId="9625" xr:uid="{00000000-0005-0000-0000-000098260000}"/>
    <cellStyle name="Normal 4 24 2 11" xfId="9626" xr:uid="{00000000-0005-0000-0000-000099260000}"/>
    <cellStyle name="Normal 4 24 2 11 2" xfId="9627" xr:uid="{00000000-0005-0000-0000-00009A260000}"/>
    <cellStyle name="Normal 4 24 2 12" xfId="9628" xr:uid="{00000000-0005-0000-0000-00009B260000}"/>
    <cellStyle name="Normal 4 24 2 12 2" xfId="9629" xr:uid="{00000000-0005-0000-0000-00009C260000}"/>
    <cellStyle name="Normal 4 24 2 13" xfId="9630" xr:uid="{00000000-0005-0000-0000-00009D260000}"/>
    <cellStyle name="Normal 4 24 2 13 2" xfId="9631" xr:uid="{00000000-0005-0000-0000-00009E260000}"/>
    <cellStyle name="Normal 4 24 2 14" xfId="9632" xr:uid="{00000000-0005-0000-0000-00009F260000}"/>
    <cellStyle name="Normal 4 24 2 14 2" xfId="9633" xr:uid="{00000000-0005-0000-0000-0000A0260000}"/>
    <cellStyle name="Normal 4 24 2 15" xfId="9634" xr:uid="{00000000-0005-0000-0000-0000A1260000}"/>
    <cellStyle name="Normal 4 24 2 2" xfId="9635" xr:uid="{00000000-0005-0000-0000-0000A2260000}"/>
    <cellStyle name="Normal 4 24 2 2 2" xfId="9636" xr:uid="{00000000-0005-0000-0000-0000A3260000}"/>
    <cellStyle name="Normal 4 24 2 3" xfId="9637" xr:uid="{00000000-0005-0000-0000-0000A4260000}"/>
    <cellStyle name="Normal 4 24 2 3 2" xfId="9638" xr:uid="{00000000-0005-0000-0000-0000A5260000}"/>
    <cellStyle name="Normal 4 24 2 4" xfId="9639" xr:uid="{00000000-0005-0000-0000-0000A6260000}"/>
    <cellStyle name="Normal 4 24 2 4 2" xfId="9640" xr:uid="{00000000-0005-0000-0000-0000A7260000}"/>
    <cellStyle name="Normal 4 24 2 5" xfId="9641" xr:uid="{00000000-0005-0000-0000-0000A8260000}"/>
    <cellStyle name="Normal 4 24 2 5 2" xfId="9642" xr:uid="{00000000-0005-0000-0000-0000A9260000}"/>
    <cellStyle name="Normal 4 24 2 6" xfId="9643" xr:uid="{00000000-0005-0000-0000-0000AA260000}"/>
    <cellStyle name="Normal 4 24 2 6 2" xfId="9644" xr:uid="{00000000-0005-0000-0000-0000AB260000}"/>
    <cellStyle name="Normal 4 24 2 7" xfId="9645" xr:uid="{00000000-0005-0000-0000-0000AC260000}"/>
    <cellStyle name="Normal 4 24 2 7 2" xfId="9646" xr:uid="{00000000-0005-0000-0000-0000AD260000}"/>
    <cellStyle name="Normal 4 24 2 8" xfId="9647" xr:uid="{00000000-0005-0000-0000-0000AE260000}"/>
    <cellStyle name="Normal 4 24 2 8 2" xfId="9648" xr:uid="{00000000-0005-0000-0000-0000AF260000}"/>
    <cellStyle name="Normal 4 24 2 9" xfId="9649" xr:uid="{00000000-0005-0000-0000-0000B0260000}"/>
    <cellStyle name="Normal 4 24 2 9 2" xfId="9650" xr:uid="{00000000-0005-0000-0000-0000B1260000}"/>
    <cellStyle name="Normal 4 24 3" xfId="9651" xr:uid="{00000000-0005-0000-0000-0000B2260000}"/>
    <cellStyle name="Normal 4 24 3 10" xfId="9652" xr:uid="{00000000-0005-0000-0000-0000B3260000}"/>
    <cellStyle name="Normal 4 24 3 10 2" xfId="9653" xr:uid="{00000000-0005-0000-0000-0000B4260000}"/>
    <cellStyle name="Normal 4 24 3 11" xfId="9654" xr:uid="{00000000-0005-0000-0000-0000B5260000}"/>
    <cellStyle name="Normal 4 24 3 11 2" xfId="9655" xr:uid="{00000000-0005-0000-0000-0000B6260000}"/>
    <cellStyle name="Normal 4 24 3 12" xfId="9656" xr:uid="{00000000-0005-0000-0000-0000B7260000}"/>
    <cellStyle name="Normal 4 24 3 12 2" xfId="9657" xr:uid="{00000000-0005-0000-0000-0000B8260000}"/>
    <cellStyle name="Normal 4 24 3 13" xfId="9658" xr:uid="{00000000-0005-0000-0000-0000B9260000}"/>
    <cellStyle name="Normal 4 24 3 13 2" xfId="9659" xr:uid="{00000000-0005-0000-0000-0000BA260000}"/>
    <cellStyle name="Normal 4 24 3 14" xfId="9660" xr:uid="{00000000-0005-0000-0000-0000BB260000}"/>
    <cellStyle name="Normal 4 24 3 14 2" xfId="9661" xr:uid="{00000000-0005-0000-0000-0000BC260000}"/>
    <cellStyle name="Normal 4 24 3 15" xfId="9662" xr:uid="{00000000-0005-0000-0000-0000BD260000}"/>
    <cellStyle name="Normal 4 24 3 2" xfId="9663" xr:uid="{00000000-0005-0000-0000-0000BE260000}"/>
    <cellStyle name="Normal 4 24 3 2 2" xfId="9664" xr:uid="{00000000-0005-0000-0000-0000BF260000}"/>
    <cellStyle name="Normal 4 24 3 3" xfId="9665" xr:uid="{00000000-0005-0000-0000-0000C0260000}"/>
    <cellStyle name="Normal 4 24 3 3 2" xfId="9666" xr:uid="{00000000-0005-0000-0000-0000C1260000}"/>
    <cellStyle name="Normal 4 24 3 4" xfId="9667" xr:uid="{00000000-0005-0000-0000-0000C2260000}"/>
    <cellStyle name="Normal 4 24 3 4 2" xfId="9668" xr:uid="{00000000-0005-0000-0000-0000C3260000}"/>
    <cellStyle name="Normal 4 24 3 5" xfId="9669" xr:uid="{00000000-0005-0000-0000-0000C4260000}"/>
    <cellStyle name="Normal 4 24 3 5 2" xfId="9670" xr:uid="{00000000-0005-0000-0000-0000C5260000}"/>
    <cellStyle name="Normal 4 24 3 6" xfId="9671" xr:uid="{00000000-0005-0000-0000-0000C6260000}"/>
    <cellStyle name="Normal 4 24 3 6 2" xfId="9672" xr:uid="{00000000-0005-0000-0000-0000C7260000}"/>
    <cellStyle name="Normal 4 24 3 7" xfId="9673" xr:uid="{00000000-0005-0000-0000-0000C8260000}"/>
    <cellStyle name="Normal 4 24 3 7 2" xfId="9674" xr:uid="{00000000-0005-0000-0000-0000C9260000}"/>
    <cellStyle name="Normal 4 24 3 8" xfId="9675" xr:uid="{00000000-0005-0000-0000-0000CA260000}"/>
    <cellStyle name="Normal 4 24 3 8 2" xfId="9676" xr:uid="{00000000-0005-0000-0000-0000CB260000}"/>
    <cellStyle name="Normal 4 24 3 9" xfId="9677" xr:uid="{00000000-0005-0000-0000-0000CC260000}"/>
    <cellStyle name="Normal 4 24 3 9 2" xfId="9678" xr:uid="{00000000-0005-0000-0000-0000CD260000}"/>
    <cellStyle name="Normal 4 24 4" xfId="9679" xr:uid="{00000000-0005-0000-0000-0000CE260000}"/>
    <cellStyle name="Normal 4 24 4 2" xfId="9680" xr:uid="{00000000-0005-0000-0000-0000CF260000}"/>
    <cellStyle name="Normal 4 24 5" xfId="9681" xr:uid="{00000000-0005-0000-0000-0000D0260000}"/>
    <cellStyle name="Normal 4 24 5 2" xfId="9682" xr:uid="{00000000-0005-0000-0000-0000D1260000}"/>
    <cellStyle name="Normal 4 24 6" xfId="9683" xr:uid="{00000000-0005-0000-0000-0000D2260000}"/>
    <cellStyle name="Normal 4 24 6 2" xfId="9684" xr:uid="{00000000-0005-0000-0000-0000D3260000}"/>
    <cellStyle name="Normal 4 24 7" xfId="9685" xr:uid="{00000000-0005-0000-0000-0000D4260000}"/>
    <cellStyle name="Normal 4 24 7 2" xfId="9686" xr:uid="{00000000-0005-0000-0000-0000D5260000}"/>
    <cellStyle name="Normal 4 24 8" xfId="9687" xr:uid="{00000000-0005-0000-0000-0000D6260000}"/>
    <cellStyle name="Normal 4 24 8 2" xfId="9688" xr:uid="{00000000-0005-0000-0000-0000D7260000}"/>
    <cellStyle name="Normal 4 24 9" xfId="9689" xr:uid="{00000000-0005-0000-0000-0000D8260000}"/>
    <cellStyle name="Normal 4 24 9 2" xfId="9690" xr:uid="{00000000-0005-0000-0000-0000D9260000}"/>
    <cellStyle name="Normal 4 25" xfId="9691" xr:uid="{00000000-0005-0000-0000-0000DA260000}"/>
    <cellStyle name="Normal 4 25 10" xfId="9692" xr:uid="{00000000-0005-0000-0000-0000DB260000}"/>
    <cellStyle name="Normal 4 25 10 2" xfId="9693" xr:uid="{00000000-0005-0000-0000-0000DC260000}"/>
    <cellStyle name="Normal 4 25 11" xfId="9694" xr:uid="{00000000-0005-0000-0000-0000DD260000}"/>
    <cellStyle name="Normal 4 25 11 2" xfId="9695" xr:uid="{00000000-0005-0000-0000-0000DE260000}"/>
    <cellStyle name="Normal 4 25 12" xfId="9696" xr:uid="{00000000-0005-0000-0000-0000DF260000}"/>
    <cellStyle name="Normal 4 25 12 2" xfId="9697" xr:uid="{00000000-0005-0000-0000-0000E0260000}"/>
    <cellStyle name="Normal 4 25 13" xfId="9698" xr:uid="{00000000-0005-0000-0000-0000E1260000}"/>
    <cellStyle name="Normal 4 25 13 2" xfId="9699" xr:uid="{00000000-0005-0000-0000-0000E2260000}"/>
    <cellStyle name="Normal 4 25 14" xfId="9700" xr:uid="{00000000-0005-0000-0000-0000E3260000}"/>
    <cellStyle name="Normal 4 25 14 2" xfId="9701" xr:uid="{00000000-0005-0000-0000-0000E4260000}"/>
    <cellStyle name="Normal 4 25 15" xfId="9702" xr:uid="{00000000-0005-0000-0000-0000E5260000}"/>
    <cellStyle name="Normal 4 25 15 2" xfId="9703" xr:uid="{00000000-0005-0000-0000-0000E6260000}"/>
    <cellStyle name="Normal 4 25 16" xfId="9704" xr:uid="{00000000-0005-0000-0000-0000E7260000}"/>
    <cellStyle name="Normal 4 25 16 2" xfId="9705" xr:uid="{00000000-0005-0000-0000-0000E8260000}"/>
    <cellStyle name="Normal 4 25 17" xfId="9706" xr:uid="{00000000-0005-0000-0000-0000E9260000}"/>
    <cellStyle name="Normal 4 25 2" xfId="9707" xr:uid="{00000000-0005-0000-0000-0000EA260000}"/>
    <cellStyle name="Normal 4 25 2 10" xfId="9708" xr:uid="{00000000-0005-0000-0000-0000EB260000}"/>
    <cellStyle name="Normal 4 25 2 10 2" xfId="9709" xr:uid="{00000000-0005-0000-0000-0000EC260000}"/>
    <cellStyle name="Normal 4 25 2 11" xfId="9710" xr:uid="{00000000-0005-0000-0000-0000ED260000}"/>
    <cellStyle name="Normal 4 25 2 11 2" xfId="9711" xr:uid="{00000000-0005-0000-0000-0000EE260000}"/>
    <cellStyle name="Normal 4 25 2 12" xfId="9712" xr:uid="{00000000-0005-0000-0000-0000EF260000}"/>
    <cellStyle name="Normal 4 25 2 12 2" xfId="9713" xr:uid="{00000000-0005-0000-0000-0000F0260000}"/>
    <cellStyle name="Normal 4 25 2 13" xfId="9714" xr:uid="{00000000-0005-0000-0000-0000F1260000}"/>
    <cellStyle name="Normal 4 25 2 13 2" xfId="9715" xr:uid="{00000000-0005-0000-0000-0000F2260000}"/>
    <cellStyle name="Normal 4 25 2 14" xfId="9716" xr:uid="{00000000-0005-0000-0000-0000F3260000}"/>
    <cellStyle name="Normal 4 25 2 14 2" xfId="9717" xr:uid="{00000000-0005-0000-0000-0000F4260000}"/>
    <cellStyle name="Normal 4 25 2 15" xfId="9718" xr:uid="{00000000-0005-0000-0000-0000F5260000}"/>
    <cellStyle name="Normal 4 25 2 2" xfId="9719" xr:uid="{00000000-0005-0000-0000-0000F6260000}"/>
    <cellStyle name="Normal 4 25 2 2 2" xfId="9720" xr:uid="{00000000-0005-0000-0000-0000F7260000}"/>
    <cellStyle name="Normal 4 25 2 3" xfId="9721" xr:uid="{00000000-0005-0000-0000-0000F8260000}"/>
    <cellStyle name="Normal 4 25 2 3 2" xfId="9722" xr:uid="{00000000-0005-0000-0000-0000F9260000}"/>
    <cellStyle name="Normal 4 25 2 4" xfId="9723" xr:uid="{00000000-0005-0000-0000-0000FA260000}"/>
    <cellStyle name="Normal 4 25 2 4 2" xfId="9724" xr:uid="{00000000-0005-0000-0000-0000FB260000}"/>
    <cellStyle name="Normal 4 25 2 5" xfId="9725" xr:uid="{00000000-0005-0000-0000-0000FC260000}"/>
    <cellStyle name="Normal 4 25 2 5 2" xfId="9726" xr:uid="{00000000-0005-0000-0000-0000FD260000}"/>
    <cellStyle name="Normal 4 25 2 6" xfId="9727" xr:uid="{00000000-0005-0000-0000-0000FE260000}"/>
    <cellStyle name="Normal 4 25 2 6 2" xfId="9728" xr:uid="{00000000-0005-0000-0000-0000FF260000}"/>
    <cellStyle name="Normal 4 25 2 7" xfId="9729" xr:uid="{00000000-0005-0000-0000-000000270000}"/>
    <cellStyle name="Normal 4 25 2 7 2" xfId="9730" xr:uid="{00000000-0005-0000-0000-000001270000}"/>
    <cellStyle name="Normal 4 25 2 8" xfId="9731" xr:uid="{00000000-0005-0000-0000-000002270000}"/>
    <cellStyle name="Normal 4 25 2 8 2" xfId="9732" xr:uid="{00000000-0005-0000-0000-000003270000}"/>
    <cellStyle name="Normal 4 25 2 9" xfId="9733" xr:uid="{00000000-0005-0000-0000-000004270000}"/>
    <cellStyle name="Normal 4 25 2 9 2" xfId="9734" xr:uid="{00000000-0005-0000-0000-000005270000}"/>
    <cellStyle name="Normal 4 25 3" xfId="9735" xr:uid="{00000000-0005-0000-0000-000006270000}"/>
    <cellStyle name="Normal 4 25 3 10" xfId="9736" xr:uid="{00000000-0005-0000-0000-000007270000}"/>
    <cellStyle name="Normal 4 25 3 10 2" xfId="9737" xr:uid="{00000000-0005-0000-0000-000008270000}"/>
    <cellStyle name="Normal 4 25 3 11" xfId="9738" xr:uid="{00000000-0005-0000-0000-000009270000}"/>
    <cellStyle name="Normal 4 25 3 11 2" xfId="9739" xr:uid="{00000000-0005-0000-0000-00000A270000}"/>
    <cellStyle name="Normal 4 25 3 12" xfId="9740" xr:uid="{00000000-0005-0000-0000-00000B270000}"/>
    <cellStyle name="Normal 4 25 3 12 2" xfId="9741" xr:uid="{00000000-0005-0000-0000-00000C270000}"/>
    <cellStyle name="Normal 4 25 3 13" xfId="9742" xr:uid="{00000000-0005-0000-0000-00000D270000}"/>
    <cellStyle name="Normal 4 25 3 13 2" xfId="9743" xr:uid="{00000000-0005-0000-0000-00000E270000}"/>
    <cellStyle name="Normal 4 25 3 14" xfId="9744" xr:uid="{00000000-0005-0000-0000-00000F270000}"/>
    <cellStyle name="Normal 4 25 3 14 2" xfId="9745" xr:uid="{00000000-0005-0000-0000-000010270000}"/>
    <cellStyle name="Normal 4 25 3 15" xfId="9746" xr:uid="{00000000-0005-0000-0000-000011270000}"/>
    <cellStyle name="Normal 4 25 3 2" xfId="9747" xr:uid="{00000000-0005-0000-0000-000012270000}"/>
    <cellStyle name="Normal 4 25 3 2 2" xfId="9748" xr:uid="{00000000-0005-0000-0000-000013270000}"/>
    <cellStyle name="Normal 4 25 3 3" xfId="9749" xr:uid="{00000000-0005-0000-0000-000014270000}"/>
    <cellStyle name="Normal 4 25 3 3 2" xfId="9750" xr:uid="{00000000-0005-0000-0000-000015270000}"/>
    <cellStyle name="Normal 4 25 3 4" xfId="9751" xr:uid="{00000000-0005-0000-0000-000016270000}"/>
    <cellStyle name="Normal 4 25 3 4 2" xfId="9752" xr:uid="{00000000-0005-0000-0000-000017270000}"/>
    <cellStyle name="Normal 4 25 3 5" xfId="9753" xr:uid="{00000000-0005-0000-0000-000018270000}"/>
    <cellStyle name="Normal 4 25 3 5 2" xfId="9754" xr:uid="{00000000-0005-0000-0000-000019270000}"/>
    <cellStyle name="Normal 4 25 3 6" xfId="9755" xr:uid="{00000000-0005-0000-0000-00001A270000}"/>
    <cellStyle name="Normal 4 25 3 6 2" xfId="9756" xr:uid="{00000000-0005-0000-0000-00001B270000}"/>
    <cellStyle name="Normal 4 25 3 7" xfId="9757" xr:uid="{00000000-0005-0000-0000-00001C270000}"/>
    <cellStyle name="Normal 4 25 3 7 2" xfId="9758" xr:uid="{00000000-0005-0000-0000-00001D270000}"/>
    <cellStyle name="Normal 4 25 3 8" xfId="9759" xr:uid="{00000000-0005-0000-0000-00001E270000}"/>
    <cellStyle name="Normal 4 25 3 8 2" xfId="9760" xr:uid="{00000000-0005-0000-0000-00001F270000}"/>
    <cellStyle name="Normal 4 25 3 9" xfId="9761" xr:uid="{00000000-0005-0000-0000-000020270000}"/>
    <cellStyle name="Normal 4 25 3 9 2" xfId="9762" xr:uid="{00000000-0005-0000-0000-000021270000}"/>
    <cellStyle name="Normal 4 25 4" xfId="9763" xr:uid="{00000000-0005-0000-0000-000022270000}"/>
    <cellStyle name="Normal 4 25 4 2" xfId="9764" xr:uid="{00000000-0005-0000-0000-000023270000}"/>
    <cellStyle name="Normal 4 25 5" xfId="9765" xr:uid="{00000000-0005-0000-0000-000024270000}"/>
    <cellStyle name="Normal 4 25 5 2" xfId="9766" xr:uid="{00000000-0005-0000-0000-000025270000}"/>
    <cellStyle name="Normal 4 25 6" xfId="9767" xr:uid="{00000000-0005-0000-0000-000026270000}"/>
    <cellStyle name="Normal 4 25 6 2" xfId="9768" xr:uid="{00000000-0005-0000-0000-000027270000}"/>
    <cellStyle name="Normal 4 25 7" xfId="9769" xr:uid="{00000000-0005-0000-0000-000028270000}"/>
    <cellStyle name="Normal 4 25 7 2" xfId="9770" xr:uid="{00000000-0005-0000-0000-000029270000}"/>
    <cellStyle name="Normal 4 25 8" xfId="9771" xr:uid="{00000000-0005-0000-0000-00002A270000}"/>
    <cellStyle name="Normal 4 25 8 2" xfId="9772" xr:uid="{00000000-0005-0000-0000-00002B270000}"/>
    <cellStyle name="Normal 4 25 9" xfId="9773" xr:uid="{00000000-0005-0000-0000-00002C270000}"/>
    <cellStyle name="Normal 4 25 9 2" xfId="9774" xr:uid="{00000000-0005-0000-0000-00002D270000}"/>
    <cellStyle name="Normal 4 26" xfId="9775" xr:uid="{00000000-0005-0000-0000-00002E270000}"/>
    <cellStyle name="Normal 4 26 10" xfId="9776" xr:uid="{00000000-0005-0000-0000-00002F270000}"/>
    <cellStyle name="Normal 4 26 10 2" xfId="9777" xr:uid="{00000000-0005-0000-0000-000030270000}"/>
    <cellStyle name="Normal 4 26 11" xfId="9778" xr:uid="{00000000-0005-0000-0000-000031270000}"/>
    <cellStyle name="Normal 4 26 11 2" xfId="9779" xr:uid="{00000000-0005-0000-0000-000032270000}"/>
    <cellStyle name="Normal 4 26 12" xfId="9780" xr:uid="{00000000-0005-0000-0000-000033270000}"/>
    <cellStyle name="Normal 4 26 12 2" xfId="9781" xr:uid="{00000000-0005-0000-0000-000034270000}"/>
    <cellStyle name="Normal 4 26 13" xfId="9782" xr:uid="{00000000-0005-0000-0000-000035270000}"/>
    <cellStyle name="Normal 4 26 13 2" xfId="9783" xr:uid="{00000000-0005-0000-0000-000036270000}"/>
    <cellStyle name="Normal 4 26 14" xfId="9784" xr:uid="{00000000-0005-0000-0000-000037270000}"/>
    <cellStyle name="Normal 4 26 14 2" xfId="9785" xr:uid="{00000000-0005-0000-0000-000038270000}"/>
    <cellStyle name="Normal 4 26 15" xfId="9786" xr:uid="{00000000-0005-0000-0000-000039270000}"/>
    <cellStyle name="Normal 4 26 15 2" xfId="9787" xr:uid="{00000000-0005-0000-0000-00003A270000}"/>
    <cellStyle name="Normal 4 26 16" xfId="9788" xr:uid="{00000000-0005-0000-0000-00003B270000}"/>
    <cellStyle name="Normal 4 26 16 2" xfId="9789" xr:uid="{00000000-0005-0000-0000-00003C270000}"/>
    <cellStyle name="Normal 4 26 17" xfId="9790" xr:uid="{00000000-0005-0000-0000-00003D270000}"/>
    <cellStyle name="Normal 4 26 2" xfId="9791" xr:uid="{00000000-0005-0000-0000-00003E270000}"/>
    <cellStyle name="Normal 4 26 2 10" xfId="9792" xr:uid="{00000000-0005-0000-0000-00003F270000}"/>
    <cellStyle name="Normal 4 26 2 10 2" xfId="9793" xr:uid="{00000000-0005-0000-0000-000040270000}"/>
    <cellStyle name="Normal 4 26 2 11" xfId="9794" xr:uid="{00000000-0005-0000-0000-000041270000}"/>
    <cellStyle name="Normal 4 26 2 11 2" xfId="9795" xr:uid="{00000000-0005-0000-0000-000042270000}"/>
    <cellStyle name="Normal 4 26 2 12" xfId="9796" xr:uid="{00000000-0005-0000-0000-000043270000}"/>
    <cellStyle name="Normal 4 26 2 12 2" xfId="9797" xr:uid="{00000000-0005-0000-0000-000044270000}"/>
    <cellStyle name="Normal 4 26 2 13" xfId="9798" xr:uid="{00000000-0005-0000-0000-000045270000}"/>
    <cellStyle name="Normal 4 26 2 13 2" xfId="9799" xr:uid="{00000000-0005-0000-0000-000046270000}"/>
    <cellStyle name="Normal 4 26 2 14" xfId="9800" xr:uid="{00000000-0005-0000-0000-000047270000}"/>
    <cellStyle name="Normal 4 26 2 14 2" xfId="9801" xr:uid="{00000000-0005-0000-0000-000048270000}"/>
    <cellStyle name="Normal 4 26 2 15" xfId="9802" xr:uid="{00000000-0005-0000-0000-000049270000}"/>
    <cellStyle name="Normal 4 26 2 2" xfId="9803" xr:uid="{00000000-0005-0000-0000-00004A270000}"/>
    <cellStyle name="Normal 4 26 2 2 2" xfId="9804" xr:uid="{00000000-0005-0000-0000-00004B270000}"/>
    <cellStyle name="Normal 4 26 2 3" xfId="9805" xr:uid="{00000000-0005-0000-0000-00004C270000}"/>
    <cellStyle name="Normal 4 26 2 3 2" xfId="9806" xr:uid="{00000000-0005-0000-0000-00004D270000}"/>
    <cellStyle name="Normal 4 26 2 4" xfId="9807" xr:uid="{00000000-0005-0000-0000-00004E270000}"/>
    <cellStyle name="Normal 4 26 2 4 2" xfId="9808" xr:uid="{00000000-0005-0000-0000-00004F270000}"/>
    <cellStyle name="Normal 4 26 2 5" xfId="9809" xr:uid="{00000000-0005-0000-0000-000050270000}"/>
    <cellStyle name="Normal 4 26 2 5 2" xfId="9810" xr:uid="{00000000-0005-0000-0000-000051270000}"/>
    <cellStyle name="Normal 4 26 2 6" xfId="9811" xr:uid="{00000000-0005-0000-0000-000052270000}"/>
    <cellStyle name="Normal 4 26 2 6 2" xfId="9812" xr:uid="{00000000-0005-0000-0000-000053270000}"/>
    <cellStyle name="Normal 4 26 2 7" xfId="9813" xr:uid="{00000000-0005-0000-0000-000054270000}"/>
    <cellStyle name="Normal 4 26 2 7 2" xfId="9814" xr:uid="{00000000-0005-0000-0000-000055270000}"/>
    <cellStyle name="Normal 4 26 2 8" xfId="9815" xr:uid="{00000000-0005-0000-0000-000056270000}"/>
    <cellStyle name="Normal 4 26 2 8 2" xfId="9816" xr:uid="{00000000-0005-0000-0000-000057270000}"/>
    <cellStyle name="Normal 4 26 2 9" xfId="9817" xr:uid="{00000000-0005-0000-0000-000058270000}"/>
    <cellStyle name="Normal 4 26 2 9 2" xfId="9818" xr:uid="{00000000-0005-0000-0000-000059270000}"/>
    <cellStyle name="Normal 4 26 3" xfId="9819" xr:uid="{00000000-0005-0000-0000-00005A270000}"/>
    <cellStyle name="Normal 4 26 3 10" xfId="9820" xr:uid="{00000000-0005-0000-0000-00005B270000}"/>
    <cellStyle name="Normal 4 26 3 10 2" xfId="9821" xr:uid="{00000000-0005-0000-0000-00005C270000}"/>
    <cellStyle name="Normal 4 26 3 11" xfId="9822" xr:uid="{00000000-0005-0000-0000-00005D270000}"/>
    <cellStyle name="Normal 4 26 3 11 2" xfId="9823" xr:uid="{00000000-0005-0000-0000-00005E270000}"/>
    <cellStyle name="Normal 4 26 3 12" xfId="9824" xr:uid="{00000000-0005-0000-0000-00005F270000}"/>
    <cellStyle name="Normal 4 26 3 12 2" xfId="9825" xr:uid="{00000000-0005-0000-0000-000060270000}"/>
    <cellStyle name="Normal 4 26 3 13" xfId="9826" xr:uid="{00000000-0005-0000-0000-000061270000}"/>
    <cellStyle name="Normal 4 26 3 13 2" xfId="9827" xr:uid="{00000000-0005-0000-0000-000062270000}"/>
    <cellStyle name="Normal 4 26 3 14" xfId="9828" xr:uid="{00000000-0005-0000-0000-000063270000}"/>
    <cellStyle name="Normal 4 26 3 14 2" xfId="9829" xr:uid="{00000000-0005-0000-0000-000064270000}"/>
    <cellStyle name="Normal 4 26 3 15" xfId="9830" xr:uid="{00000000-0005-0000-0000-000065270000}"/>
    <cellStyle name="Normal 4 26 3 2" xfId="9831" xr:uid="{00000000-0005-0000-0000-000066270000}"/>
    <cellStyle name="Normal 4 26 3 2 2" xfId="9832" xr:uid="{00000000-0005-0000-0000-000067270000}"/>
    <cellStyle name="Normal 4 26 3 3" xfId="9833" xr:uid="{00000000-0005-0000-0000-000068270000}"/>
    <cellStyle name="Normal 4 26 3 3 2" xfId="9834" xr:uid="{00000000-0005-0000-0000-000069270000}"/>
    <cellStyle name="Normal 4 26 3 4" xfId="9835" xr:uid="{00000000-0005-0000-0000-00006A270000}"/>
    <cellStyle name="Normal 4 26 3 4 2" xfId="9836" xr:uid="{00000000-0005-0000-0000-00006B270000}"/>
    <cellStyle name="Normal 4 26 3 5" xfId="9837" xr:uid="{00000000-0005-0000-0000-00006C270000}"/>
    <cellStyle name="Normal 4 26 3 5 2" xfId="9838" xr:uid="{00000000-0005-0000-0000-00006D270000}"/>
    <cellStyle name="Normal 4 26 3 6" xfId="9839" xr:uid="{00000000-0005-0000-0000-00006E270000}"/>
    <cellStyle name="Normal 4 26 3 6 2" xfId="9840" xr:uid="{00000000-0005-0000-0000-00006F270000}"/>
    <cellStyle name="Normal 4 26 3 7" xfId="9841" xr:uid="{00000000-0005-0000-0000-000070270000}"/>
    <cellStyle name="Normal 4 26 3 7 2" xfId="9842" xr:uid="{00000000-0005-0000-0000-000071270000}"/>
    <cellStyle name="Normal 4 26 3 8" xfId="9843" xr:uid="{00000000-0005-0000-0000-000072270000}"/>
    <cellStyle name="Normal 4 26 3 8 2" xfId="9844" xr:uid="{00000000-0005-0000-0000-000073270000}"/>
    <cellStyle name="Normal 4 26 3 9" xfId="9845" xr:uid="{00000000-0005-0000-0000-000074270000}"/>
    <cellStyle name="Normal 4 26 3 9 2" xfId="9846" xr:uid="{00000000-0005-0000-0000-000075270000}"/>
    <cellStyle name="Normal 4 26 4" xfId="9847" xr:uid="{00000000-0005-0000-0000-000076270000}"/>
    <cellStyle name="Normal 4 26 4 2" xfId="9848" xr:uid="{00000000-0005-0000-0000-000077270000}"/>
    <cellStyle name="Normal 4 26 5" xfId="9849" xr:uid="{00000000-0005-0000-0000-000078270000}"/>
    <cellStyle name="Normal 4 26 5 2" xfId="9850" xr:uid="{00000000-0005-0000-0000-000079270000}"/>
    <cellStyle name="Normal 4 26 6" xfId="9851" xr:uid="{00000000-0005-0000-0000-00007A270000}"/>
    <cellStyle name="Normal 4 26 6 2" xfId="9852" xr:uid="{00000000-0005-0000-0000-00007B270000}"/>
    <cellStyle name="Normal 4 26 7" xfId="9853" xr:uid="{00000000-0005-0000-0000-00007C270000}"/>
    <cellStyle name="Normal 4 26 7 2" xfId="9854" xr:uid="{00000000-0005-0000-0000-00007D270000}"/>
    <cellStyle name="Normal 4 26 8" xfId="9855" xr:uid="{00000000-0005-0000-0000-00007E270000}"/>
    <cellStyle name="Normal 4 26 8 2" xfId="9856" xr:uid="{00000000-0005-0000-0000-00007F270000}"/>
    <cellStyle name="Normal 4 26 9" xfId="9857" xr:uid="{00000000-0005-0000-0000-000080270000}"/>
    <cellStyle name="Normal 4 26 9 2" xfId="9858" xr:uid="{00000000-0005-0000-0000-000081270000}"/>
    <cellStyle name="Normal 4 27" xfId="9859" xr:uid="{00000000-0005-0000-0000-000082270000}"/>
    <cellStyle name="Normal 4 27 10" xfId="9860" xr:uid="{00000000-0005-0000-0000-000083270000}"/>
    <cellStyle name="Normal 4 27 10 2" xfId="9861" xr:uid="{00000000-0005-0000-0000-000084270000}"/>
    <cellStyle name="Normal 4 27 11" xfId="9862" xr:uid="{00000000-0005-0000-0000-000085270000}"/>
    <cellStyle name="Normal 4 27 11 2" xfId="9863" xr:uid="{00000000-0005-0000-0000-000086270000}"/>
    <cellStyle name="Normal 4 27 12" xfId="9864" xr:uid="{00000000-0005-0000-0000-000087270000}"/>
    <cellStyle name="Normal 4 27 12 2" xfId="9865" xr:uid="{00000000-0005-0000-0000-000088270000}"/>
    <cellStyle name="Normal 4 27 13" xfId="9866" xr:uid="{00000000-0005-0000-0000-000089270000}"/>
    <cellStyle name="Normal 4 27 13 2" xfId="9867" xr:uid="{00000000-0005-0000-0000-00008A270000}"/>
    <cellStyle name="Normal 4 27 14" xfId="9868" xr:uid="{00000000-0005-0000-0000-00008B270000}"/>
    <cellStyle name="Normal 4 27 14 2" xfId="9869" xr:uid="{00000000-0005-0000-0000-00008C270000}"/>
    <cellStyle name="Normal 4 27 15" xfId="9870" xr:uid="{00000000-0005-0000-0000-00008D270000}"/>
    <cellStyle name="Normal 4 27 15 2" xfId="9871" xr:uid="{00000000-0005-0000-0000-00008E270000}"/>
    <cellStyle name="Normal 4 27 16" xfId="9872" xr:uid="{00000000-0005-0000-0000-00008F270000}"/>
    <cellStyle name="Normal 4 27 16 2" xfId="9873" xr:uid="{00000000-0005-0000-0000-000090270000}"/>
    <cellStyle name="Normal 4 27 17" xfId="9874" xr:uid="{00000000-0005-0000-0000-000091270000}"/>
    <cellStyle name="Normal 4 27 2" xfId="9875" xr:uid="{00000000-0005-0000-0000-000092270000}"/>
    <cellStyle name="Normal 4 27 2 10" xfId="9876" xr:uid="{00000000-0005-0000-0000-000093270000}"/>
    <cellStyle name="Normal 4 27 2 10 2" xfId="9877" xr:uid="{00000000-0005-0000-0000-000094270000}"/>
    <cellStyle name="Normal 4 27 2 11" xfId="9878" xr:uid="{00000000-0005-0000-0000-000095270000}"/>
    <cellStyle name="Normal 4 27 2 11 2" xfId="9879" xr:uid="{00000000-0005-0000-0000-000096270000}"/>
    <cellStyle name="Normal 4 27 2 12" xfId="9880" xr:uid="{00000000-0005-0000-0000-000097270000}"/>
    <cellStyle name="Normal 4 27 2 12 2" xfId="9881" xr:uid="{00000000-0005-0000-0000-000098270000}"/>
    <cellStyle name="Normal 4 27 2 13" xfId="9882" xr:uid="{00000000-0005-0000-0000-000099270000}"/>
    <cellStyle name="Normal 4 27 2 13 2" xfId="9883" xr:uid="{00000000-0005-0000-0000-00009A270000}"/>
    <cellStyle name="Normal 4 27 2 14" xfId="9884" xr:uid="{00000000-0005-0000-0000-00009B270000}"/>
    <cellStyle name="Normal 4 27 2 14 2" xfId="9885" xr:uid="{00000000-0005-0000-0000-00009C270000}"/>
    <cellStyle name="Normal 4 27 2 15" xfId="9886" xr:uid="{00000000-0005-0000-0000-00009D270000}"/>
    <cellStyle name="Normal 4 27 2 2" xfId="9887" xr:uid="{00000000-0005-0000-0000-00009E270000}"/>
    <cellStyle name="Normal 4 27 2 2 2" xfId="9888" xr:uid="{00000000-0005-0000-0000-00009F270000}"/>
    <cellStyle name="Normal 4 27 2 3" xfId="9889" xr:uid="{00000000-0005-0000-0000-0000A0270000}"/>
    <cellStyle name="Normal 4 27 2 3 2" xfId="9890" xr:uid="{00000000-0005-0000-0000-0000A1270000}"/>
    <cellStyle name="Normal 4 27 2 4" xfId="9891" xr:uid="{00000000-0005-0000-0000-0000A2270000}"/>
    <cellStyle name="Normal 4 27 2 4 2" xfId="9892" xr:uid="{00000000-0005-0000-0000-0000A3270000}"/>
    <cellStyle name="Normal 4 27 2 5" xfId="9893" xr:uid="{00000000-0005-0000-0000-0000A4270000}"/>
    <cellStyle name="Normal 4 27 2 5 2" xfId="9894" xr:uid="{00000000-0005-0000-0000-0000A5270000}"/>
    <cellStyle name="Normal 4 27 2 6" xfId="9895" xr:uid="{00000000-0005-0000-0000-0000A6270000}"/>
    <cellStyle name="Normal 4 27 2 6 2" xfId="9896" xr:uid="{00000000-0005-0000-0000-0000A7270000}"/>
    <cellStyle name="Normal 4 27 2 7" xfId="9897" xr:uid="{00000000-0005-0000-0000-0000A8270000}"/>
    <cellStyle name="Normal 4 27 2 7 2" xfId="9898" xr:uid="{00000000-0005-0000-0000-0000A9270000}"/>
    <cellStyle name="Normal 4 27 2 8" xfId="9899" xr:uid="{00000000-0005-0000-0000-0000AA270000}"/>
    <cellStyle name="Normal 4 27 2 8 2" xfId="9900" xr:uid="{00000000-0005-0000-0000-0000AB270000}"/>
    <cellStyle name="Normal 4 27 2 9" xfId="9901" xr:uid="{00000000-0005-0000-0000-0000AC270000}"/>
    <cellStyle name="Normal 4 27 2 9 2" xfId="9902" xr:uid="{00000000-0005-0000-0000-0000AD270000}"/>
    <cellStyle name="Normal 4 27 3" xfId="9903" xr:uid="{00000000-0005-0000-0000-0000AE270000}"/>
    <cellStyle name="Normal 4 27 3 10" xfId="9904" xr:uid="{00000000-0005-0000-0000-0000AF270000}"/>
    <cellStyle name="Normal 4 27 3 10 2" xfId="9905" xr:uid="{00000000-0005-0000-0000-0000B0270000}"/>
    <cellStyle name="Normal 4 27 3 11" xfId="9906" xr:uid="{00000000-0005-0000-0000-0000B1270000}"/>
    <cellStyle name="Normal 4 27 3 11 2" xfId="9907" xr:uid="{00000000-0005-0000-0000-0000B2270000}"/>
    <cellStyle name="Normal 4 27 3 12" xfId="9908" xr:uid="{00000000-0005-0000-0000-0000B3270000}"/>
    <cellStyle name="Normal 4 27 3 12 2" xfId="9909" xr:uid="{00000000-0005-0000-0000-0000B4270000}"/>
    <cellStyle name="Normal 4 27 3 13" xfId="9910" xr:uid="{00000000-0005-0000-0000-0000B5270000}"/>
    <cellStyle name="Normal 4 27 3 13 2" xfId="9911" xr:uid="{00000000-0005-0000-0000-0000B6270000}"/>
    <cellStyle name="Normal 4 27 3 14" xfId="9912" xr:uid="{00000000-0005-0000-0000-0000B7270000}"/>
    <cellStyle name="Normal 4 27 3 14 2" xfId="9913" xr:uid="{00000000-0005-0000-0000-0000B8270000}"/>
    <cellStyle name="Normal 4 27 3 15" xfId="9914" xr:uid="{00000000-0005-0000-0000-0000B9270000}"/>
    <cellStyle name="Normal 4 27 3 2" xfId="9915" xr:uid="{00000000-0005-0000-0000-0000BA270000}"/>
    <cellStyle name="Normal 4 27 3 2 2" xfId="9916" xr:uid="{00000000-0005-0000-0000-0000BB270000}"/>
    <cellStyle name="Normal 4 27 3 3" xfId="9917" xr:uid="{00000000-0005-0000-0000-0000BC270000}"/>
    <cellStyle name="Normal 4 27 3 3 2" xfId="9918" xr:uid="{00000000-0005-0000-0000-0000BD270000}"/>
    <cellStyle name="Normal 4 27 3 4" xfId="9919" xr:uid="{00000000-0005-0000-0000-0000BE270000}"/>
    <cellStyle name="Normal 4 27 3 4 2" xfId="9920" xr:uid="{00000000-0005-0000-0000-0000BF270000}"/>
    <cellStyle name="Normal 4 27 3 5" xfId="9921" xr:uid="{00000000-0005-0000-0000-0000C0270000}"/>
    <cellStyle name="Normal 4 27 3 5 2" xfId="9922" xr:uid="{00000000-0005-0000-0000-0000C1270000}"/>
    <cellStyle name="Normal 4 27 3 6" xfId="9923" xr:uid="{00000000-0005-0000-0000-0000C2270000}"/>
    <cellStyle name="Normal 4 27 3 6 2" xfId="9924" xr:uid="{00000000-0005-0000-0000-0000C3270000}"/>
    <cellStyle name="Normal 4 27 3 7" xfId="9925" xr:uid="{00000000-0005-0000-0000-0000C4270000}"/>
    <cellStyle name="Normal 4 27 3 7 2" xfId="9926" xr:uid="{00000000-0005-0000-0000-0000C5270000}"/>
    <cellStyle name="Normal 4 27 3 8" xfId="9927" xr:uid="{00000000-0005-0000-0000-0000C6270000}"/>
    <cellStyle name="Normal 4 27 3 8 2" xfId="9928" xr:uid="{00000000-0005-0000-0000-0000C7270000}"/>
    <cellStyle name="Normal 4 27 3 9" xfId="9929" xr:uid="{00000000-0005-0000-0000-0000C8270000}"/>
    <cellStyle name="Normal 4 27 3 9 2" xfId="9930" xr:uid="{00000000-0005-0000-0000-0000C9270000}"/>
    <cellStyle name="Normal 4 27 4" xfId="9931" xr:uid="{00000000-0005-0000-0000-0000CA270000}"/>
    <cellStyle name="Normal 4 27 4 2" xfId="9932" xr:uid="{00000000-0005-0000-0000-0000CB270000}"/>
    <cellStyle name="Normal 4 27 5" xfId="9933" xr:uid="{00000000-0005-0000-0000-0000CC270000}"/>
    <cellStyle name="Normal 4 27 5 2" xfId="9934" xr:uid="{00000000-0005-0000-0000-0000CD270000}"/>
    <cellStyle name="Normal 4 27 6" xfId="9935" xr:uid="{00000000-0005-0000-0000-0000CE270000}"/>
    <cellStyle name="Normal 4 27 6 2" xfId="9936" xr:uid="{00000000-0005-0000-0000-0000CF270000}"/>
    <cellStyle name="Normal 4 27 7" xfId="9937" xr:uid="{00000000-0005-0000-0000-0000D0270000}"/>
    <cellStyle name="Normal 4 27 7 2" xfId="9938" xr:uid="{00000000-0005-0000-0000-0000D1270000}"/>
    <cellStyle name="Normal 4 27 8" xfId="9939" xr:uid="{00000000-0005-0000-0000-0000D2270000}"/>
    <cellStyle name="Normal 4 27 8 2" xfId="9940" xr:uid="{00000000-0005-0000-0000-0000D3270000}"/>
    <cellStyle name="Normal 4 27 9" xfId="9941" xr:uid="{00000000-0005-0000-0000-0000D4270000}"/>
    <cellStyle name="Normal 4 27 9 2" xfId="9942" xr:uid="{00000000-0005-0000-0000-0000D5270000}"/>
    <cellStyle name="Normal 4 28" xfId="9943" xr:uid="{00000000-0005-0000-0000-0000D6270000}"/>
    <cellStyle name="Normal 4 28 10" xfId="9944" xr:uid="{00000000-0005-0000-0000-0000D7270000}"/>
    <cellStyle name="Normal 4 28 10 2" xfId="9945" xr:uid="{00000000-0005-0000-0000-0000D8270000}"/>
    <cellStyle name="Normal 4 28 11" xfId="9946" xr:uid="{00000000-0005-0000-0000-0000D9270000}"/>
    <cellStyle name="Normal 4 28 11 2" xfId="9947" xr:uid="{00000000-0005-0000-0000-0000DA270000}"/>
    <cellStyle name="Normal 4 28 12" xfId="9948" xr:uid="{00000000-0005-0000-0000-0000DB270000}"/>
    <cellStyle name="Normal 4 28 12 2" xfId="9949" xr:uid="{00000000-0005-0000-0000-0000DC270000}"/>
    <cellStyle name="Normal 4 28 13" xfId="9950" xr:uid="{00000000-0005-0000-0000-0000DD270000}"/>
    <cellStyle name="Normal 4 28 13 2" xfId="9951" xr:uid="{00000000-0005-0000-0000-0000DE270000}"/>
    <cellStyle name="Normal 4 28 14" xfId="9952" xr:uid="{00000000-0005-0000-0000-0000DF270000}"/>
    <cellStyle name="Normal 4 28 14 2" xfId="9953" xr:uid="{00000000-0005-0000-0000-0000E0270000}"/>
    <cellStyle name="Normal 4 28 15" xfId="9954" xr:uid="{00000000-0005-0000-0000-0000E1270000}"/>
    <cellStyle name="Normal 4 28 15 2" xfId="9955" xr:uid="{00000000-0005-0000-0000-0000E2270000}"/>
    <cellStyle name="Normal 4 28 16" xfId="9956" xr:uid="{00000000-0005-0000-0000-0000E3270000}"/>
    <cellStyle name="Normal 4 28 16 2" xfId="9957" xr:uid="{00000000-0005-0000-0000-0000E4270000}"/>
    <cellStyle name="Normal 4 28 17" xfId="9958" xr:uid="{00000000-0005-0000-0000-0000E5270000}"/>
    <cellStyle name="Normal 4 28 2" xfId="9959" xr:uid="{00000000-0005-0000-0000-0000E6270000}"/>
    <cellStyle name="Normal 4 28 2 10" xfId="9960" xr:uid="{00000000-0005-0000-0000-0000E7270000}"/>
    <cellStyle name="Normal 4 28 2 10 2" xfId="9961" xr:uid="{00000000-0005-0000-0000-0000E8270000}"/>
    <cellStyle name="Normal 4 28 2 11" xfId="9962" xr:uid="{00000000-0005-0000-0000-0000E9270000}"/>
    <cellStyle name="Normal 4 28 2 11 2" xfId="9963" xr:uid="{00000000-0005-0000-0000-0000EA270000}"/>
    <cellStyle name="Normal 4 28 2 12" xfId="9964" xr:uid="{00000000-0005-0000-0000-0000EB270000}"/>
    <cellStyle name="Normal 4 28 2 12 2" xfId="9965" xr:uid="{00000000-0005-0000-0000-0000EC270000}"/>
    <cellStyle name="Normal 4 28 2 13" xfId="9966" xr:uid="{00000000-0005-0000-0000-0000ED270000}"/>
    <cellStyle name="Normal 4 28 2 13 2" xfId="9967" xr:uid="{00000000-0005-0000-0000-0000EE270000}"/>
    <cellStyle name="Normal 4 28 2 14" xfId="9968" xr:uid="{00000000-0005-0000-0000-0000EF270000}"/>
    <cellStyle name="Normal 4 28 2 14 2" xfId="9969" xr:uid="{00000000-0005-0000-0000-0000F0270000}"/>
    <cellStyle name="Normal 4 28 2 15" xfId="9970" xr:uid="{00000000-0005-0000-0000-0000F1270000}"/>
    <cellStyle name="Normal 4 28 2 2" xfId="9971" xr:uid="{00000000-0005-0000-0000-0000F2270000}"/>
    <cellStyle name="Normal 4 28 2 2 2" xfId="9972" xr:uid="{00000000-0005-0000-0000-0000F3270000}"/>
    <cellStyle name="Normal 4 28 2 3" xfId="9973" xr:uid="{00000000-0005-0000-0000-0000F4270000}"/>
    <cellStyle name="Normal 4 28 2 3 2" xfId="9974" xr:uid="{00000000-0005-0000-0000-0000F5270000}"/>
    <cellStyle name="Normal 4 28 2 4" xfId="9975" xr:uid="{00000000-0005-0000-0000-0000F6270000}"/>
    <cellStyle name="Normal 4 28 2 4 2" xfId="9976" xr:uid="{00000000-0005-0000-0000-0000F7270000}"/>
    <cellStyle name="Normal 4 28 2 5" xfId="9977" xr:uid="{00000000-0005-0000-0000-0000F8270000}"/>
    <cellStyle name="Normal 4 28 2 5 2" xfId="9978" xr:uid="{00000000-0005-0000-0000-0000F9270000}"/>
    <cellStyle name="Normal 4 28 2 6" xfId="9979" xr:uid="{00000000-0005-0000-0000-0000FA270000}"/>
    <cellStyle name="Normal 4 28 2 6 2" xfId="9980" xr:uid="{00000000-0005-0000-0000-0000FB270000}"/>
    <cellStyle name="Normal 4 28 2 7" xfId="9981" xr:uid="{00000000-0005-0000-0000-0000FC270000}"/>
    <cellStyle name="Normal 4 28 2 7 2" xfId="9982" xr:uid="{00000000-0005-0000-0000-0000FD270000}"/>
    <cellStyle name="Normal 4 28 2 8" xfId="9983" xr:uid="{00000000-0005-0000-0000-0000FE270000}"/>
    <cellStyle name="Normal 4 28 2 8 2" xfId="9984" xr:uid="{00000000-0005-0000-0000-0000FF270000}"/>
    <cellStyle name="Normal 4 28 2 9" xfId="9985" xr:uid="{00000000-0005-0000-0000-000000280000}"/>
    <cellStyle name="Normal 4 28 2 9 2" xfId="9986" xr:uid="{00000000-0005-0000-0000-000001280000}"/>
    <cellStyle name="Normal 4 28 3" xfId="9987" xr:uid="{00000000-0005-0000-0000-000002280000}"/>
    <cellStyle name="Normal 4 28 3 10" xfId="9988" xr:uid="{00000000-0005-0000-0000-000003280000}"/>
    <cellStyle name="Normal 4 28 3 10 2" xfId="9989" xr:uid="{00000000-0005-0000-0000-000004280000}"/>
    <cellStyle name="Normal 4 28 3 11" xfId="9990" xr:uid="{00000000-0005-0000-0000-000005280000}"/>
    <cellStyle name="Normal 4 28 3 11 2" xfId="9991" xr:uid="{00000000-0005-0000-0000-000006280000}"/>
    <cellStyle name="Normal 4 28 3 12" xfId="9992" xr:uid="{00000000-0005-0000-0000-000007280000}"/>
    <cellStyle name="Normal 4 28 3 12 2" xfId="9993" xr:uid="{00000000-0005-0000-0000-000008280000}"/>
    <cellStyle name="Normal 4 28 3 13" xfId="9994" xr:uid="{00000000-0005-0000-0000-000009280000}"/>
    <cellStyle name="Normal 4 28 3 13 2" xfId="9995" xr:uid="{00000000-0005-0000-0000-00000A280000}"/>
    <cellStyle name="Normal 4 28 3 14" xfId="9996" xr:uid="{00000000-0005-0000-0000-00000B280000}"/>
    <cellStyle name="Normal 4 28 3 14 2" xfId="9997" xr:uid="{00000000-0005-0000-0000-00000C280000}"/>
    <cellStyle name="Normal 4 28 3 15" xfId="9998" xr:uid="{00000000-0005-0000-0000-00000D280000}"/>
    <cellStyle name="Normal 4 28 3 2" xfId="9999" xr:uid="{00000000-0005-0000-0000-00000E280000}"/>
    <cellStyle name="Normal 4 28 3 2 2" xfId="10000" xr:uid="{00000000-0005-0000-0000-00000F280000}"/>
    <cellStyle name="Normal 4 28 3 3" xfId="10001" xr:uid="{00000000-0005-0000-0000-000010280000}"/>
    <cellStyle name="Normal 4 28 3 3 2" xfId="10002" xr:uid="{00000000-0005-0000-0000-000011280000}"/>
    <cellStyle name="Normal 4 28 3 4" xfId="10003" xr:uid="{00000000-0005-0000-0000-000012280000}"/>
    <cellStyle name="Normal 4 28 3 4 2" xfId="10004" xr:uid="{00000000-0005-0000-0000-000013280000}"/>
    <cellStyle name="Normal 4 28 3 5" xfId="10005" xr:uid="{00000000-0005-0000-0000-000014280000}"/>
    <cellStyle name="Normal 4 28 3 5 2" xfId="10006" xr:uid="{00000000-0005-0000-0000-000015280000}"/>
    <cellStyle name="Normal 4 28 3 6" xfId="10007" xr:uid="{00000000-0005-0000-0000-000016280000}"/>
    <cellStyle name="Normal 4 28 3 6 2" xfId="10008" xr:uid="{00000000-0005-0000-0000-000017280000}"/>
    <cellStyle name="Normal 4 28 3 7" xfId="10009" xr:uid="{00000000-0005-0000-0000-000018280000}"/>
    <cellStyle name="Normal 4 28 3 7 2" xfId="10010" xr:uid="{00000000-0005-0000-0000-000019280000}"/>
    <cellStyle name="Normal 4 28 3 8" xfId="10011" xr:uid="{00000000-0005-0000-0000-00001A280000}"/>
    <cellStyle name="Normal 4 28 3 8 2" xfId="10012" xr:uid="{00000000-0005-0000-0000-00001B280000}"/>
    <cellStyle name="Normal 4 28 3 9" xfId="10013" xr:uid="{00000000-0005-0000-0000-00001C280000}"/>
    <cellStyle name="Normal 4 28 3 9 2" xfId="10014" xr:uid="{00000000-0005-0000-0000-00001D280000}"/>
    <cellStyle name="Normal 4 28 4" xfId="10015" xr:uid="{00000000-0005-0000-0000-00001E280000}"/>
    <cellStyle name="Normal 4 28 4 2" xfId="10016" xr:uid="{00000000-0005-0000-0000-00001F280000}"/>
    <cellStyle name="Normal 4 28 5" xfId="10017" xr:uid="{00000000-0005-0000-0000-000020280000}"/>
    <cellStyle name="Normal 4 28 5 2" xfId="10018" xr:uid="{00000000-0005-0000-0000-000021280000}"/>
    <cellStyle name="Normal 4 28 6" xfId="10019" xr:uid="{00000000-0005-0000-0000-000022280000}"/>
    <cellStyle name="Normal 4 28 6 2" xfId="10020" xr:uid="{00000000-0005-0000-0000-000023280000}"/>
    <cellStyle name="Normal 4 28 7" xfId="10021" xr:uid="{00000000-0005-0000-0000-000024280000}"/>
    <cellStyle name="Normal 4 28 7 2" xfId="10022" xr:uid="{00000000-0005-0000-0000-000025280000}"/>
    <cellStyle name="Normal 4 28 8" xfId="10023" xr:uid="{00000000-0005-0000-0000-000026280000}"/>
    <cellStyle name="Normal 4 28 8 2" xfId="10024" xr:uid="{00000000-0005-0000-0000-000027280000}"/>
    <cellStyle name="Normal 4 28 9" xfId="10025" xr:uid="{00000000-0005-0000-0000-000028280000}"/>
    <cellStyle name="Normal 4 28 9 2" xfId="10026" xr:uid="{00000000-0005-0000-0000-000029280000}"/>
    <cellStyle name="Normal 4 29" xfId="10027" xr:uid="{00000000-0005-0000-0000-00002A280000}"/>
    <cellStyle name="Normal 4 29 10" xfId="10028" xr:uid="{00000000-0005-0000-0000-00002B280000}"/>
    <cellStyle name="Normal 4 29 10 2" xfId="10029" xr:uid="{00000000-0005-0000-0000-00002C280000}"/>
    <cellStyle name="Normal 4 29 11" xfId="10030" xr:uid="{00000000-0005-0000-0000-00002D280000}"/>
    <cellStyle name="Normal 4 29 11 2" xfId="10031" xr:uid="{00000000-0005-0000-0000-00002E280000}"/>
    <cellStyle name="Normal 4 29 12" xfId="10032" xr:uid="{00000000-0005-0000-0000-00002F280000}"/>
    <cellStyle name="Normal 4 29 12 2" xfId="10033" xr:uid="{00000000-0005-0000-0000-000030280000}"/>
    <cellStyle name="Normal 4 29 13" xfId="10034" xr:uid="{00000000-0005-0000-0000-000031280000}"/>
    <cellStyle name="Normal 4 29 13 2" xfId="10035" xr:uid="{00000000-0005-0000-0000-000032280000}"/>
    <cellStyle name="Normal 4 29 14" xfId="10036" xr:uid="{00000000-0005-0000-0000-000033280000}"/>
    <cellStyle name="Normal 4 29 14 2" xfId="10037" xr:uid="{00000000-0005-0000-0000-000034280000}"/>
    <cellStyle name="Normal 4 29 15" xfId="10038" xr:uid="{00000000-0005-0000-0000-000035280000}"/>
    <cellStyle name="Normal 4 29 2" xfId="10039" xr:uid="{00000000-0005-0000-0000-000036280000}"/>
    <cellStyle name="Normal 4 29 2 2" xfId="10040" xr:uid="{00000000-0005-0000-0000-000037280000}"/>
    <cellStyle name="Normal 4 29 3" xfId="10041" xr:uid="{00000000-0005-0000-0000-000038280000}"/>
    <cellStyle name="Normal 4 29 3 2" xfId="10042" xr:uid="{00000000-0005-0000-0000-000039280000}"/>
    <cellStyle name="Normal 4 29 4" xfId="10043" xr:uid="{00000000-0005-0000-0000-00003A280000}"/>
    <cellStyle name="Normal 4 29 4 2" xfId="10044" xr:uid="{00000000-0005-0000-0000-00003B280000}"/>
    <cellStyle name="Normal 4 29 5" xfId="10045" xr:uid="{00000000-0005-0000-0000-00003C280000}"/>
    <cellStyle name="Normal 4 29 5 2" xfId="10046" xr:uid="{00000000-0005-0000-0000-00003D280000}"/>
    <cellStyle name="Normal 4 29 6" xfId="10047" xr:uid="{00000000-0005-0000-0000-00003E280000}"/>
    <cellStyle name="Normal 4 29 6 2" xfId="10048" xr:uid="{00000000-0005-0000-0000-00003F280000}"/>
    <cellStyle name="Normal 4 29 7" xfId="10049" xr:uid="{00000000-0005-0000-0000-000040280000}"/>
    <cellStyle name="Normal 4 29 7 2" xfId="10050" xr:uid="{00000000-0005-0000-0000-000041280000}"/>
    <cellStyle name="Normal 4 29 8" xfId="10051" xr:uid="{00000000-0005-0000-0000-000042280000}"/>
    <cellStyle name="Normal 4 29 8 2" xfId="10052" xr:uid="{00000000-0005-0000-0000-000043280000}"/>
    <cellStyle name="Normal 4 29 9" xfId="10053" xr:uid="{00000000-0005-0000-0000-000044280000}"/>
    <cellStyle name="Normal 4 29 9 2" xfId="10054" xr:uid="{00000000-0005-0000-0000-000045280000}"/>
    <cellStyle name="Normal 4 3" xfId="10055" xr:uid="{00000000-0005-0000-0000-000046280000}"/>
    <cellStyle name="Normal 4 3 10" xfId="10056" xr:uid="{00000000-0005-0000-0000-000047280000}"/>
    <cellStyle name="Normal 4 3 10 2" xfId="10057" xr:uid="{00000000-0005-0000-0000-000048280000}"/>
    <cellStyle name="Normal 4 3 11" xfId="10058" xr:uid="{00000000-0005-0000-0000-000049280000}"/>
    <cellStyle name="Normal 4 3 11 2" xfId="10059" xr:uid="{00000000-0005-0000-0000-00004A280000}"/>
    <cellStyle name="Normal 4 3 12" xfId="10060" xr:uid="{00000000-0005-0000-0000-00004B280000}"/>
    <cellStyle name="Normal 4 3 12 2" xfId="10061" xr:uid="{00000000-0005-0000-0000-00004C280000}"/>
    <cellStyle name="Normal 4 3 13" xfId="10062" xr:uid="{00000000-0005-0000-0000-00004D280000}"/>
    <cellStyle name="Normal 4 3 13 2" xfId="10063" xr:uid="{00000000-0005-0000-0000-00004E280000}"/>
    <cellStyle name="Normal 4 3 14" xfId="10064" xr:uid="{00000000-0005-0000-0000-00004F280000}"/>
    <cellStyle name="Normal 4 3 14 2" xfId="10065" xr:uid="{00000000-0005-0000-0000-000050280000}"/>
    <cellStyle name="Normal 4 3 15" xfId="10066" xr:uid="{00000000-0005-0000-0000-000051280000}"/>
    <cellStyle name="Normal 4 3 15 2" xfId="10067" xr:uid="{00000000-0005-0000-0000-000052280000}"/>
    <cellStyle name="Normal 4 3 16" xfId="10068" xr:uid="{00000000-0005-0000-0000-000053280000}"/>
    <cellStyle name="Normal 4 3 16 2" xfId="10069" xr:uid="{00000000-0005-0000-0000-000054280000}"/>
    <cellStyle name="Normal 4 3 17" xfId="10070" xr:uid="{00000000-0005-0000-0000-000055280000}"/>
    <cellStyle name="Normal 4 3 17 2" xfId="10071" xr:uid="{00000000-0005-0000-0000-000056280000}"/>
    <cellStyle name="Normal 4 3 18" xfId="10072" xr:uid="{00000000-0005-0000-0000-000057280000}"/>
    <cellStyle name="Normal 4 3 18 2" xfId="10073" xr:uid="{00000000-0005-0000-0000-000058280000}"/>
    <cellStyle name="Normal 4 3 19" xfId="10074" xr:uid="{00000000-0005-0000-0000-000059280000}"/>
    <cellStyle name="Normal 4 3 2" xfId="10075" xr:uid="{00000000-0005-0000-0000-00005A280000}"/>
    <cellStyle name="Normal 4 3 2 10" xfId="10076" xr:uid="{00000000-0005-0000-0000-00005B280000}"/>
    <cellStyle name="Normal 4 3 2 10 2" xfId="10077" xr:uid="{00000000-0005-0000-0000-00005C280000}"/>
    <cellStyle name="Normal 4 3 2 11" xfId="10078" xr:uid="{00000000-0005-0000-0000-00005D280000}"/>
    <cellStyle name="Normal 4 3 2 11 2" xfId="10079" xr:uid="{00000000-0005-0000-0000-00005E280000}"/>
    <cellStyle name="Normal 4 3 2 12" xfId="10080" xr:uid="{00000000-0005-0000-0000-00005F280000}"/>
    <cellStyle name="Normal 4 3 2 12 2" xfId="10081" xr:uid="{00000000-0005-0000-0000-000060280000}"/>
    <cellStyle name="Normal 4 3 2 13" xfId="10082" xr:uid="{00000000-0005-0000-0000-000061280000}"/>
    <cellStyle name="Normal 4 3 2 13 2" xfId="10083" xr:uid="{00000000-0005-0000-0000-000062280000}"/>
    <cellStyle name="Normal 4 3 2 14" xfId="10084" xr:uid="{00000000-0005-0000-0000-000063280000}"/>
    <cellStyle name="Normal 4 3 2 14 2" xfId="10085" xr:uid="{00000000-0005-0000-0000-000064280000}"/>
    <cellStyle name="Normal 4 3 2 15" xfId="10086" xr:uid="{00000000-0005-0000-0000-000065280000}"/>
    <cellStyle name="Normal 4 3 2 2" xfId="10087" xr:uid="{00000000-0005-0000-0000-000066280000}"/>
    <cellStyle name="Normal 4 3 2 2 2" xfId="10088" xr:uid="{00000000-0005-0000-0000-000067280000}"/>
    <cellStyle name="Normal 4 3 2 3" xfId="10089" xr:uid="{00000000-0005-0000-0000-000068280000}"/>
    <cellStyle name="Normal 4 3 2 3 2" xfId="10090" xr:uid="{00000000-0005-0000-0000-000069280000}"/>
    <cellStyle name="Normal 4 3 2 4" xfId="10091" xr:uid="{00000000-0005-0000-0000-00006A280000}"/>
    <cellStyle name="Normal 4 3 2 4 2" xfId="10092" xr:uid="{00000000-0005-0000-0000-00006B280000}"/>
    <cellStyle name="Normal 4 3 2 5" xfId="10093" xr:uid="{00000000-0005-0000-0000-00006C280000}"/>
    <cellStyle name="Normal 4 3 2 5 2" xfId="10094" xr:uid="{00000000-0005-0000-0000-00006D280000}"/>
    <cellStyle name="Normal 4 3 2 6" xfId="10095" xr:uid="{00000000-0005-0000-0000-00006E280000}"/>
    <cellStyle name="Normal 4 3 2 6 2" xfId="10096" xr:uid="{00000000-0005-0000-0000-00006F280000}"/>
    <cellStyle name="Normal 4 3 2 7" xfId="10097" xr:uid="{00000000-0005-0000-0000-000070280000}"/>
    <cellStyle name="Normal 4 3 2 7 2" xfId="10098" xr:uid="{00000000-0005-0000-0000-000071280000}"/>
    <cellStyle name="Normal 4 3 2 8" xfId="10099" xr:uid="{00000000-0005-0000-0000-000072280000}"/>
    <cellStyle name="Normal 4 3 2 8 2" xfId="10100" xr:uid="{00000000-0005-0000-0000-000073280000}"/>
    <cellStyle name="Normal 4 3 2 9" xfId="10101" xr:uid="{00000000-0005-0000-0000-000074280000}"/>
    <cellStyle name="Normal 4 3 2 9 2" xfId="10102" xr:uid="{00000000-0005-0000-0000-000075280000}"/>
    <cellStyle name="Normal 4 3 20" xfId="10103" xr:uid="{00000000-0005-0000-0000-000076280000}"/>
    <cellStyle name="Normal 4 3 3" xfId="10104" xr:uid="{00000000-0005-0000-0000-000077280000}"/>
    <cellStyle name="Normal 4 3 3 10" xfId="10105" xr:uid="{00000000-0005-0000-0000-000078280000}"/>
    <cellStyle name="Normal 4 3 3 10 2" xfId="10106" xr:uid="{00000000-0005-0000-0000-000079280000}"/>
    <cellStyle name="Normal 4 3 3 11" xfId="10107" xr:uid="{00000000-0005-0000-0000-00007A280000}"/>
    <cellStyle name="Normal 4 3 3 11 2" xfId="10108" xr:uid="{00000000-0005-0000-0000-00007B280000}"/>
    <cellStyle name="Normal 4 3 3 12" xfId="10109" xr:uid="{00000000-0005-0000-0000-00007C280000}"/>
    <cellStyle name="Normal 4 3 3 12 2" xfId="10110" xr:uid="{00000000-0005-0000-0000-00007D280000}"/>
    <cellStyle name="Normal 4 3 3 13" xfId="10111" xr:uid="{00000000-0005-0000-0000-00007E280000}"/>
    <cellStyle name="Normal 4 3 3 13 2" xfId="10112" xr:uid="{00000000-0005-0000-0000-00007F280000}"/>
    <cellStyle name="Normal 4 3 3 14" xfId="10113" xr:uid="{00000000-0005-0000-0000-000080280000}"/>
    <cellStyle name="Normal 4 3 3 14 2" xfId="10114" xr:uid="{00000000-0005-0000-0000-000081280000}"/>
    <cellStyle name="Normal 4 3 3 15" xfId="10115" xr:uid="{00000000-0005-0000-0000-000082280000}"/>
    <cellStyle name="Normal 4 3 3 2" xfId="10116" xr:uid="{00000000-0005-0000-0000-000083280000}"/>
    <cellStyle name="Normal 4 3 3 2 2" xfId="10117" xr:uid="{00000000-0005-0000-0000-000084280000}"/>
    <cellStyle name="Normal 4 3 3 3" xfId="10118" xr:uid="{00000000-0005-0000-0000-000085280000}"/>
    <cellStyle name="Normal 4 3 3 3 2" xfId="10119" xr:uid="{00000000-0005-0000-0000-000086280000}"/>
    <cellStyle name="Normal 4 3 3 4" xfId="10120" xr:uid="{00000000-0005-0000-0000-000087280000}"/>
    <cellStyle name="Normal 4 3 3 4 2" xfId="10121" xr:uid="{00000000-0005-0000-0000-000088280000}"/>
    <cellStyle name="Normal 4 3 3 5" xfId="10122" xr:uid="{00000000-0005-0000-0000-000089280000}"/>
    <cellStyle name="Normal 4 3 3 5 2" xfId="10123" xr:uid="{00000000-0005-0000-0000-00008A280000}"/>
    <cellStyle name="Normal 4 3 3 6" xfId="10124" xr:uid="{00000000-0005-0000-0000-00008B280000}"/>
    <cellStyle name="Normal 4 3 3 6 2" xfId="10125" xr:uid="{00000000-0005-0000-0000-00008C280000}"/>
    <cellStyle name="Normal 4 3 3 7" xfId="10126" xr:uid="{00000000-0005-0000-0000-00008D280000}"/>
    <cellStyle name="Normal 4 3 3 7 2" xfId="10127" xr:uid="{00000000-0005-0000-0000-00008E280000}"/>
    <cellStyle name="Normal 4 3 3 8" xfId="10128" xr:uid="{00000000-0005-0000-0000-00008F280000}"/>
    <cellStyle name="Normal 4 3 3 8 2" xfId="10129" xr:uid="{00000000-0005-0000-0000-000090280000}"/>
    <cellStyle name="Normal 4 3 3 9" xfId="10130" xr:uid="{00000000-0005-0000-0000-000091280000}"/>
    <cellStyle name="Normal 4 3 3 9 2" xfId="10131" xr:uid="{00000000-0005-0000-0000-000092280000}"/>
    <cellStyle name="Normal 4 3 4" xfId="10132" xr:uid="{00000000-0005-0000-0000-000093280000}"/>
    <cellStyle name="Normal 4 3 5" xfId="10133" xr:uid="{00000000-0005-0000-0000-000094280000}"/>
    <cellStyle name="Normal 4 3 6" xfId="10134" xr:uid="{00000000-0005-0000-0000-000095280000}"/>
    <cellStyle name="Normal 4 3 6 2" xfId="10135" xr:uid="{00000000-0005-0000-0000-000096280000}"/>
    <cellStyle name="Normal 4 3 7" xfId="10136" xr:uid="{00000000-0005-0000-0000-000097280000}"/>
    <cellStyle name="Normal 4 3 7 2" xfId="10137" xr:uid="{00000000-0005-0000-0000-000098280000}"/>
    <cellStyle name="Normal 4 3 8" xfId="10138" xr:uid="{00000000-0005-0000-0000-000099280000}"/>
    <cellStyle name="Normal 4 3 8 2" xfId="10139" xr:uid="{00000000-0005-0000-0000-00009A280000}"/>
    <cellStyle name="Normal 4 3 9" xfId="10140" xr:uid="{00000000-0005-0000-0000-00009B280000}"/>
    <cellStyle name="Normal 4 3 9 2" xfId="10141" xr:uid="{00000000-0005-0000-0000-00009C280000}"/>
    <cellStyle name="Normal 4 30" xfId="10142" xr:uid="{00000000-0005-0000-0000-00009D280000}"/>
    <cellStyle name="Normal 4 30 10" xfId="10143" xr:uid="{00000000-0005-0000-0000-00009E280000}"/>
    <cellStyle name="Normal 4 30 10 2" xfId="10144" xr:uid="{00000000-0005-0000-0000-00009F280000}"/>
    <cellStyle name="Normal 4 30 11" xfId="10145" xr:uid="{00000000-0005-0000-0000-0000A0280000}"/>
    <cellStyle name="Normal 4 30 11 2" xfId="10146" xr:uid="{00000000-0005-0000-0000-0000A1280000}"/>
    <cellStyle name="Normal 4 30 12" xfId="10147" xr:uid="{00000000-0005-0000-0000-0000A2280000}"/>
    <cellStyle name="Normal 4 30 12 2" xfId="10148" xr:uid="{00000000-0005-0000-0000-0000A3280000}"/>
    <cellStyle name="Normal 4 30 13" xfId="10149" xr:uid="{00000000-0005-0000-0000-0000A4280000}"/>
    <cellStyle name="Normal 4 30 13 2" xfId="10150" xr:uid="{00000000-0005-0000-0000-0000A5280000}"/>
    <cellStyle name="Normal 4 30 14" xfId="10151" xr:uid="{00000000-0005-0000-0000-0000A6280000}"/>
    <cellStyle name="Normal 4 30 14 2" xfId="10152" xr:uid="{00000000-0005-0000-0000-0000A7280000}"/>
    <cellStyle name="Normal 4 30 15" xfId="10153" xr:uid="{00000000-0005-0000-0000-0000A8280000}"/>
    <cellStyle name="Normal 4 30 2" xfId="10154" xr:uid="{00000000-0005-0000-0000-0000A9280000}"/>
    <cellStyle name="Normal 4 30 2 2" xfId="10155" xr:uid="{00000000-0005-0000-0000-0000AA280000}"/>
    <cellStyle name="Normal 4 30 3" xfId="10156" xr:uid="{00000000-0005-0000-0000-0000AB280000}"/>
    <cellStyle name="Normal 4 30 3 2" xfId="10157" xr:uid="{00000000-0005-0000-0000-0000AC280000}"/>
    <cellStyle name="Normal 4 30 4" xfId="10158" xr:uid="{00000000-0005-0000-0000-0000AD280000}"/>
    <cellStyle name="Normal 4 30 4 2" xfId="10159" xr:uid="{00000000-0005-0000-0000-0000AE280000}"/>
    <cellStyle name="Normal 4 30 5" xfId="10160" xr:uid="{00000000-0005-0000-0000-0000AF280000}"/>
    <cellStyle name="Normal 4 30 5 2" xfId="10161" xr:uid="{00000000-0005-0000-0000-0000B0280000}"/>
    <cellStyle name="Normal 4 30 6" xfId="10162" xr:uid="{00000000-0005-0000-0000-0000B1280000}"/>
    <cellStyle name="Normal 4 30 6 2" xfId="10163" xr:uid="{00000000-0005-0000-0000-0000B2280000}"/>
    <cellStyle name="Normal 4 30 7" xfId="10164" xr:uid="{00000000-0005-0000-0000-0000B3280000}"/>
    <cellStyle name="Normal 4 30 7 2" xfId="10165" xr:uid="{00000000-0005-0000-0000-0000B4280000}"/>
    <cellStyle name="Normal 4 30 8" xfId="10166" xr:uid="{00000000-0005-0000-0000-0000B5280000}"/>
    <cellStyle name="Normal 4 30 8 2" xfId="10167" xr:uid="{00000000-0005-0000-0000-0000B6280000}"/>
    <cellStyle name="Normal 4 30 9" xfId="10168" xr:uid="{00000000-0005-0000-0000-0000B7280000}"/>
    <cellStyle name="Normal 4 30 9 2" xfId="10169" xr:uid="{00000000-0005-0000-0000-0000B8280000}"/>
    <cellStyle name="Normal 4 31" xfId="10170" xr:uid="{00000000-0005-0000-0000-0000B9280000}"/>
    <cellStyle name="Normal 4 32" xfId="10171" xr:uid="{00000000-0005-0000-0000-0000BA280000}"/>
    <cellStyle name="Normal 4 33" xfId="10172" xr:uid="{00000000-0005-0000-0000-0000BB280000}"/>
    <cellStyle name="Normal 4 33 2" xfId="10173" xr:uid="{00000000-0005-0000-0000-0000BC280000}"/>
    <cellStyle name="Normal 4 34" xfId="10174" xr:uid="{00000000-0005-0000-0000-0000BD280000}"/>
    <cellStyle name="Normal 4 34 2" xfId="10175" xr:uid="{00000000-0005-0000-0000-0000BE280000}"/>
    <cellStyle name="Normal 4 35" xfId="10176" xr:uid="{00000000-0005-0000-0000-0000BF280000}"/>
    <cellStyle name="Normal 4 35 2" xfId="10177" xr:uid="{00000000-0005-0000-0000-0000C0280000}"/>
    <cellStyle name="Normal 4 36" xfId="10178" xr:uid="{00000000-0005-0000-0000-0000C1280000}"/>
    <cellStyle name="Normal 4 36 2" xfId="10179" xr:uid="{00000000-0005-0000-0000-0000C2280000}"/>
    <cellStyle name="Normal 4 37" xfId="10180" xr:uid="{00000000-0005-0000-0000-0000C3280000}"/>
    <cellStyle name="Normal 4 37 2" xfId="10181" xr:uid="{00000000-0005-0000-0000-0000C4280000}"/>
    <cellStyle name="Normal 4 38" xfId="10182" xr:uid="{00000000-0005-0000-0000-0000C5280000}"/>
    <cellStyle name="Normal 4 38 2" xfId="10183" xr:uid="{00000000-0005-0000-0000-0000C6280000}"/>
    <cellStyle name="Normal 4 39" xfId="10184" xr:uid="{00000000-0005-0000-0000-0000C7280000}"/>
    <cellStyle name="Normal 4 39 2" xfId="10185" xr:uid="{00000000-0005-0000-0000-0000C8280000}"/>
    <cellStyle name="Normal 4 4" xfId="10186" xr:uid="{00000000-0005-0000-0000-0000C9280000}"/>
    <cellStyle name="Normal 4 4 10" xfId="10187" xr:uid="{00000000-0005-0000-0000-0000CA280000}"/>
    <cellStyle name="Normal 4 4 10 2" xfId="10188" xr:uid="{00000000-0005-0000-0000-0000CB280000}"/>
    <cellStyle name="Normal 4 4 11" xfId="10189" xr:uid="{00000000-0005-0000-0000-0000CC280000}"/>
    <cellStyle name="Normal 4 4 11 2" xfId="10190" xr:uid="{00000000-0005-0000-0000-0000CD280000}"/>
    <cellStyle name="Normal 4 4 12" xfId="10191" xr:uid="{00000000-0005-0000-0000-0000CE280000}"/>
    <cellStyle name="Normal 4 4 12 2" xfId="10192" xr:uid="{00000000-0005-0000-0000-0000CF280000}"/>
    <cellStyle name="Normal 4 4 13" xfId="10193" xr:uid="{00000000-0005-0000-0000-0000D0280000}"/>
    <cellStyle name="Normal 4 4 13 2" xfId="10194" xr:uid="{00000000-0005-0000-0000-0000D1280000}"/>
    <cellStyle name="Normal 4 4 14" xfId="10195" xr:uid="{00000000-0005-0000-0000-0000D2280000}"/>
    <cellStyle name="Normal 4 4 14 2" xfId="10196" xr:uid="{00000000-0005-0000-0000-0000D3280000}"/>
    <cellStyle name="Normal 4 4 15" xfId="10197" xr:uid="{00000000-0005-0000-0000-0000D4280000}"/>
    <cellStyle name="Normal 4 4 15 2" xfId="10198" xr:uid="{00000000-0005-0000-0000-0000D5280000}"/>
    <cellStyle name="Normal 4 4 16" xfId="10199" xr:uid="{00000000-0005-0000-0000-0000D6280000}"/>
    <cellStyle name="Normal 4 4 16 2" xfId="10200" xr:uid="{00000000-0005-0000-0000-0000D7280000}"/>
    <cellStyle name="Normal 4 4 17" xfId="10201" xr:uid="{00000000-0005-0000-0000-0000D8280000}"/>
    <cellStyle name="Normal 4 4 17 2" xfId="10202" xr:uid="{00000000-0005-0000-0000-0000D9280000}"/>
    <cellStyle name="Normal 4 4 18" xfId="10203" xr:uid="{00000000-0005-0000-0000-0000DA280000}"/>
    <cellStyle name="Normal 4 4 18 2" xfId="10204" xr:uid="{00000000-0005-0000-0000-0000DB280000}"/>
    <cellStyle name="Normal 4 4 19" xfId="10205" xr:uid="{00000000-0005-0000-0000-0000DC280000}"/>
    <cellStyle name="Normal 4 4 2" xfId="10206" xr:uid="{00000000-0005-0000-0000-0000DD280000}"/>
    <cellStyle name="Normal 4 4 2 10" xfId="10207" xr:uid="{00000000-0005-0000-0000-0000DE280000}"/>
    <cellStyle name="Normal 4 4 2 10 2" xfId="10208" xr:uid="{00000000-0005-0000-0000-0000DF280000}"/>
    <cellStyle name="Normal 4 4 2 11" xfId="10209" xr:uid="{00000000-0005-0000-0000-0000E0280000}"/>
    <cellStyle name="Normal 4 4 2 11 2" xfId="10210" xr:uid="{00000000-0005-0000-0000-0000E1280000}"/>
    <cellStyle name="Normal 4 4 2 12" xfId="10211" xr:uid="{00000000-0005-0000-0000-0000E2280000}"/>
    <cellStyle name="Normal 4 4 2 12 2" xfId="10212" xr:uid="{00000000-0005-0000-0000-0000E3280000}"/>
    <cellStyle name="Normal 4 4 2 13" xfId="10213" xr:uid="{00000000-0005-0000-0000-0000E4280000}"/>
    <cellStyle name="Normal 4 4 2 13 2" xfId="10214" xr:uid="{00000000-0005-0000-0000-0000E5280000}"/>
    <cellStyle name="Normal 4 4 2 14" xfId="10215" xr:uid="{00000000-0005-0000-0000-0000E6280000}"/>
    <cellStyle name="Normal 4 4 2 14 2" xfId="10216" xr:uid="{00000000-0005-0000-0000-0000E7280000}"/>
    <cellStyle name="Normal 4 4 2 15" xfId="10217" xr:uid="{00000000-0005-0000-0000-0000E8280000}"/>
    <cellStyle name="Normal 4 4 2 2" xfId="10218" xr:uid="{00000000-0005-0000-0000-0000E9280000}"/>
    <cellStyle name="Normal 4 4 2 2 2" xfId="10219" xr:uid="{00000000-0005-0000-0000-0000EA280000}"/>
    <cellStyle name="Normal 4 4 2 3" xfId="10220" xr:uid="{00000000-0005-0000-0000-0000EB280000}"/>
    <cellStyle name="Normal 4 4 2 3 2" xfId="10221" xr:uid="{00000000-0005-0000-0000-0000EC280000}"/>
    <cellStyle name="Normal 4 4 2 4" xfId="10222" xr:uid="{00000000-0005-0000-0000-0000ED280000}"/>
    <cellStyle name="Normal 4 4 2 4 2" xfId="10223" xr:uid="{00000000-0005-0000-0000-0000EE280000}"/>
    <cellStyle name="Normal 4 4 2 5" xfId="10224" xr:uid="{00000000-0005-0000-0000-0000EF280000}"/>
    <cellStyle name="Normal 4 4 2 5 2" xfId="10225" xr:uid="{00000000-0005-0000-0000-0000F0280000}"/>
    <cellStyle name="Normal 4 4 2 6" xfId="10226" xr:uid="{00000000-0005-0000-0000-0000F1280000}"/>
    <cellStyle name="Normal 4 4 2 6 2" xfId="10227" xr:uid="{00000000-0005-0000-0000-0000F2280000}"/>
    <cellStyle name="Normal 4 4 2 7" xfId="10228" xr:uid="{00000000-0005-0000-0000-0000F3280000}"/>
    <cellStyle name="Normal 4 4 2 7 2" xfId="10229" xr:uid="{00000000-0005-0000-0000-0000F4280000}"/>
    <cellStyle name="Normal 4 4 2 8" xfId="10230" xr:uid="{00000000-0005-0000-0000-0000F5280000}"/>
    <cellStyle name="Normal 4 4 2 8 2" xfId="10231" xr:uid="{00000000-0005-0000-0000-0000F6280000}"/>
    <cellStyle name="Normal 4 4 2 9" xfId="10232" xr:uid="{00000000-0005-0000-0000-0000F7280000}"/>
    <cellStyle name="Normal 4 4 2 9 2" xfId="10233" xr:uid="{00000000-0005-0000-0000-0000F8280000}"/>
    <cellStyle name="Normal 4 4 20" xfId="10234" xr:uid="{00000000-0005-0000-0000-0000F9280000}"/>
    <cellStyle name="Normal 4 4 21" xfId="14889" xr:uid="{00000000-0005-0000-0000-0000FA280000}"/>
    <cellStyle name="Normal 4 4 3" xfId="10235" xr:uid="{00000000-0005-0000-0000-0000FB280000}"/>
    <cellStyle name="Normal 4 4 3 10" xfId="10236" xr:uid="{00000000-0005-0000-0000-0000FC280000}"/>
    <cellStyle name="Normal 4 4 3 10 2" xfId="10237" xr:uid="{00000000-0005-0000-0000-0000FD280000}"/>
    <cellStyle name="Normal 4 4 3 11" xfId="10238" xr:uid="{00000000-0005-0000-0000-0000FE280000}"/>
    <cellStyle name="Normal 4 4 3 11 2" xfId="10239" xr:uid="{00000000-0005-0000-0000-0000FF280000}"/>
    <cellStyle name="Normal 4 4 3 12" xfId="10240" xr:uid="{00000000-0005-0000-0000-000000290000}"/>
    <cellStyle name="Normal 4 4 3 12 2" xfId="10241" xr:uid="{00000000-0005-0000-0000-000001290000}"/>
    <cellStyle name="Normal 4 4 3 13" xfId="10242" xr:uid="{00000000-0005-0000-0000-000002290000}"/>
    <cellStyle name="Normal 4 4 3 13 2" xfId="10243" xr:uid="{00000000-0005-0000-0000-000003290000}"/>
    <cellStyle name="Normal 4 4 3 14" xfId="10244" xr:uid="{00000000-0005-0000-0000-000004290000}"/>
    <cellStyle name="Normal 4 4 3 14 2" xfId="10245" xr:uid="{00000000-0005-0000-0000-000005290000}"/>
    <cellStyle name="Normal 4 4 3 15" xfId="10246" xr:uid="{00000000-0005-0000-0000-000006290000}"/>
    <cellStyle name="Normal 4 4 3 2" xfId="10247" xr:uid="{00000000-0005-0000-0000-000007290000}"/>
    <cellStyle name="Normal 4 4 3 2 2" xfId="10248" xr:uid="{00000000-0005-0000-0000-000008290000}"/>
    <cellStyle name="Normal 4 4 3 3" xfId="10249" xr:uid="{00000000-0005-0000-0000-000009290000}"/>
    <cellStyle name="Normal 4 4 3 3 2" xfId="10250" xr:uid="{00000000-0005-0000-0000-00000A290000}"/>
    <cellStyle name="Normal 4 4 3 4" xfId="10251" xr:uid="{00000000-0005-0000-0000-00000B290000}"/>
    <cellStyle name="Normal 4 4 3 4 2" xfId="10252" xr:uid="{00000000-0005-0000-0000-00000C290000}"/>
    <cellStyle name="Normal 4 4 3 5" xfId="10253" xr:uid="{00000000-0005-0000-0000-00000D290000}"/>
    <cellStyle name="Normal 4 4 3 5 2" xfId="10254" xr:uid="{00000000-0005-0000-0000-00000E290000}"/>
    <cellStyle name="Normal 4 4 3 6" xfId="10255" xr:uid="{00000000-0005-0000-0000-00000F290000}"/>
    <cellStyle name="Normal 4 4 3 6 2" xfId="10256" xr:uid="{00000000-0005-0000-0000-000010290000}"/>
    <cellStyle name="Normal 4 4 3 7" xfId="10257" xr:uid="{00000000-0005-0000-0000-000011290000}"/>
    <cellStyle name="Normal 4 4 3 7 2" xfId="10258" xr:uid="{00000000-0005-0000-0000-000012290000}"/>
    <cellStyle name="Normal 4 4 3 8" xfId="10259" xr:uid="{00000000-0005-0000-0000-000013290000}"/>
    <cellStyle name="Normal 4 4 3 8 2" xfId="10260" xr:uid="{00000000-0005-0000-0000-000014290000}"/>
    <cellStyle name="Normal 4 4 3 9" xfId="10261" xr:uid="{00000000-0005-0000-0000-000015290000}"/>
    <cellStyle name="Normal 4 4 3 9 2" xfId="10262" xr:uid="{00000000-0005-0000-0000-000016290000}"/>
    <cellStyle name="Normal 4 4 4" xfId="10263" xr:uid="{00000000-0005-0000-0000-000017290000}"/>
    <cellStyle name="Normal 4 4 5" xfId="10264" xr:uid="{00000000-0005-0000-0000-000018290000}"/>
    <cellStyle name="Normal 4 4 6" xfId="10265" xr:uid="{00000000-0005-0000-0000-000019290000}"/>
    <cellStyle name="Normal 4 4 6 2" xfId="10266" xr:uid="{00000000-0005-0000-0000-00001A290000}"/>
    <cellStyle name="Normal 4 4 7" xfId="10267" xr:uid="{00000000-0005-0000-0000-00001B290000}"/>
    <cellStyle name="Normal 4 4 7 2" xfId="10268" xr:uid="{00000000-0005-0000-0000-00001C290000}"/>
    <cellStyle name="Normal 4 4 8" xfId="10269" xr:uid="{00000000-0005-0000-0000-00001D290000}"/>
    <cellStyle name="Normal 4 4 8 2" xfId="10270" xr:uid="{00000000-0005-0000-0000-00001E290000}"/>
    <cellStyle name="Normal 4 4 9" xfId="10271" xr:uid="{00000000-0005-0000-0000-00001F290000}"/>
    <cellStyle name="Normal 4 4 9 2" xfId="10272" xr:uid="{00000000-0005-0000-0000-000020290000}"/>
    <cellStyle name="Normal 4 40" xfId="10273" xr:uid="{00000000-0005-0000-0000-000021290000}"/>
    <cellStyle name="Normal 4 40 2" xfId="10274" xr:uid="{00000000-0005-0000-0000-000022290000}"/>
    <cellStyle name="Normal 4 41" xfId="10275" xr:uid="{00000000-0005-0000-0000-000023290000}"/>
    <cellStyle name="Normal 4 41 2" xfId="10276" xr:uid="{00000000-0005-0000-0000-000024290000}"/>
    <cellStyle name="Normal 4 42" xfId="10277" xr:uid="{00000000-0005-0000-0000-000025290000}"/>
    <cellStyle name="Normal 4 42 2" xfId="10278" xr:uid="{00000000-0005-0000-0000-000026290000}"/>
    <cellStyle name="Normal 4 43" xfId="10279" xr:uid="{00000000-0005-0000-0000-000027290000}"/>
    <cellStyle name="Normal 4 43 2" xfId="10280" xr:uid="{00000000-0005-0000-0000-000028290000}"/>
    <cellStyle name="Normal 4 44" xfId="10281" xr:uid="{00000000-0005-0000-0000-000029290000}"/>
    <cellStyle name="Normal 4 44 2" xfId="10282" xr:uid="{00000000-0005-0000-0000-00002A290000}"/>
    <cellStyle name="Normal 4 45" xfId="10283" xr:uid="{00000000-0005-0000-0000-00002B290000}"/>
    <cellStyle name="Normal 4 45 2" xfId="10284" xr:uid="{00000000-0005-0000-0000-00002C290000}"/>
    <cellStyle name="Normal 4 46" xfId="10285" xr:uid="{00000000-0005-0000-0000-00002D290000}"/>
    <cellStyle name="Normal 4 47" xfId="10286" xr:uid="{00000000-0005-0000-0000-00002E290000}"/>
    <cellStyle name="Normal 4 48" xfId="10287" xr:uid="{00000000-0005-0000-0000-00002F290000}"/>
    <cellStyle name="Normal 4 5" xfId="10288" xr:uid="{00000000-0005-0000-0000-000030290000}"/>
    <cellStyle name="Normal 4 5 10" xfId="10289" xr:uid="{00000000-0005-0000-0000-000031290000}"/>
    <cellStyle name="Normal 4 5 10 2" xfId="10290" xr:uid="{00000000-0005-0000-0000-000032290000}"/>
    <cellStyle name="Normal 4 5 11" xfId="10291" xr:uid="{00000000-0005-0000-0000-000033290000}"/>
    <cellStyle name="Normal 4 5 11 2" xfId="10292" xr:uid="{00000000-0005-0000-0000-000034290000}"/>
    <cellStyle name="Normal 4 5 12" xfId="10293" xr:uid="{00000000-0005-0000-0000-000035290000}"/>
    <cellStyle name="Normal 4 5 12 2" xfId="10294" xr:uid="{00000000-0005-0000-0000-000036290000}"/>
    <cellStyle name="Normal 4 5 13" xfId="10295" xr:uid="{00000000-0005-0000-0000-000037290000}"/>
    <cellStyle name="Normal 4 5 13 2" xfId="10296" xr:uid="{00000000-0005-0000-0000-000038290000}"/>
    <cellStyle name="Normal 4 5 14" xfId="10297" xr:uid="{00000000-0005-0000-0000-000039290000}"/>
    <cellStyle name="Normal 4 5 14 2" xfId="10298" xr:uid="{00000000-0005-0000-0000-00003A290000}"/>
    <cellStyle name="Normal 4 5 15" xfId="10299" xr:uid="{00000000-0005-0000-0000-00003B290000}"/>
    <cellStyle name="Normal 4 5 15 2" xfId="10300" xr:uid="{00000000-0005-0000-0000-00003C290000}"/>
    <cellStyle name="Normal 4 5 16" xfId="10301" xr:uid="{00000000-0005-0000-0000-00003D290000}"/>
    <cellStyle name="Normal 4 5 16 2" xfId="10302" xr:uid="{00000000-0005-0000-0000-00003E290000}"/>
    <cellStyle name="Normal 4 5 17" xfId="10303" xr:uid="{00000000-0005-0000-0000-00003F290000}"/>
    <cellStyle name="Normal 4 5 17 2" xfId="10304" xr:uid="{00000000-0005-0000-0000-000040290000}"/>
    <cellStyle name="Normal 4 5 18" xfId="10305" xr:uid="{00000000-0005-0000-0000-000041290000}"/>
    <cellStyle name="Normal 4 5 18 2" xfId="10306" xr:uid="{00000000-0005-0000-0000-000042290000}"/>
    <cellStyle name="Normal 4 5 19" xfId="10307" xr:uid="{00000000-0005-0000-0000-000043290000}"/>
    <cellStyle name="Normal 4 5 2" xfId="10308" xr:uid="{00000000-0005-0000-0000-000044290000}"/>
    <cellStyle name="Normal 4 5 2 10" xfId="10309" xr:uid="{00000000-0005-0000-0000-000045290000}"/>
    <cellStyle name="Normal 4 5 2 10 2" xfId="10310" xr:uid="{00000000-0005-0000-0000-000046290000}"/>
    <cellStyle name="Normal 4 5 2 11" xfId="10311" xr:uid="{00000000-0005-0000-0000-000047290000}"/>
    <cellStyle name="Normal 4 5 2 11 2" xfId="10312" xr:uid="{00000000-0005-0000-0000-000048290000}"/>
    <cellStyle name="Normal 4 5 2 12" xfId="10313" xr:uid="{00000000-0005-0000-0000-000049290000}"/>
    <cellStyle name="Normal 4 5 2 12 2" xfId="10314" xr:uid="{00000000-0005-0000-0000-00004A290000}"/>
    <cellStyle name="Normal 4 5 2 13" xfId="10315" xr:uid="{00000000-0005-0000-0000-00004B290000}"/>
    <cellStyle name="Normal 4 5 2 13 2" xfId="10316" xr:uid="{00000000-0005-0000-0000-00004C290000}"/>
    <cellStyle name="Normal 4 5 2 14" xfId="10317" xr:uid="{00000000-0005-0000-0000-00004D290000}"/>
    <cellStyle name="Normal 4 5 2 14 2" xfId="10318" xr:uid="{00000000-0005-0000-0000-00004E290000}"/>
    <cellStyle name="Normal 4 5 2 15" xfId="10319" xr:uid="{00000000-0005-0000-0000-00004F290000}"/>
    <cellStyle name="Normal 4 5 2 2" xfId="10320" xr:uid="{00000000-0005-0000-0000-000050290000}"/>
    <cellStyle name="Normal 4 5 2 2 2" xfId="10321" xr:uid="{00000000-0005-0000-0000-000051290000}"/>
    <cellStyle name="Normal 4 5 2 3" xfId="10322" xr:uid="{00000000-0005-0000-0000-000052290000}"/>
    <cellStyle name="Normal 4 5 2 3 2" xfId="10323" xr:uid="{00000000-0005-0000-0000-000053290000}"/>
    <cellStyle name="Normal 4 5 2 4" xfId="10324" xr:uid="{00000000-0005-0000-0000-000054290000}"/>
    <cellStyle name="Normal 4 5 2 4 2" xfId="10325" xr:uid="{00000000-0005-0000-0000-000055290000}"/>
    <cellStyle name="Normal 4 5 2 5" xfId="10326" xr:uid="{00000000-0005-0000-0000-000056290000}"/>
    <cellStyle name="Normal 4 5 2 5 2" xfId="10327" xr:uid="{00000000-0005-0000-0000-000057290000}"/>
    <cellStyle name="Normal 4 5 2 6" xfId="10328" xr:uid="{00000000-0005-0000-0000-000058290000}"/>
    <cellStyle name="Normal 4 5 2 6 2" xfId="10329" xr:uid="{00000000-0005-0000-0000-000059290000}"/>
    <cellStyle name="Normal 4 5 2 7" xfId="10330" xr:uid="{00000000-0005-0000-0000-00005A290000}"/>
    <cellStyle name="Normal 4 5 2 7 2" xfId="10331" xr:uid="{00000000-0005-0000-0000-00005B290000}"/>
    <cellStyle name="Normal 4 5 2 8" xfId="10332" xr:uid="{00000000-0005-0000-0000-00005C290000}"/>
    <cellStyle name="Normal 4 5 2 8 2" xfId="10333" xr:uid="{00000000-0005-0000-0000-00005D290000}"/>
    <cellStyle name="Normal 4 5 2 9" xfId="10334" xr:uid="{00000000-0005-0000-0000-00005E290000}"/>
    <cellStyle name="Normal 4 5 2 9 2" xfId="10335" xr:uid="{00000000-0005-0000-0000-00005F290000}"/>
    <cellStyle name="Normal 4 5 20" xfId="10336" xr:uid="{00000000-0005-0000-0000-000060290000}"/>
    <cellStyle name="Normal 4 5 3" xfId="10337" xr:uid="{00000000-0005-0000-0000-000061290000}"/>
    <cellStyle name="Normal 4 5 3 10" xfId="10338" xr:uid="{00000000-0005-0000-0000-000062290000}"/>
    <cellStyle name="Normal 4 5 3 10 2" xfId="10339" xr:uid="{00000000-0005-0000-0000-000063290000}"/>
    <cellStyle name="Normal 4 5 3 11" xfId="10340" xr:uid="{00000000-0005-0000-0000-000064290000}"/>
    <cellStyle name="Normal 4 5 3 11 2" xfId="10341" xr:uid="{00000000-0005-0000-0000-000065290000}"/>
    <cellStyle name="Normal 4 5 3 12" xfId="10342" xr:uid="{00000000-0005-0000-0000-000066290000}"/>
    <cellStyle name="Normal 4 5 3 12 2" xfId="10343" xr:uid="{00000000-0005-0000-0000-000067290000}"/>
    <cellStyle name="Normal 4 5 3 13" xfId="10344" xr:uid="{00000000-0005-0000-0000-000068290000}"/>
    <cellStyle name="Normal 4 5 3 13 2" xfId="10345" xr:uid="{00000000-0005-0000-0000-000069290000}"/>
    <cellStyle name="Normal 4 5 3 14" xfId="10346" xr:uid="{00000000-0005-0000-0000-00006A290000}"/>
    <cellStyle name="Normal 4 5 3 14 2" xfId="10347" xr:uid="{00000000-0005-0000-0000-00006B290000}"/>
    <cellStyle name="Normal 4 5 3 15" xfId="10348" xr:uid="{00000000-0005-0000-0000-00006C290000}"/>
    <cellStyle name="Normal 4 5 3 2" xfId="10349" xr:uid="{00000000-0005-0000-0000-00006D290000}"/>
    <cellStyle name="Normal 4 5 3 2 2" xfId="10350" xr:uid="{00000000-0005-0000-0000-00006E290000}"/>
    <cellStyle name="Normal 4 5 3 3" xfId="10351" xr:uid="{00000000-0005-0000-0000-00006F290000}"/>
    <cellStyle name="Normal 4 5 3 3 2" xfId="10352" xr:uid="{00000000-0005-0000-0000-000070290000}"/>
    <cellStyle name="Normal 4 5 3 4" xfId="10353" xr:uid="{00000000-0005-0000-0000-000071290000}"/>
    <cellStyle name="Normal 4 5 3 4 2" xfId="10354" xr:uid="{00000000-0005-0000-0000-000072290000}"/>
    <cellStyle name="Normal 4 5 3 5" xfId="10355" xr:uid="{00000000-0005-0000-0000-000073290000}"/>
    <cellStyle name="Normal 4 5 3 5 2" xfId="10356" xr:uid="{00000000-0005-0000-0000-000074290000}"/>
    <cellStyle name="Normal 4 5 3 6" xfId="10357" xr:uid="{00000000-0005-0000-0000-000075290000}"/>
    <cellStyle name="Normal 4 5 3 6 2" xfId="10358" xr:uid="{00000000-0005-0000-0000-000076290000}"/>
    <cellStyle name="Normal 4 5 3 7" xfId="10359" xr:uid="{00000000-0005-0000-0000-000077290000}"/>
    <cellStyle name="Normal 4 5 3 7 2" xfId="10360" xr:uid="{00000000-0005-0000-0000-000078290000}"/>
    <cellStyle name="Normal 4 5 3 8" xfId="10361" xr:uid="{00000000-0005-0000-0000-000079290000}"/>
    <cellStyle name="Normal 4 5 3 8 2" xfId="10362" xr:uid="{00000000-0005-0000-0000-00007A290000}"/>
    <cellStyle name="Normal 4 5 3 9" xfId="10363" xr:uid="{00000000-0005-0000-0000-00007B290000}"/>
    <cellStyle name="Normal 4 5 3 9 2" xfId="10364" xr:uid="{00000000-0005-0000-0000-00007C290000}"/>
    <cellStyle name="Normal 4 5 4" xfId="10365" xr:uid="{00000000-0005-0000-0000-00007D290000}"/>
    <cellStyle name="Normal 4 5 5" xfId="10366" xr:uid="{00000000-0005-0000-0000-00007E290000}"/>
    <cellStyle name="Normal 4 5 6" xfId="10367" xr:uid="{00000000-0005-0000-0000-00007F290000}"/>
    <cellStyle name="Normal 4 5 6 2" xfId="10368" xr:uid="{00000000-0005-0000-0000-000080290000}"/>
    <cellStyle name="Normal 4 5 7" xfId="10369" xr:uid="{00000000-0005-0000-0000-000081290000}"/>
    <cellStyle name="Normal 4 5 7 2" xfId="10370" xr:uid="{00000000-0005-0000-0000-000082290000}"/>
    <cellStyle name="Normal 4 5 8" xfId="10371" xr:uid="{00000000-0005-0000-0000-000083290000}"/>
    <cellStyle name="Normal 4 5 8 2" xfId="10372" xr:uid="{00000000-0005-0000-0000-000084290000}"/>
    <cellStyle name="Normal 4 5 9" xfId="10373" xr:uid="{00000000-0005-0000-0000-000085290000}"/>
    <cellStyle name="Normal 4 5 9 2" xfId="10374" xr:uid="{00000000-0005-0000-0000-000086290000}"/>
    <cellStyle name="Normal 4 6" xfId="10375" xr:uid="{00000000-0005-0000-0000-000087290000}"/>
    <cellStyle name="Normal 4 6 10" xfId="10376" xr:uid="{00000000-0005-0000-0000-000088290000}"/>
    <cellStyle name="Normal 4 6 10 2" xfId="10377" xr:uid="{00000000-0005-0000-0000-000089290000}"/>
    <cellStyle name="Normal 4 6 11" xfId="10378" xr:uid="{00000000-0005-0000-0000-00008A290000}"/>
    <cellStyle name="Normal 4 6 11 2" xfId="10379" xr:uid="{00000000-0005-0000-0000-00008B290000}"/>
    <cellStyle name="Normal 4 6 12" xfId="10380" xr:uid="{00000000-0005-0000-0000-00008C290000}"/>
    <cellStyle name="Normal 4 6 12 2" xfId="10381" xr:uid="{00000000-0005-0000-0000-00008D290000}"/>
    <cellStyle name="Normal 4 6 13" xfId="10382" xr:uid="{00000000-0005-0000-0000-00008E290000}"/>
    <cellStyle name="Normal 4 6 13 2" xfId="10383" xr:uid="{00000000-0005-0000-0000-00008F290000}"/>
    <cellStyle name="Normal 4 6 14" xfId="10384" xr:uid="{00000000-0005-0000-0000-000090290000}"/>
    <cellStyle name="Normal 4 6 14 2" xfId="10385" xr:uid="{00000000-0005-0000-0000-000091290000}"/>
    <cellStyle name="Normal 4 6 15" xfId="10386" xr:uid="{00000000-0005-0000-0000-000092290000}"/>
    <cellStyle name="Normal 4 6 15 2" xfId="10387" xr:uid="{00000000-0005-0000-0000-000093290000}"/>
    <cellStyle name="Normal 4 6 16" xfId="10388" xr:uid="{00000000-0005-0000-0000-000094290000}"/>
    <cellStyle name="Normal 4 6 16 2" xfId="10389" xr:uid="{00000000-0005-0000-0000-000095290000}"/>
    <cellStyle name="Normal 4 6 17" xfId="10390" xr:uid="{00000000-0005-0000-0000-000096290000}"/>
    <cellStyle name="Normal 4 6 17 2" xfId="10391" xr:uid="{00000000-0005-0000-0000-000097290000}"/>
    <cellStyle name="Normal 4 6 18" xfId="10392" xr:uid="{00000000-0005-0000-0000-000098290000}"/>
    <cellStyle name="Normal 4 6 18 2" xfId="10393" xr:uid="{00000000-0005-0000-0000-000099290000}"/>
    <cellStyle name="Normal 4 6 19" xfId="10394" xr:uid="{00000000-0005-0000-0000-00009A290000}"/>
    <cellStyle name="Normal 4 6 2" xfId="10395" xr:uid="{00000000-0005-0000-0000-00009B290000}"/>
    <cellStyle name="Normal 4 6 2 10" xfId="10396" xr:uid="{00000000-0005-0000-0000-00009C290000}"/>
    <cellStyle name="Normal 4 6 2 10 2" xfId="10397" xr:uid="{00000000-0005-0000-0000-00009D290000}"/>
    <cellStyle name="Normal 4 6 2 11" xfId="10398" xr:uid="{00000000-0005-0000-0000-00009E290000}"/>
    <cellStyle name="Normal 4 6 2 11 2" xfId="10399" xr:uid="{00000000-0005-0000-0000-00009F290000}"/>
    <cellStyle name="Normal 4 6 2 12" xfId="10400" xr:uid="{00000000-0005-0000-0000-0000A0290000}"/>
    <cellStyle name="Normal 4 6 2 12 2" xfId="10401" xr:uid="{00000000-0005-0000-0000-0000A1290000}"/>
    <cellStyle name="Normal 4 6 2 13" xfId="10402" xr:uid="{00000000-0005-0000-0000-0000A2290000}"/>
    <cellStyle name="Normal 4 6 2 13 2" xfId="10403" xr:uid="{00000000-0005-0000-0000-0000A3290000}"/>
    <cellStyle name="Normal 4 6 2 14" xfId="10404" xr:uid="{00000000-0005-0000-0000-0000A4290000}"/>
    <cellStyle name="Normal 4 6 2 14 2" xfId="10405" xr:uid="{00000000-0005-0000-0000-0000A5290000}"/>
    <cellStyle name="Normal 4 6 2 15" xfId="10406" xr:uid="{00000000-0005-0000-0000-0000A6290000}"/>
    <cellStyle name="Normal 4 6 2 2" xfId="10407" xr:uid="{00000000-0005-0000-0000-0000A7290000}"/>
    <cellStyle name="Normal 4 6 2 2 2" xfId="10408" xr:uid="{00000000-0005-0000-0000-0000A8290000}"/>
    <cellStyle name="Normal 4 6 2 3" xfId="10409" xr:uid="{00000000-0005-0000-0000-0000A9290000}"/>
    <cellStyle name="Normal 4 6 2 3 2" xfId="10410" xr:uid="{00000000-0005-0000-0000-0000AA290000}"/>
    <cellStyle name="Normal 4 6 2 4" xfId="10411" xr:uid="{00000000-0005-0000-0000-0000AB290000}"/>
    <cellStyle name="Normal 4 6 2 4 2" xfId="10412" xr:uid="{00000000-0005-0000-0000-0000AC290000}"/>
    <cellStyle name="Normal 4 6 2 5" xfId="10413" xr:uid="{00000000-0005-0000-0000-0000AD290000}"/>
    <cellStyle name="Normal 4 6 2 5 2" xfId="10414" xr:uid="{00000000-0005-0000-0000-0000AE290000}"/>
    <cellStyle name="Normal 4 6 2 6" xfId="10415" xr:uid="{00000000-0005-0000-0000-0000AF290000}"/>
    <cellStyle name="Normal 4 6 2 6 2" xfId="10416" xr:uid="{00000000-0005-0000-0000-0000B0290000}"/>
    <cellStyle name="Normal 4 6 2 7" xfId="10417" xr:uid="{00000000-0005-0000-0000-0000B1290000}"/>
    <cellStyle name="Normal 4 6 2 7 2" xfId="10418" xr:uid="{00000000-0005-0000-0000-0000B2290000}"/>
    <cellStyle name="Normal 4 6 2 8" xfId="10419" xr:uid="{00000000-0005-0000-0000-0000B3290000}"/>
    <cellStyle name="Normal 4 6 2 8 2" xfId="10420" xr:uid="{00000000-0005-0000-0000-0000B4290000}"/>
    <cellStyle name="Normal 4 6 2 9" xfId="10421" xr:uid="{00000000-0005-0000-0000-0000B5290000}"/>
    <cellStyle name="Normal 4 6 2 9 2" xfId="10422" xr:uid="{00000000-0005-0000-0000-0000B6290000}"/>
    <cellStyle name="Normal 4 6 20" xfId="10423" xr:uid="{00000000-0005-0000-0000-0000B7290000}"/>
    <cellStyle name="Normal 4 6 3" xfId="10424" xr:uid="{00000000-0005-0000-0000-0000B8290000}"/>
    <cellStyle name="Normal 4 6 3 10" xfId="10425" xr:uid="{00000000-0005-0000-0000-0000B9290000}"/>
    <cellStyle name="Normal 4 6 3 10 2" xfId="10426" xr:uid="{00000000-0005-0000-0000-0000BA290000}"/>
    <cellStyle name="Normal 4 6 3 11" xfId="10427" xr:uid="{00000000-0005-0000-0000-0000BB290000}"/>
    <cellStyle name="Normal 4 6 3 11 2" xfId="10428" xr:uid="{00000000-0005-0000-0000-0000BC290000}"/>
    <cellStyle name="Normal 4 6 3 12" xfId="10429" xr:uid="{00000000-0005-0000-0000-0000BD290000}"/>
    <cellStyle name="Normal 4 6 3 12 2" xfId="10430" xr:uid="{00000000-0005-0000-0000-0000BE290000}"/>
    <cellStyle name="Normal 4 6 3 13" xfId="10431" xr:uid="{00000000-0005-0000-0000-0000BF290000}"/>
    <cellStyle name="Normal 4 6 3 13 2" xfId="10432" xr:uid="{00000000-0005-0000-0000-0000C0290000}"/>
    <cellStyle name="Normal 4 6 3 14" xfId="10433" xr:uid="{00000000-0005-0000-0000-0000C1290000}"/>
    <cellStyle name="Normal 4 6 3 14 2" xfId="10434" xr:uid="{00000000-0005-0000-0000-0000C2290000}"/>
    <cellStyle name="Normal 4 6 3 15" xfId="10435" xr:uid="{00000000-0005-0000-0000-0000C3290000}"/>
    <cellStyle name="Normal 4 6 3 2" xfId="10436" xr:uid="{00000000-0005-0000-0000-0000C4290000}"/>
    <cellStyle name="Normal 4 6 3 2 2" xfId="10437" xr:uid="{00000000-0005-0000-0000-0000C5290000}"/>
    <cellStyle name="Normal 4 6 3 3" xfId="10438" xr:uid="{00000000-0005-0000-0000-0000C6290000}"/>
    <cellStyle name="Normal 4 6 3 3 2" xfId="10439" xr:uid="{00000000-0005-0000-0000-0000C7290000}"/>
    <cellStyle name="Normal 4 6 3 4" xfId="10440" xr:uid="{00000000-0005-0000-0000-0000C8290000}"/>
    <cellStyle name="Normal 4 6 3 4 2" xfId="10441" xr:uid="{00000000-0005-0000-0000-0000C9290000}"/>
    <cellStyle name="Normal 4 6 3 5" xfId="10442" xr:uid="{00000000-0005-0000-0000-0000CA290000}"/>
    <cellStyle name="Normal 4 6 3 5 2" xfId="10443" xr:uid="{00000000-0005-0000-0000-0000CB290000}"/>
    <cellStyle name="Normal 4 6 3 6" xfId="10444" xr:uid="{00000000-0005-0000-0000-0000CC290000}"/>
    <cellStyle name="Normal 4 6 3 6 2" xfId="10445" xr:uid="{00000000-0005-0000-0000-0000CD290000}"/>
    <cellStyle name="Normal 4 6 3 7" xfId="10446" xr:uid="{00000000-0005-0000-0000-0000CE290000}"/>
    <cellStyle name="Normal 4 6 3 7 2" xfId="10447" xr:uid="{00000000-0005-0000-0000-0000CF290000}"/>
    <cellStyle name="Normal 4 6 3 8" xfId="10448" xr:uid="{00000000-0005-0000-0000-0000D0290000}"/>
    <cellStyle name="Normal 4 6 3 8 2" xfId="10449" xr:uid="{00000000-0005-0000-0000-0000D1290000}"/>
    <cellStyle name="Normal 4 6 3 9" xfId="10450" xr:uid="{00000000-0005-0000-0000-0000D2290000}"/>
    <cellStyle name="Normal 4 6 3 9 2" xfId="10451" xr:uid="{00000000-0005-0000-0000-0000D3290000}"/>
    <cellStyle name="Normal 4 6 4" xfId="10452" xr:uid="{00000000-0005-0000-0000-0000D4290000}"/>
    <cellStyle name="Normal 4 6 5" xfId="10453" xr:uid="{00000000-0005-0000-0000-0000D5290000}"/>
    <cellStyle name="Normal 4 6 6" xfId="10454" xr:uid="{00000000-0005-0000-0000-0000D6290000}"/>
    <cellStyle name="Normal 4 6 6 2" xfId="10455" xr:uid="{00000000-0005-0000-0000-0000D7290000}"/>
    <cellStyle name="Normal 4 6 7" xfId="10456" xr:uid="{00000000-0005-0000-0000-0000D8290000}"/>
    <cellStyle name="Normal 4 6 7 2" xfId="10457" xr:uid="{00000000-0005-0000-0000-0000D9290000}"/>
    <cellStyle name="Normal 4 6 8" xfId="10458" xr:uid="{00000000-0005-0000-0000-0000DA290000}"/>
    <cellStyle name="Normal 4 6 8 2" xfId="10459" xr:uid="{00000000-0005-0000-0000-0000DB290000}"/>
    <cellStyle name="Normal 4 6 9" xfId="10460" xr:uid="{00000000-0005-0000-0000-0000DC290000}"/>
    <cellStyle name="Normal 4 6 9 2" xfId="10461" xr:uid="{00000000-0005-0000-0000-0000DD290000}"/>
    <cellStyle name="Normal 4 7" xfId="10462" xr:uid="{00000000-0005-0000-0000-0000DE290000}"/>
    <cellStyle name="Normal 4 7 10" xfId="10463" xr:uid="{00000000-0005-0000-0000-0000DF290000}"/>
    <cellStyle name="Normal 4 7 10 2" xfId="10464" xr:uid="{00000000-0005-0000-0000-0000E0290000}"/>
    <cellStyle name="Normal 4 7 11" xfId="10465" xr:uid="{00000000-0005-0000-0000-0000E1290000}"/>
    <cellStyle name="Normal 4 7 11 2" xfId="10466" xr:uid="{00000000-0005-0000-0000-0000E2290000}"/>
    <cellStyle name="Normal 4 7 12" xfId="10467" xr:uid="{00000000-0005-0000-0000-0000E3290000}"/>
    <cellStyle name="Normal 4 7 12 2" xfId="10468" xr:uid="{00000000-0005-0000-0000-0000E4290000}"/>
    <cellStyle name="Normal 4 7 13" xfId="10469" xr:uid="{00000000-0005-0000-0000-0000E5290000}"/>
    <cellStyle name="Normal 4 7 13 2" xfId="10470" xr:uid="{00000000-0005-0000-0000-0000E6290000}"/>
    <cellStyle name="Normal 4 7 14" xfId="10471" xr:uid="{00000000-0005-0000-0000-0000E7290000}"/>
    <cellStyle name="Normal 4 7 14 2" xfId="10472" xr:uid="{00000000-0005-0000-0000-0000E8290000}"/>
    <cellStyle name="Normal 4 7 15" xfId="10473" xr:uid="{00000000-0005-0000-0000-0000E9290000}"/>
    <cellStyle name="Normal 4 7 15 2" xfId="10474" xr:uid="{00000000-0005-0000-0000-0000EA290000}"/>
    <cellStyle name="Normal 4 7 16" xfId="10475" xr:uid="{00000000-0005-0000-0000-0000EB290000}"/>
    <cellStyle name="Normal 4 7 16 2" xfId="10476" xr:uid="{00000000-0005-0000-0000-0000EC290000}"/>
    <cellStyle name="Normal 4 7 17" xfId="10477" xr:uid="{00000000-0005-0000-0000-0000ED290000}"/>
    <cellStyle name="Normal 4 7 17 2" xfId="10478" xr:uid="{00000000-0005-0000-0000-0000EE290000}"/>
    <cellStyle name="Normal 4 7 18" xfId="10479" xr:uid="{00000000-0005-0000-0000-0000EF290000}"/>
    <cellStyle name="Normal 4 7 18 2" xfId="10480" xr:uid="{00000000-0005-0000-0000-0000F0290000}"/>
    <cellStyle name="Normal 4 7 19" xfId="10481" xr:uid="{00000000-0005-0000-0000-0000F1290000}"/>
    <cellStyle name="Normal 4 7 2" xfId="10482" xr:uid="{00000000-0005-0000-0000-0000F2290000}"/>
    <cellStyle name="Normal 4 7 2 10" xfId="10483" xr:uid="{00000000-0005-0000-0000-0000F3290000}"/>
    <cellStyle name="Normal 4 7 2 10 2" xfId="10484" xr:uid="{00000000-0005-0000-0000-0000F4290000}"/>
    <cellStyle name="Normal 4 7 2 11" xfId="10485" xr:uid="{00000000-0005-0000-0000-0000F5290000}"/>
    <cellStyle name="Normal 4 7 2 11 2" xfId="10486" xr:uid="{00000000-0005-0000-0000-0000F6290000}"/>
    <cellStyle name="Normal 4 7 2 12" xfId="10487" xr:uid="{00000000-0005-0000-0000-0000F7290000}"/>
    <cellStyle name="Normal 4 7 2 12 2" xfId="10488" xr:uid="{00000000-0005-0000-0000-0000F8290000}"/>
    <cellStyle name="Normal 4 7 2 13" xfId="10489" xr:uid="{00000000-0005-0000-0000-0000F9290000}"/>
    <cellStyle name="Normal 4 7 2 13 2" xfId="10490" xr:uid="{00000000-0005-0000-0000-0000FA290000}"/>
    <cellStyle name="Normal 4 7 2 14" xfId="10491" xr:uid="{00000000-0005-0000-0000-0000FB290000}"/>
    <cellStyle name="Normal 4 7 2 14 2" xfId="10492" xr:uid="{00000000-0005-0000-0000-0000FC290000}"/>
    <cellStyle name="Normal 4 7 2 15" xfId="10493" xr:uid="{00000000-0005-0000-0000-0000FD290000}"/>
    <cellStyle name="Normal 4 7 2 2" xfId="10494" xr:uid="{00000000-0005-0000-0000-0000FE290000}"/>
    <cellStyle name="Normal 4 7 2 2 2" xfId="10495" xr:uid="{00000000-0005-0000-0000-0000FF290000}"/>
    <cellStyle name="Normal 4 7 2 3" xfId="10496" xr:uid="{00000000-0005-0000-0000-0000002A0000}"/>
    <cellStyle name="Normal 4 7 2 3 2" xfId="10497" xr:uid="{00000000-0005-0000-0000-0000012A0000}"/>
    <cellStyle name="Normal 4 7 2 4" xfId="10498" xr:uid="{00000000-0005-0000-0000-0000022A0000}"/>
    <cellStyle name="Normal 4 7 2 4 2" xfId="10499" xr:uid="{00000000-0005-0000-0000-0000032A0000}"/>
    <cellStyle name="Normal 4 7 2 5" xfId="10500" xr:uid="{00000000-0005-0000-0000-0000042A0000}"/>
    <cellStyle name="Normal 4 7 2 5 2" xfId="10501" xr:uid="{00000000-0005-0000-0000-0000052A0000}"/>
    <cellStyle name="Normal 4 7 2 6" xfId="10502" xr:uid="{00000000-0005-0000-0000-0000062A0000}"/>
    <cellStyle name="Normal 4 7 2 6 2" xfId="10503" xr:uid="{00000000-0005-0000-0000-0000072A0000}"/>
    <cellStyle name="Normal 4 7 2 7" xfId="10504" xr:uid="{00000000-0005-0000-0000-0000082A0000}"/>
    <cellStyle name="Normal 4 7 2 7 2" xfId="10505" xr:uid="{00000000-0005-0000-0000-0000092A0000}"/>
    <cellStyle name="Normal 4 7 2 8" xfId="10506" xr:uid="{00000000-0005-0000-0000-00000A2A0000}"/>
    <cellStyle name="Normal 4 7 2 8 2" xfId="10507" xr:uid="{00000000-0005-0000-0000-00000B2A0000}"/>
    <cellStyle name="Normal 4 7 2 9" xfId="10508" xr:uid="{00000000-0005-0000-0000-00000C2A0000}"/>
    <cellStyle name="Normal 4 7 2 9 2" xfId="10509" xr:uid="{00000000-0005-0000-0000-00000D2A0000}"/>
    <cellStyle name="Normal 4 7 20" xfId="10510" xr:uid="{00000000-0005-0000-0000-00000E2A0000}"/>
    <cellStyle name="Normal 4 7 3" xfId="10511" xr:uid="{00000000-0005-0000-0000-00000F2A0000}"/>
    <cellStyle name="Normal 4 7 3 10" xfId="10512" xr:uid="{00000000-0005-0000-0000-0000102A0000}"/>
    <cellStyle name="Normal 4 7 3 10 2" xfId="10513" xr:uid="{00000000-0005-0000-0000-0000112A0000}"/>
    <cellStyle name="Normal 4 7 3 11" xfId="10514" xr:uid="{00000000-0005-0000-0000-0000122A0000}"/>
    <cellStyle name="Normal 4 7 3 11 2" xfId="10515" xr:uid="{00000000-0005-0000-0000-0000132A0000}"/>
    <cellStyle name="Normal 4 7 3 12" xfId="10516" xr:uid="{00000000-0005-0000-0000-0000142A0000}"/>
    <cellStyle name="Normal 4 7 3 12 2" xfId="10517" xr:uid="{00000000-0005-0000-0000-0000152A0000}"/>
    <cellStyle name="Normal 4 7 3 13" xfId="10518" xr:uid="{00000000-0005-0000-0000-0000162A0000}"/>
    <cellStyle name="Normal 4 7 3 13 2" xfId="10519" xr:uid="{00000000-0005-0000-0000-0000172A0000}"/>
    <cellStyle name="Normal 4 7 3 14" xfId="10520" xr:uid="{00000000-0005-0000-0000-0000182A0000}"/>
    <cellStyle name="Normal 4 7 3 14 2" xfId="10521" xr:uid="{00000000-0005-0000-0000-0000192A0000}"/>
    <cellStyle name="Normal 4 7 3 15" xfId="10522" xr:uid="{00000000-0005-0000-0000-00001A2A0000}"/>
    <cellStyle name="Normal 4 7 3 2" xfId="10523" xr:uid="{00000000-0005-0000-0000-00001B2A0000}"/>
    <cellStyle name="Normal 4 7 3 2 2" xfId="10524" xr:uid="{00000000-0005-0000-0000-00001C2A0000}"/>
    <cellStyle name="Normal 4 7 3 3" xfId="10525" xr:uid="{00000000-0005-0000-0000-00001D2A0000}"/>
    <cellStyle name="Normal 4 7 3 3 2" xfId="10526" xr:uid="{00000000-0005-0000-0000-00001E2A0000}"/>
    <cellStyle name="Normal 4 7 3 4" xfId="10527" xr:uid="{00000000-0005-0000-0000-00001F2A0000}"/>
    <cellStyle name="Normal 4 7 3 4 2" xfId="10528" xr:uid="{00000000-0005-0000-0000-0000202A0000}"/>
    <cellStyle name="Normal 4 7 3 5" xfId="10529" xr:uid="{00000000-0005-0000-0000-0000212A0000}"/>
    <cellStyle name="Normal 4 7 3 5 2" xfId="10530" xr:uid="{00000000-0005-0000-0000-0000222A0000}"/>
    <cellStyle name="Normal 4 7 3 6" xfId="10531" xr:uid="{00000000-0005-0000-0000-0000232A0000}"/>
    <cellStyle name="Normal 4 7 3 6 2" xfId="10532" xr:uid="{00000000-0005-0000-0000-0000242A0000}"/>
    <cellStyle name="Normal 4 7 3 7" xfId="10533" xr:uid="{00000000-0005-0000-0000-0000252A0000}"/>
    <cellStyle name="Normal 4 7 3 7 2" xfId="10534" xr:uid="{00000000-0005-0000-0000-0000262A0000}"/>
    <cellStyle name="Normal 4 7 3 8" xfId="10535" xr:uid="{00000000-0005-0000-0000-0000272A0000}"/>
    <cellStyle name="Normal 4 7 3 8 2" xfId="10536" xr:uid="{00000000-0005-0000-0000-0000282A0000}"/>
    <cellStyle name="Normal 4 7 3 9" xfId="10537" xr:uid="{00000000-0005-0000-0000-0000292A0000}"/>
    <cellStyle name="Normal 4 7 3 9 2" xfId="10538" xr:uid="{00000000-0005-0000-0000-00002A2A0000}"/>
    <cellStyle name="Normal 4 7 4" xfId="10539" xr:uid="{00000000-0005-0000-0000-00002B2A0000}"/>
    <cellStyle name="Normal 4 7 5" xfId="10540" xr:uid="{00000000-0005-0000-0000-00002C2A0000}"/>
    <cellStyle name="Normal 4 7 6" xfId="10541" xr:uid="{00000000-0005-0000-0000-00002D2A0000}"/>
    <cellStyle name="Normal 4 7 6 2" xfId="10542" xr:uid="{00000000-0005-0000-0000-00002E2A0000}"/>
    <cellStyle name="Normal 4 7 7" xfId="10543" xr:uid="{00000000-0005-0000-0000-00002F2A0000}"/>
    <cellStyle name="Normal 4 7 7 2" xfId="10544" xr:uid="{00000000-0005-0000-0000-0000302A0000}"/>
    <cellStyle name="Normal 4 7 8" xfId="10545" xr:uid="{00000000-0005-0000-0000-0000312A0000}"/>
    <cellStyle name="Normal 4 7 8 2" xfId="10546" xr:uid="{00000000-0005-0000-0000-0000322A0000}"/>
    <cellStyle name="Normal 4 7 9" xfId="10547" xr:uid="{00000000-0005-0000-0000-0000332A0000}"/>
    <cellStyle name="Normal 4 7 9 2" xfId="10548" xr:uid="{00000000-0005-0000-0000-0000342A0000}"/>
    <cellStyle name="Normal 4 8" xfId="10549" xr:uid="{00000000-0005-0000-0000-0000352A0000}"/>
    <cellStyle name="Normal 4 8 10" xfId="10550" xr:uid="{00000000-0005-0000-0000-0000362A0000}"/>
    <cellStyle name="Normal 4 8 10 2" xfId="10551" xr:uid="{00000000-0005-0000-0000-0000372A0000}"/>
    <cellStyle name="Normal 4 8 11" xfId="10552" xr:uid="{00000000-0005-0000-0000-0000382A0000}"/>
    <cellStyle name="Normal 4 8 11 2" xfId="10553" xr:uid="{00000000-0005-0000-0000-0000392A0000}"/>
    <cellStyle name="Normal 4 8 12" xfId="10554" xr:uid="{00000000-0005-0000-0000-00003A2A0000}"/>
    <cellStyle name="Normal 4 8 12 2" xfId="10555" xr:uid="{00000000-0005-0000-0000-00003B2A0000}"/>
    <cellStyle name="Normal 4 8 13" xfId="10556" xr:uid="{00000000-0005-0000-0000-00003C2A0000}"/>
    <cellStyle name="Normal 4 8 13 2" xfId="10557" xr:uid="{00000000-0005-0000-0000-00003D2A0000}"/>
    <cellStyle name="Normal 4 8 14" xfId="10558" xr:uid="{00000000-0005-0000-0000-00003E2A0000}"/>
    <cellStyle name="Normal 4 8 14 2" xfId="10559" xr:uid="{00000000-0005-0000-0000-00003F2A0000}"/>
    <cellStyle name="Normal 4 8 15" xfId="10560" xr:uid="{00000000-0005-0000-0000-0000402A0000}"/>
    <cellStyle name="Normal 4 8 15 2" xfId="10561" xr:uid="{00000000-0005-0000-0000-0000412A0000}"/>
    <cellStyle name="Normal 4 8 16" xfId="10562" xr:uid="{00000000-0005-0000-0000-0000422A0000}"/>
    <cellStyle name="Normal 4 8 16 2" xfId="10563" xr:uid="{00000000-0005-0000-0000-0000432A0000}"/>
    <cellStyle name="Normal 4 8 17" xfId="10564" xr:uid="{00000000-0005-0000-0000-0000442A0000}"/>
    <cellStyle name="Normal 4 8 17 2" xfId="10565" xr:uid="{00000000-0005-0000-0000-0000452A0000}"/>
    <cellStyle name="Normal 4 8 18" xfId="10566" xr:uid="{00000000-0005-0000-0000-0000462A0000}"/>
    <cellStyle name="Normal 4 8 18 2" xfId="10567" xr:uid="{00000000-0005-0000-0000-0000472A0000}"/>
    <cellStyle name="Normal 4 8 19" xfId="10568" xr:uid="{00000000-0005-0000-0000-0000482A0000}"/>
    <cellStyle name="Normal 4 8 2" xfId="10569" xr:uid="{00000000-0005-0000-0000-0000492A0000}"/>
    <cellStyle name="Normal 4 8 2 10" xfId="10570" xr:uid="{00000000-0005-0000-0000-00004A2A0000}"/>
    <cellStyle name="Normal 4 8 2 10 2" xfId="10571" xr:uid="{00000000-0005-0000-0000-00004B2A0000}"/>
    <cellStyle name="Normal 4 8 2 11" xfId="10572" xr:uid="{00000000-0005-0000-0000-00004C2A0000}"/>
    <cellStyle name="Normal 4 8 2 11 2" xfId="10573" xr:uid="{00000000-0005-0000-0000-00004D2A0000}"/>
    <cellStyle name="Normal 4 8 2 12" xfId="10574" xr:uid="{00000000-0005-0000-0000-00004E2A0000}"/>
    <cellStyle name="Normal 4 8 2 12 2" xfId="10575" xr:uid="{00000000-0005-0000-0000-00004F2A0000}"/>
    <cellStyle name="Normal 4 8 2 13" xfId="10576" xr:uid="{00000000-0005-0000-0000-0000502A0000}"/>
    <cellStyle name="Normal 4 8 2 13 2" xfId="10577" xr:uid="{00000000-0005-0000-0000-0000512A0000}"/>
    <cellStyle name="Normal 4 8 2 14" xfId="10578" xr:uid="{00000000-0005-0000-0000-0000522A0000}"/>
    <cellStyle name="Normal 4 8 2 14 2" xfId="10579" xr:uid="{00000000-0005-0000-0000-0000532A0000}"/>
    <cellStyle name="Normal 4 8 2 15" xfId="10580" xr:uid="{00000000-0005-0000-0000-0000542A0000}"/>
    <cellStyle name="Normal 4 8 2 2" xfId="10581" xr:uid="{00000000-0005-0000-0000-0000552A0000}"/>
    <cellStyle name="Normal 4 8 2 2 2" xfId="10582" xr:uid="{00000000-0005-0000-0000-0000562A0000}"/>
    <cellStyle name="Normal 4 8 2 3" xfId="10583" xr:uid="{00000000-0005-0000-0000-0000572A0000}"/>
    <cellStyle name="Normal 4 8 2 3 2" xfId="10584" xr:uid="{00000000-0005-0000-0000-0000582A0000}"/>
    <cellStyle name="Normal 4 8 2 4" xfId="10585" xr:uid="{00000000-0005-0000-0000-0000592A0000}"/>
    <cellStyle name="Normal 4 8 2 4 2" xfId="10586" xr:uid="{00000000-0005-0000-0000-00005A2A0000}"/>
    <cellStyle name="Normal 4 8 2 5" xfId="10587" xr:uid="{00000000-0005-0000-0000-00005B2A0000}"/>
    <cellStyle name="Normal 4 8 2 5 2" xfId="10588" xr:uid="{00000000-0005-0000-0000-00005C2A0000}"/>
    <cellStyle name="Normal 4 8 2 6" xfId="10589" xr:uid="{00000000-0005-0000-0000-00005D2A0000}"/>
    <cellStyle name="Normal 4 8 2 6 2" xfId="10590" xr:uid="{00000000-0005-0000-0000-00005E2A0000}"/>
    <cellStyle name="Normal 4 8 2 7" xfId="10591" xr:uid="{00000000-0005-0000-0000-00005F2A0000}"/>
    <cellStyle name="Normal 4 8 2 7 2" xfId="10592" xr:uid="{00000000-0005-0000-0000-0000602A0000}"/>
    <cellStyle name="Normal 4 8 2 8" xfId="10593" xr:uid="{00000000-0005-0000-0000-0000612A0000}"/>
    <cellStyle name="Normal 4 8 2 8 2" xfId="10594" xr:uid="{00000000-0005-0000-0000-0000622A0000}"/>
    <cellStyle name="Normal 4 8 2 9" xfId="10595" xr:uid="{00000000-0005-0000-0000-0000632A0000}"/>
    <cellStyle name="Normal 4 8 2 9 2" xfId="10596" xr:uid="{00000000-0005-0000-0000-0000642A0000}"/>
    <cellStyle name="Normal 4 8 20" xfId="10597" xr:uid="{00000000-0005-0000-0000-0000652A0000}"/>
    <cellStyle name="Normal 4 8 3" xfId="10598" xr:uid="{00000000-0005-0000-0000-0000662A0000}"/>
    <cellStyle name="Normal 4 8 3 10" xfId="10599" xr:uid="{00000000-0005-0000-0000-0000672A0000}"/>
    <cellStyle name="Normal 4 8 3 10 2" xfId="10600" xr:uid="{00000000-0005-0000-0000-0000682A0000}"/>
    <cellStyle name="Normal 4 8 3 11" xfId="10601" xr:uid="{00000000-0005-0000-0000-0000692A0000}"/>
    <cellStyle name="Normal 4 8 3 11 2" xfId="10602" xr:uid="{00000000-0005-0000-0000-00006A2A0000}"/>
    <cellStyle name="Normal 4 8 3 12" xfId="10603" xr:uid="{00000000-0005-0000-0000-00006B2A0000}"/>
    <cellStyle name="Normal 4 8 3 12 2" xfId="10604" xr:uid="{00000000-0005-0000-0000-00006C2A0000}"/>
    <cellStyle name="Normal 4 8 3 13" xfId="10605" xr:uid="{00000000-0005-0000-0000-00006D2A0000}"/>
    <cellStyle name="Normal 4 8 3 13 2" xfId="10606" xr:uid="{00000000-0005-0000-0000-00006E2A0000}"/>
    <cellStyle name="Normal 4 8 3 14" xfId="10607" xr:uid="{00000000-0005-0000-0000-00006F2A0000}"/>
    <cellStyle name="Normal 4 8 3 14 2" xfId="10608" xr:uid="{00000000-0005-0000-0000-0000702A0000}"/>
    <cellStyle name="Normal 4 8 3 15" xfId="10609" xr:uid="{00000000-0005-0000-0000-0000712A0000}"/>
    <cellStyle name="Normal 4 8 3 2" xfId="10610" xr:uid="{00000000-0005-0000-0000-0000722A0000}"/>
    <cellStyle name="Normal 4 8 3 2 2" xfId="10611" xr:uid="{00000000-0005-0000-0000-0000732A0000}"/>
    <cellStyle name="Normal 4 8 3 3" xfId="10612" xr:uid="{00000000-0005-0000-0000-0000742A0000}"/>
    <cellStyle name="Normal 4 8 3 3 2" xfId="10613" xr:uid="{00000000-0005-0000-0000-0000752A0000}"/>
    <cellStyle name="Normal 4 8 3 4" xfId="10614" xr:uid="{00000000-0005-0000-0000-0000762A0000}"/>
    <cellStyle name="Normal 4 8 3 4 2" xfId="10615" xr:uid="{00000000-0005-0000-0000-0000772A0000}"/>
    <cellStyle name="Normal 4 8 3 5" xfId="10616" xr:uid="{00000000-0005-0000-0000-0000782A0000}"/>
    <cellStyle name="Normal 4 8 3 5 2" xfId="10617" xr:uid="{00000000-0005-0000-0000-0000792A0000}"/>
    <cellStyle name="Normal 4 8 3 6" xfId="10618" xr:uid="{00000000-0005-0000-0000-00007A2A0000}"/>
    <cellStyle name="Normal 4 8 3 6 2" xfId="10619" xr:uid="{00000000-0005-0000-0000-00007B2A0000}"/>
    <cellStyle name="Normal 4 8 3 7" xfId="10620" xr:uid="{00000000-0005-0000-0000-00007C2A0000}"/>
    <cellStyle name="Normal 4 8 3 7 2" xfId="10621" xr:uid="{00000000-0005-0000-0000-00007D2A0000}"/>
    <cellStyle name="Normal 4 8 3 8" xfId="10622" xr:uid="{00000000-0005-0000-0000-00007E2A0000}"/>
    <cellStyle name="Normal 4 8 3 8 2" xfId="10623" xr:uid="{00000000-0005-0000-0000-00007F2A0000}"/>
    <cellStyle name="Normal 4 8 3 9" xfId="10624" xr:uid="{00000000-0005-0000-0000-0000802A0000}"/>
    <cellStyle name="Normal 4 8 3 9 2" xfId="10625" xr:uid="{00000000-0005-0000-0000-0000812A0000}"/>
    <cellStyle name="Normal 4 8 4" xfId="10626" xr:uid="{00000000-0005-0000-0000-0000822A0000}"/>
    <cellStyle name="Normal 4 8 5" xfId="10627" xr:uid="{00000000-0005-0000-0000-0000832A0000}"/>
    <cellStyle name="Normal 4 8 6" xfId="10628" xr:uid="{00000000-0005-0000-0000-0000842A0000}"/>
    <cellStyle name="Normal 4 8 6 2" xfId="10629" xr:uid="{00000000-0005-0000-0000-0000852A0000}"/>
    <cellStyle name="Normal 4 8 7" xfId="10630" xr:uid="{00000000-0005-0000-0000-0000862A0000}"/>
    <cellStyle name="Normal 4 8 7 2" xfId="10631" xr:uid="{00000000-0005-0000-0000-0000872A0000}"/>
    <cellStyle name="Normal 4 8 8" xfId="10632" xr:uid="{00000000-0005-0000-0000-0000882A0000}"/>
    <cellStyle name="Normal 4 8 8 2" xfId="10633" xr:uid="{00000000-0005-0000-0000-0000892A0000}"/>
    <cellStyle name="Normal 4 8 9" xfId="10634" xr:uid="{00000000-0005-0000-0000-00008A2A0000}"/>
    <cellStyle name="Normal 4 8 9 2" xfId="10635" xr:uid="{00000000-0005-0000-0000-00008B2A0000}"/>
    <cellStyle name="Normal 4 9" xfId="10636" xr:uid="{00000000-0005-0000-0000-00008C2A0000}"/>
    <cellStyle name="Normal 4 9 10" xfId="10637" xr:uid="{00000000-0005-0000-0000-00008D2A0000}"/>
    <cellStyle name="Normal 4 9 10 2" xfId="10638" xr:uid="{00000000-0005-0000-0000-00008E2A0000}"/>
    <cellStyle name="Normal 4 9 11" xfId="10639" xr:uid="{00000000-0005-0000-0000-00008F2A0000}"/>
    <cellStyle name="Normal 4 9 11 2" xfId="10640" xr:uid="{00000000-0005-0000-0000-0000902A0000}"/>
    <cellStyle name="Normal 4 9 12" xfId="10641" xr:uid="{00000000-0005-0000-0000-0000912A0000}"/>
    <cellStyle name="Normal 4 9 12 2" xfId="10642" xr:uid="{00000000-0005-0000-0000-0000922A0000}"/>
    <cellStyle name="Normal 4 9 13" xfId="10643" xr:uid="{00000000-0005-0000-0000-0000932A0000}"/>
    <cellStyle name="Normal 4 9 13 2" xfId="10644" xr:uid="{00000000-0005-0000-0000-0000942A0000}"/>
    <cellStyle name="Normal 4 9 14" xfId="10645" xr:uid="{00000000-0005-0000-0000-0000952A0000}"/>
    <cellStyle name="Normal 4 9 14 2" xfId="10646" xr:uid="{00000000-0005-0000-0000-0000962A0000}"/>
    <cellStyle name="Normal 4 9 15" xfId="10647" xr:uid="{00000000-0005-0000-0000-0000972A0000}"/>
    <cellStyle name="Normal 4 9 15 2" xfId="10648" xr:uid="{00000000-0005-0000-0000-0000982A0000}"/>
    <cellStyle name="Normal 4 9 16" xfId="10649" xr:uid="{00000000-0005-0000-0000-0000992A0000}"/>
    <cellStyle name="Normal 4 9 16 2" xfId="10650" xr:uid="{00000000-0005-0000-0000-00009A2A0000}"/>
    <cellStyle name="Normal 4 9 17" xfId="10651" xr:uid="{00000000-0005-0000-0000-00009B2A0000}"/>
    <cellStyle name="Normal 4 9 17 2" xfId="10652" xr:uid="{00000000-0005-0000-0000-00009C2A0000}"/>
    <cellStyle name="Normal 4 9 18" xfId="10653" xr:uid="{00000000-0005-0000-0000-00009D2A0000}"/>
    <cellStyle name="Normal 4 9 18 2" xfId="10654" xr:uid="{00000000-0005-0000-0000-00009E2A0000}"/>
    <cellStyle name="Normal 4 9 19" xfId="10655" xr:uid="{00000000-0005-0000-0000-00009F2A0000}"/>
    <cellStyle name="Normal 4 9 2" xfId="10656" xr:uid="{00000000-0005-0000-0000-0000A02A0000}"/>
    <cellStyle name="Normal 4 9 2 10" xfId="10657" xr:uid="{00000000-0005-0000-0000-0000A12A0000}"/>
    <cellStyle name="Normal 4 9 2 10 2" xfId="10658" xr:uid="{00000000-0005-0000-0000-0000A22A0000}"/>
    <cellStyle name="Normal 4 9 2 11" xfId="10659" xr:uid="{00000000-0005-0000-0000-0000A32A0000}"/>
    <cellStyle name="Normal 4 9 2 11 2" xfId="10660" xr:uid="{00000000-0005-0000-0000-0000A42A0000}"/>
    <cellStyle name="Normal 4 9 2 12" xfId="10661" xr:uid="{00000000-0005-0000-0000-0000A52A0000}"/>
    <cellStyle name="Normal 4 9 2 12 2" xfId="10662" xr:uid="{00000000-0005-0000-0000-0000A62A0000}"/>
    <cellStyle name="Normal 4 9 2 13" xfId="10663" xr:uid="{00000000-0005-0000-0000-0000A72A0000}"/>
    <cellStyle name="Normal 4 9 2 13 2" xfId="10664" xr:uid="{00000000-0005-0000-0000-0000A82A0000}"/>
    <cellStyle name="Normal 4 9 2 14" xfId="10665" xr:uid="{00000000-0005-0000-0000-0000A92A0000}"/>
    <cellStyle name="Normal 4 9 2 14 2" xfId="10666" xr:uid="{00000000-0005-0000-0000-0000AA2A0000}"/>
    <cellStyle name="Normal 4 9 2 15" xfId="10667" xr:uid="{00000000-0005-0000-0000-0000AB2A0000}"/>
    <cellStyle name="Normal 4 9 2 2" xfId="10668" xr:uid="{00000000-0005-0000-0000-0000AC2A0000}"/>
    <cellStyle name="Normal 4 9 2 2 2" xfId="10669" xr:uid="{00000000-0005-0000-0000-0000AD2A0000}"/>
    <cellStyle name="Normal 4 9 2 3" xfId="10670" xr:uid="{00000000-0005-0000-0000-0000AE2A0000}"/>
    <cellStyle name="Normal 4 9 2 3 2" xfId="10671" xr:uid="{00000000-0005-0000-0000-0000AF2A0000}"/>
    <cellStyle name="Normal 4 9 2 4" xfId="10672" xr:uid="{00000000-0005-0000-0000-0000B02A0000}"/>
    <cellStyle name="Normal 4 9 2 4 2" xfId="10673" xr:uid="{00000000-0005-0000-0000-0000B12A0000}"/>
    <cellStyle name="Normal 4 9 2 5" xfId="10674" xr:uid="{00000000-0005-0000-0000-0000B22A0000}"/>
    <cellStyle name="Normal 4 9 2 5 2" xfId="10675" xr:uid="{00000000-0005-0000-0000-0000B32A0000}"/>
    <cellStyle name="Normal 4 9 2 6" xfId="10676" xr:uid="{00000000-0005-0000-0000-0000B42A0000}"/>
    <cellStyle name="Normal 4 9 2 6 2" xfId="10677" xr:uid="{00000000-0005-0000-0000-0000B52A0000}"/>
    <cellStyle name="Normal 4 9 2 7" xfId="10678" xr:uid="{00000000-0005-0000-0000-0000B62A0000}"/>
    <cellStyle name="Normal 4 9 2 7 2" xfId="10679" xr:uid="{00000000-0005-0000-0000-0000B72A0000}"/>
    <cellStyle name="Normal 4 9 2 8" xfId="10680" xr:uid="{00000000-0005-0000-0000-0000B82A0000}"/>
    <cellStyle name="Normal 4 9 2 8 2" xfId="10681" xr:uid="{00000000-0005-0000-0000-0000B92A0000}"/>
    <cellStyle name="Normal 4 9 2 9" xfId="10682" xr:uid="{00000000-0005-0000-0000-0000BA2A0000}"/>
    <cellStyle name="Normal 4 9 2 9 2" xfId="10683" xr:uid="{00000000-0005-0000-0000-0000BB2A0000}"/>
    <cellStyle name="Normal 4 9 20" xfId="10684" xr:uid="{00000000-0005-0000-0000-0000BC2A0000}"/>
    <cellStyle name="Normal 4 9 3" xfId="10685" xr:uid="{00000000-0005-0000-0000-0000BD2A0000}"/>
    <cellStyle name="Normal 4 9 3 10" xfId="10686" xr:uid="{00000000-0005-0000-0000-0000BE2A0000}"/>
    <cellStyle name="Normal 4 9 3 10 2" xfId="10687" xr:uid="{00000000-0005-0000-0000-0000BF2A0000}"/>
    <cellStyle name="Normal 4 9 3 11" xfId="10688" xr:uid="{00000000-0005-0000-0000-0000C02A0000}"/>
    <cellStyle name="Normal 4 9 3 11 2" xfId="10689" xr:uid="{00000000-0005-0000-0000-0000C12A0000}"/>
    <cellStyle name="Normal 4 9 3 12" xfId="10690" xr:uid="{00000000-0005-0000-0000-0000C22A0000}"/>
    <cellStyle name="Normal 4 9 3 12 2" xfId="10691" xr:uid="{00000000-0005-0000-0000-0000C32A0000}"/>
    <cellStyle name="Normal 4 9 3 13" xfId="10692" xr:uid="{00000000-0005-0000-0000-0000C42A0000}"/>
    <cellStyle name="Normal 4 9 3 13 2" xfId="10693" xr:uid="{00000000-0005-0000-0000-0000C52A0000}"/>
    <cellStyle name="Normal 4 9 3 14" xfId="10694" xr:uid="{00000000-0005-0000-0000-0000C62A0000}"/>
    <cellStyle name="Normal 4 9 3 14 2" xfId="10695" xr:uid="{00000000-0005-0000-0000-0000C72A0000}"/>
    <cellStyle name="Normal 4 9 3 15" xfId="10696" xr:uid="{00000000-0005-0000-0000-0000C82A0000}"/>
    <cellStyle name="Normal 4 9 3 2" xfId="10697" xr:uid="{00000000-0005-0000-0000-0000C92A0000}"/>
    <cellStyle name="Normal 4 9 3 2 2" xfId="10698" xr:uid="{00000000-0005-0000-0000-0000CA2A0000}"/>
    <cellStyle name="Normal 4 9 3 3" xfId="10699" xr:uid="{00000000-0005-0000-0000-0000CB2A0000}"/>
    <cellStyle name="Normal 4 9 3 3 2" xfId="10700" xr:uid="{00000000-0005-0000-0000-0000CC2A0000}"/>
    <cellStyle name="Normal 4 9 3 4" xfId="10701" xr:uid="{00000000-0005-0000-0000-0000CD2A0000}"/>
    <cellStyle name="Normal 4 9 3 4 2" xfId="10702" xr:uid="{00000000-0005-0000-0000-0000CE2A0000}"/>
    <cellStyle name="Normal 4 9 3 5" xfId="10703" xr:uid="{00000000-0005-0000-0000-0000CF2A0000}"/>
    <cellStyle name="Normal 4 9 3 5 2" xfId="10704" xr:uid="{00000000-0005-0000-0000-0000D02A0000}"/>
    <cellStyle name="Normal 4 9 3 6" xfId="10705" xr:uid="{00000000-0005-0000-0000-0000D12A0000}"/>
    <cellStyle name="Normal 4 9 3 6 2" xfId="10706" xr:uid="{00000000-0005-0000-0000-0000D22A0000}"/>
    <cellStyle name="Normal 4 9 3 7" xfId="10707" xr:uid="{00000000-0005-0000-0000-0000D32A0000}"/>
    <cellStyle name="Normal 4 9 3 7 2" xfId="10708" xr:uid="{00000000-0005-0000-0000-0000D42A0000}"/>
    <cellStyle name="Normal 4 9 3 8" xfId="10709" xr:uid="{00000000-0005-0000-0000-0000D52A0000}"/>
    <cellStyle name="Normal 4 9 3 8 2" xfId="10710" xr:uid="{00000000-0005-0000-0000-0000D62A0000}"/>
    <cellStyle name="Normal 4 9 3 9" xfId="10711" xr:uid="{00000000-0005-0000-0000-0000D72A0000}"/>
    <cellStyle name="Normal 4 9 3 9 2" xfId="10712" xr:uid="{00000000-0005-0000-0000-0000D82A0000}"/>
    <cellStyle name="Normal 4 9 4" xfId="10713" xr:uid="{00000000-0005-0000-0000-0000D92A0000}"/>
    <cellStyle name="Normal 4 9 5" xfId="10714" xr:uid="{00000000-0005-0000-0000-0000DA2A0000}"/>
    <cellStyle name="Normal 4 9 6" xfId="10715" xr:uid="{00000000-0005-0000-0000-0000DB2A0000}"/>
    <cellStyle name="Normal 4 9 6 2" xfId="10716" xr:uid="{00000000-0005-0000-0000-0000DC2A0000}"/>
    <cellStyle name="Normal 4 9 7" xfId="10717" xr:uid="{00000000-0005-0000-0000-0000DD2A0000}"/>
    <cellStyle name="Normal 4 9 7 2" xfId="10718" xr:uid="{00000000-0005-0000-0000-0000DE2A0000}"/>
    <cellStyle name="Normal 4 9 8" xfId="10719" xr:uid="{00000000-0005-0000-0000-0000DF2A0000}"/>
    <cellStyle name="Normal 4 9 8 2" xfId="10720" xr:uid="{00000000-0005-0000-0000-0000E02A0000}"/>
    <cellStyle name="Normal 4 9 9" xfId="10721" xr:uid="{00000000-0005-0000-0000-0000E12A0000}"/>
    <cellStyle name="Normal 4 9 9 2" xfId="10722" xr:uid="{00000000-0005-0000-0000-0000E22A0000}"/>
    <cellStyle name="Normal 40" xfId="10723" xr:uid="{00000000-0005-0000-0000-0000E32A0000}"/>
    <cellStyle name="Normal 40 2" xfId="10724" xr:uid="{00000000-0005-0000-0000-0000E42A0000}"/>
    <cellStyle name="Normal 40 2 2" xfId="10725" xr:uid="{00000000-0005-0000-0000-0000E52A0000}"/>
    <cellStyle name="Normal 40 3" xfId="10726" xr:uid="{00000000-0005-0000-0000-0000E62A0000}"/>
    <cellStyle name="Normal 40 4" xfId="10727" xr:uid="{00000000-0005-0000-0000-0000E72A0000}"/>
    <cellStyle name="Normal 41" xfId="10728" xr:uid="{00000000-0005-0000-0000-0000E82A0000}"/>
    <cellStyle name="Normal 41 2" xfId="10729" xr:uid="{00000000-0005-0000-0000-0000E92A0000}"/>
    <cellStyle name="Normal 41 2 2" xfId="10730" xr:uid="{00000000-0005-0000-0000-0000EA2A0000}"/>
    <cellStyle name="Normal 41 3" xfId="10731" xr:uid="{00000000-0005-0000-0000-0000EB2A0000}"/>
    <cellStyle name="Normal 41 4" xfId="10732" xr:uid="{00000000-0005-0000-0000-0000EC2A0000}"/>
    <cellStyle name="Normal 41 5" xfId="10733" xr:uid="{00000000-0005-0000-0000-0000ED2A0000}"/>
    <cellStyle name="Normal 42" xfId="10734" xr:uid="{00000000-0005-0000-0000-0000EE2A0000}"/>
    <cellStyle name="Normal 42 2" xfId="10735" xr:uid="{00000000-0005-0000-0000-0000EF2A0000}"/>
    <cellStyle name="Normal 42 3" xfId="10736" xr:uid="{00000000-0005-0000-0000-0000F02A0000}"/>
    <cellStyle name="Normal 42 4" xfId="10737" xr:uid="{00000000-0005-0000-0000-0000F12A0000}"/>
    <cellStyle name="Normal 42 5" xfId="10738" xr:uid="{00000000-0005-0000-0000-0000F22A0000}"/>
    <cellStyle name="Normal 42 6" xfId="10739" xr:uid="{00000000-0005-0000-0000-0000F32A0000}"/>
    <cellStyle name="Normal 42 7" xfId="10740" xr:uid="{00000000-0005-0000-0000-0000F42A0000}"/>
    <cellStyle name="Normal 42 8" xfId="10741" xr:uid="{00000000-0005-0000-0000-0000F52A0000}"/>
    <cellStyle name="Normal 43" xfId="10742" xr:uid="{00000000-0005-0000-0000-0000F62A0000}"/>
    <cellStyle name="Normal 43 2" xfId="10743" xr:uid="{00000000-0005-0000-0000-0000F72A0000}"/>
    <cellStyle name="Normal 43 2 2" xfId="10744" xr:uid="{00000000-0005-0000-0000-0000F82A0000}"/>
    <cellStyle name="Normal 43 3" xfId="10745" xr:uid="{00000000-0005-0000-0000-0000F92A0000}"/>
    <cellStyle name="Normal 43 4" xfId="10746" xr:uid="{00000000-0005-0000-0000-0000FA2A0000}"/>
    <cellStyle name="Normal 43 5" xfId="10747" xr:uid="{00000000-0005-0000-0000-0000FB2A0000}"/>
    <cellStyle name="Normal 43 6" xfId="10748" xr:uid="{00000000-0005-0000-0000-0000FC2A0000}"/>
    <cellStyle name="Normal 43 7" xfId="10749" xr:uid="{00000000-0005-0000-0000-0000FD2A0000}"/>
    <cellStyle name="Normal 43 8" xfId="10750" xr:uid="{00000000-0005-0000-0000-0000FE2A0000}"/>
    <cellStyle name="Normal 44" xfId="10751" xr:uid="{00000000-0005-0000-0000-0000FF2A0000}"/>
    <cellStyle name="Normal 44 2" xfId="10752" xr:uid="{00000000-0005-0000-0000-0000002B0000}"/>
    <cellStyle name="Normal 44 2 2" xfId="10753" xr:uid="{00000000-0005-0000-0000-0000012B0000}"/>
    <cellStyle name="Normal 44 3" xfId="10754" xr:uid="{00000000-0005-0000-0000-0000022B0000}"/>
    <cellStyle name="Normal 44 4" xfId="10755" xr:uid="{00000000-0005-0000-0000-0000032B0000}"/>
    <cellStyle name="Normal 44 5" xfId="10756" xr:uid="{00000000-0005-0000-0000-0000042B0000}"/>
    <cellStyle name="Normal 44 6" xfId="10757" xr:uid="{00000000-0005-0000-0000-0000052B0000}"/>
    <cellStyle name="Normal 44 7" xfId="10758" xr:uid="{00000000-0005-0000-0000-0000062B0000}"/>
    <cellStyle name="Normal 44 8" xfId="10759" xr:uid="{00000000-0005-0000-0000-0000072B0000}"/>
    <cellStyle name="Normal 45" xfId="10760" xr:uid="{00000000-0005-0000-0000-0000082B0000}"/>
    <cellStyle name="Normal 45 2" xfId="10761" xr:uid="{00000000-0005-0000-0000-0000092B0000}"/>
    <cellStyle name="Normal 45 2 2" xfId="10762" xr:uid="{00000000-0005-0000-0000-00000A2B0000}"/>
    <cellStyle name="Normal 45 3" xfId="10763" xr:uid="{00000000-0005-0000-0000-00000B2B0000}"/>
    <cellStyle name="Normal 45 4" xfId="10764" xr:uid="{00000000-0005-0000-0000-00000C2B0000}"/>
    <cellStyle name="Normal 45 5" xfId="10765" xr:uid="{00000000-0005-0000-0000-00000D2B0000}"/>
    <cellStyle name="Normal 45 6" xfId="10766" xr:uid="{00000000-0005-0000-0000-00000E2B0000}"/>
    <cellStyle name="Normal 45 7" xfId="10767" xr:uid="{00000000-0005-0000-0000-00000F2B0000}"/>
    <cellStyle name="Normal 45 8" xfId="10768" xr:uid="{00000000-0005-0000-0000-0000102B0000}"/>
    <cellStyle name="Normal 45 9" xfId="10769" xr:uid="{00000000-0005-0000-0000-0000112B0000}"/>
    <cellStyle name="Normal 46" xfId="10770" xr:uid="{00000000-0005-0000-0000-0000122B0000}"/>
    <cellStyle name="Normal 46 2" xfId="10771" xr:uid="{00000000-0005-0000-0000-0000132B0000}"/>
    <cellStyle name="Normal 46 3" xfId="10772" xr:uid="{00000000-0005-0000-0000-0000142B0000}"/>
    <cellStyle name="Normal 46 4" xfId="10773" xr:uid="{00000000-0005-0000-0000-0000152B0000}"/>
    <cellStyle name="Normal 46 5" xfId="10774" xr:uid="{00000000-0005-0000-0000-0000162B0000}"/>
    <cellStyle name="Normal 47" xfId="10775" xr:uid="{00000000-0005-0000-0000-0000172B0000}"/>
    <cellStyle name="Normal 47 2" xfId="10776" xr:uid="{00000000-0005-0000-0000-0000182B0000}"/>
    <cellStyle name="Normal 47 3" xfId="10777" xr:uid="{00000000-0005-0000-0000-0000192B0000}"/>
    <cellStyle name="Normal 47 4" xfId="10778" xr:uid="{00000000-0005-0000-0000-00001A2B0000}"/>
    <cellStyle name="Normal 47 5" xfId="10779" xr:uid="{00000000-0005-0000-0000-00001B2B0000}"/>
    <cellStyle name="Normal 48" xfId="10780" xr:uid="{00000000-0005-0000-0000-00001C2B0000}"/>
    <cellStyle name="Normal 48 2" xfId="10781" xr:uid="{00000000-0005-0000-0000-00001D2B0000}"/>
    <cellStyle name="Normal 48 3" xfId="10782" xr:uid="{00000000-0005-0000-0000-00001E2B0000}"/>
    <cellStyle name="Normal 48 4" xfId="10783" xr:uid="{00000000-0005-0000-0000-00001F2B0000}"/>
    <cellStyle name="Normal 48 5" xfId="10784" xr:uid="{00000000-0005-0000-0000-0000202B0000}"/>
    <cellStyle name="Normal 49" xfId="10785" xr:uid="{00000000-0005-0000-0000-0000212B0000}"/>
    <cellStyle name="Normal 49 2" xfId="10786" xr:uid="{00000000-0005-0000-0000-0000222B0000}"/>
    <cellStyle name="Normal 49 3" xfId="10787" xr:uid="{00000000-0005-0000-0000-0000232B0000}"/>
    <cellStyle name="Normal 49 4" xfId="10788" xr:uid="{00000000-0005-0000-0000-0000242B0000}"/>
    <cellStyle name="Normal 49 5" xfId="10789" xr:uid="{00000000-0005-0000-0000-0000252B0000}"/>
    <cellStyle name="Normal 49 6" xfId="10790" xr:uid="{00000000-0005-0000-0000-0000262B0000}"/>
    <cellStyle name="Normal 49 7" xfId="10791" xr:uid="{00000000-0005-0000-0000-0000272B0000}"/>
    <cellStyle name="Normal 49 8" xfId="10792" xr:uid="{00000000-0005-0000-0000-0000282B0000}"/>
    <cellStyle name="Normal 49 9" xfId="10793" xr:uid="{00000000-0005-0000-0000-0000292B0000}"/>
    <cellStyle name="Normal 5" xfId="15" xr:uid="{00000000-0005-0000-0000-00002A2B0000}"/>
    <cellStyle name="Normal 5 10" xfId="10795" xr:uid="{00000000-0005-0000-0000-00002B2B0000}"/>
    <cellStyle name="Normal 5 10 10" xfId="10796" xr:uid="{00000000-0005-0000-0000-00002C2B0000}"/>
    <cellStyle name="Normal 5 10 10 2" xfId="10797" xr:uid="{00000000-0005-0000-0000-00002D2B0000}"/>
    <cellStyle name="Normal 5 10 11" xfId="10798" xr:uid="{00000000-0005-0000-0000-00002E2B0000}"/>
    <cellStyle name="Normal 5 10 11 2" xfId="10799" xr:uid="{00000000-0005-0000-0000-00002F2B0000}"/>
    <cellStyle name="Normal 5 10 12" xfId="10800" xr:uid="{00000000-0005-0000-0000-0000302B0000}"/>
    <cellStyle name="Normal 5 10 12 2" xfId="10801" xr:uid="{00000000-0005-0000-0000-0000312B0000}"/>
    <cellStyle name="Normal 5 10 13" xfId="10802" xr:uid="{00000000-0005-0000-0000-0000322B0000}"/>
    <cellStyle name="Normal 5 10 13 2" xfId="10803" xr:uid="{00000000-0005-0000-0000-0000332B0000}"/>
    <cellStyle name="Normal 5 10 14" xfId="10804" xr:uid="{00000000-0005-0000-0000-0000342B0000}"/>
    <cellStyle name="Normal 5 10 14 2" xfId="10805" xr:uid="{00000000-0005-0000-0000-0000352B0000}"/>
    <cellStyle name="Normal 5 10 15" xfId="10806" xr:uid="{00000000-0005-0000-0000-0000362B0000}"/>
    <cellStyle name="Normal 5 10 15 2" xfId="10807" xr:uid="{00000000-0005-0000-0000-0000372B0000}"/>
    <cellStyle name="Normal 5 10 16" xfId="10808" xr:uid="{00000000-0005-0000-0000-0000382B0000}"/>
    <cellStyle name="Normal 5 10 16 2" xfId="10809" xr:uid="{00000000-0005-0000-0000-0000392B0000}"/>
    <cellStyle name="Normal 5 10 17" xfId="10810" xr:uid="{00000000-0005-0000-0000-00003A2B0000}"/>
    <cellStyle name="Normal 5 10 17 2" xfId="10811" xr:uid="{00000000-0005-0000-0000-00003B2B0000}"/>
    <cellStyle name="Normal 5 10 18" xfId="10812" xr:uid="{00000000-0005-0000-0000-00003C2B0000}"/>
    <cellStyle name="Normal 5 10 18 2" xfId="10813" xr:uid="{00000000-0005-0000-0000-00003D2B0000}"/>
    <cellStyle name="Normal 5 10 19" xfId="10814" xr:uid="{00000000-0005-0000-0000-00003E2B0000}"/>
    <cellStyle name="Normal 5 10 2" xfId="10815" xr:uid="{00000000-0005-0000-0000-00003F2B0000}"/>
    <cellStyle name="Normal 5 10 2 10" xfId="10816" xr:uid="{00000000-0005-0000-0000-0000402B0000}"/>
    <cellStyle name="Normal 5 10 2 10 2" xfId="10817" xr:uid="{00000000-0005-0000-0000-0000412B0000}"/>
    <cellStyle name="Normal 5 10 2 11" xfId="10818" xr:uid="{00000000-0005-0000-0000-0000422B0000}"/>
    <cellStyle name="Normal 5 10 2 11 2" xfId="10819" xr:uid="{00000000-0005-0000-0000-0000432B0000}"/>
    <cellStyle name="Normal 5 10 2 12" xfId="10820" xr:uid="{00000000-0005-0000-0000-0000442B0000}"/>
    <cellStyle name="Normal 5 10 2 12 2" xfId="10821" xr:uid="{00000000-0005-0000-0000-0000452B0000}"/>
    <cellStyle name="Normal 5 10 2 13" xfId="10822" xr:uid="{00000000-0005-0000-0000-0000462B0000}"/>
    <cellStyle name="Normal 5 10 2 13 2" xfId="10823" xr:uid="{00000000-0005-0000-0000-0000472B0000}"/>
    <cellStyle name="Normal 5 10 2 14" xfId="10824" xr:uid="{00000000-0005-0000-0000-0000482B0000}"/>
    <cellStyle name="Normal 5 10 2 14 2" xfId="10825" xr:uid="{00000000-0005-0000-0000-0000492B0000}"/>
    <cellStyle name="Normal 5 10 2 15" xfId="10826" xr:uid="{00000000-0005-0000-0000-00004A2B0000}"/>
    <cellStyle name="Normal 5 10 2 2" xfId="10827" xr:uid="{00000000-0005-0000-0000-00004B2B0000}"/>
    <cellStyle name="Normal 5 10 2 2 2" xfId="10828" xr:uid="{00000000-0005-0000-0000-00004C2B0000}"/>
    <cellStyle name="Normal 5 10 2 3" xfId="10829" xr:uid="{00000000-0005-0000-0000-00004D2B0000}"/>
    <cellStyle name="Normal 5 10 2 3 2" xfId="10830" xr:uid="{00000000-0005-0000-0000-00004E2B0000}"/>
    <cellStyle name="Normal 5 10 2 4" xfId="10831" xr:uid="{00000000-0005-0000-0000-00004F2B0000}"/>
    <cellStyle name="Normal 5 10 2 4 2" xfId="10832" xr:uid="{00000000-0005-0000-0000-0000502B0000}"/>
    <cellStyle name="Normal 5 10 2 5" xfId="10833" xr:uid="{00000000-0005-0000-0000-0000512B0000}"/>
    <cellStyle name="Normal 5 10 2 5 2" xfId="10834" xr:uid="{00000000-0005-0000-0000-0000522B0000}"/>
    <cellStyle name="Normal 5 10 2 6" xfId="10835" xr:uid="{00000000-0005-0000-0000-0000532B0000}"/>
    <cellStyle name="Normal 5 10 2 6 2" xfId="10836" xr:uid="{00000000-0005-0000-0000-0000542B0000}"/>
    <cellStyle name="Normal 5 10 2 7" xfId="10837" xr:uid="{00000000-0005-0000-0000-0000552B0000}"/>
    <cellStyle name="Normal 5 10 2 7 2" xfId="10838" xr:uid="{00000000-0005-0000-0000-0000562B0000}"/>
    <cellStyle name="Normal 5 10 2 8" xfId="10839" xr:uid="{00000000-0005-0000-0000-0000572B0000}"/>
    <cellStyle name="Normal 5 10 2 8 2" xfId="10840" xr:uid="{00000000-0005-0000-0000-0000582B0000}"/>
    <cellStyle name="Normal 5 10 2 9" xfId="10841" xr:uid="{00000000-0005-0000-0000-0000592B0000}"/>
    <cellStyle name="Normal 5 10 2 9 2" xfId="10842" xr:uid="{00000000-0005-0000-0000-00005A2B0000}"/>
    <cellStyle name="Normal 5 10 20" xfId="10843" xr:uid="{00000000-0005-0000-0000-00005B2B0000}"/>
    <cellStyle name="Normal 5 10 3" xfId="10844" xr:uid="{00000000-0005-0000-0000-00005C2B0000}"/>
    <cellStyle name="Normal 5 10 3 10" xfId="10845" xr:uid="{00000000-0005-0000-0000-00005D2B0000}"/>
    <cellStyle name="Normal 5 10 3 10 2" xfId="10846" xr:uid="{00000000-0005-0000-0000-00005E2B0000}"/>
    <cellStyle name="Normal 5 10 3 11" xfId="10847" xr:uid="{00000000-0005-0000-0000-00005F2B0000}"/>
    <cellStyle name="Normal 5 10 3 11 2" xfId="10848" xr:uid="{00000000-0005-0000-0000-0000602B0000}"/>
    <cellStyle name="Normal 5 10 3 12" xfId="10849" xr:uid="{00000000-0005-0000-0000-0000612B0000}"/>
    <cellStyle name="Normal 5 10 3 12 2" xfId="10850" xr:uid="{00000000-0005-0000-0000-0000622B0000}"/>
    <cellStyle name="Normal 5 10 3 13" xfId="10851" xr:uid="{00000000-0005-0000-0000-0000632B0000}"/>
    <cellStyle name="Normal 5 10 3 13 2" xfId="10852" xr:uid="{00000000-0005-0000-0000-0000642B0000}"/>
    <cellStyle name="Normal 5 10 3 14" xfId="10853" xr:uid="{00000000-0005-0000-0000-0000652B0000}"/>
    <cellStyle name="Normal 5 10 3 14 2" xfId="10854" xr:uid="{00000000-0005-0000-0000-0000662B0000}"/>
    <cellStyle name="Normal 5 10 3 15" xfId="10855" xr:uid="{00000000-0005-0000-0000-0000672B0000}"/>
    <cellStyle name="Normal 5 10 3 2" xfId="10856" xr:uid="{00000000-0005-0000-0000-0000682B0000}"/>
    <cellStyle name="Normal 5 10 3 2 2" xfId="10857" xr:uid="{00000000-0005-0000-0000-0000692B0000}"/>
    <cellStyle name="Normal 5 10 3 3" xfId="10858" xr:uid="{00000000-0005-0000-0000-00006A2B0000}"/>
    <cellStyle name="Normal 5 10 3 3 2" xfId="10859" xr:uid="{00000000-0005-0000-0000-00006B2B0000}"/>
    <cellStyle name="Normal 5 10 3 4" xfId="10860" xr:uid="{00000000-0005-0000-0000-00006C2B0000}"/>
    <cellStyle name="Normal 5 10 3 4 2" xfId="10861" xr:uid="{00000000-0005-0000-0000-00006D2B0000}"/>
    <cellStyle name="Normal 5 10 3 5" xfId="10862" xr:uid="{00000000-0005-0000-0000-00006E2B0000}"/>
    <cellStyle name="Normal 5 10 3 5 2" xfId="10863" xr:uid="{00000000-0005-0000-0000-00006F2B0000}"/>
    <cellStyle name="Normal 5 10 3 6" xfId="10864" xr:uid="{00000000-0005-0000-0000-0000702B0000}"/>
    <cellStyle name="Normal 5 10 3 6 2" xfId="10865" xr:uid="{00000000-0005-0000-0000-0000712B0000}"/>
    <cellStyle name="Normal 5 10 3 7" xfId="10866" xr:uid="{00000000-0005-0000-0000-0000722B0000}"/>
    <cellStyle name="Normal 5 10 3 7 2" xfId="10867" xr:uid="{00000000-0005-0000-0000-0000732B0000}"/>
    <cellStyle name="Normal 5 10 3 8" xfId="10868" xr:uid="{00000000-0005-0000-0000-0000742B0000}"/>
    <cellStyle name="Normal 5 10 3 8 2" xfId="10869" xr:uid="{00000000-0005-0000-0000-0000752B0000}"/>
    <cellStyle name="Normal 5 10 3 9" xfId="10870" xr:uid="{00000000-0005-0000-0000-0000762B0000}"/>
    <cellStyle name="Normal 5 10 3 9 2" xfId="10871" xr:uid="{00000000-0005-0000-0000-0000772B0000}"/>
    <cellStyle name="Normal 5 10 4" xfId="10872" xr:uid="{00000000-0005-0000-0000-0000782B0000}"/>
    <cellStyle name="Normal 5 10 4 2" xfId="10873" xr:uid="{00000000-0005-0000-0000-0000792B0000}"/>
    <cellStyle name="Normal 5 10 5" xfId="10874" xr:uid="{00000000-0005-0000-0000-00007A2B0000}"/>
    <cellStyle name="Normal 5 10 5 2" xfId="10875" xr:uid="{00000000-0005-0000-0000-00007B2B0000}"/>
    <cellStyle name="Normal 5 10 6" xfId="10876" xr:uid="{00000000-0005-0000-0000-00007C2B0000}"/>
    <cellStyle name="Normal 5 10 6 2" xfId="10877" xr:uid="{00000000-0005-0000-0000-00007D2B0000}"/>
    <cellStyle name="Normal 5 10 7" xfId="10878" xr:uid="{00000000-0005-0000-0000-00007E2B0000}"/>
    <cellStyle name="Normal 5 10 7 2" xfId="10879" xr:uid="{00000000-0005-0000-0000-00007F2B0000}"/>
    <cellStyle name="Normal 5 10 8" xfId="10880" xr:uid="{00000000-0005-0000-0000-0000802B0000}"/>
    <cellStyle name="Normal 5 10 8 2" xfId="10881" xr:uid="{00000000-0005-0000-0000-0000812B0000}"/>
    <cellStyle name="Normal 5 10 9" xfId="10882" xr:uid="{00000000-0005-0000-0000-0000822B0000}"/>
    <cellStyle name="Normal 5 10 9 2" xfId="10883" xr:uid="{00000000-0005-0000-0000-0000832B0000}"/>
    <cellStyle name="Normal 5 11" xfId="10884" xr:uid="{00000000-0005-0000-0000-0000842B0000}"/>
    <cellStyle name="Normal 5 11 10" xfId="10885" xr:uid="{00000000-0005-0000-0000-0000852B0000}"/>
    <cellStyle name="Normal 5 11 10 2" xfId="10886" xr:uid="{00000000-0005-0000-0000-0000862B0000}"/>
    <cellStyle name="Normal 5 11 11" xfId="10887" xr:uid="{00000000-0005-0000-0000-0000872B0000}"/>
    <cellStyle name="Normal 5 11 11 2" xfId="10888" xr:uid="{00000000-0005-0000-0000-0000882B0000}"/>
    <cellStyle name="Normal 5 11 12" xfId="10889" xr:uid="{00000000-0005-0000-0000-0000892B0000}"/>
    <cellStyle name="Normal 5 11 12 2" xfId="10890" xr:uid="{00000000-0005-0000-0000-00008A2B0000}"/>
    <cellStyle name="Normal 5 11 13" xfId="10891" xr:uid="{00000000-0005-0000-0000-00008B2B0000}"/>
    <cellStyle name="Normal 5 11 13 2" xfId="10892" xr:uid="{00000000-0005-0000-0000-00008C2B0000}"/>
    <cellStyle name="Normal 5 11 14" xfId="10893" xr:uid="{00000000-0005-0000-0000-00008D2B0000}"/>
    <cellStyle name="Normal 5 11 14 2" xfId="10894" xr:uid="{00000000-0005-0000-0000-00008E2B0000}"/>
    <cellStyle name="Normal 5 11 15" xfId="10895" xr:uid="{00000000-0005-0000-0000-00008F2B0000}"/>
    <cellStyle name="Normal 5 11 15 2" xfId="10896" xr:uid="{00000000-0005-0000-0000-0000902B0000}"/>
    <cellStyle name="Normal 5 11 16" xfId="10897" xr:uid="{00000000-0005-0000-0000-0000912B0000}"/>
    <cellStyle name="Normal 5 11 16 2" xfId="10898" xr:uid="{00000000-0005-0000-0000-0000922B0000}"/>
    <cellStyle name="Normal 5 11 17" xfId="10899" xr:uid="{00000000-0005-0000-0000-0000932B0000}"/>
    <cellStyle name="Normal 5 11 17 2" xfId="10900" xr:uid="{00000000-0005-0000-0000-0000942B0000}"/>
    <cellStyle name="Normal 5 11 18" xfId="10901" xr:uid="{00000000-0005-0000-0000-0000952B0000}"/>
    <cellStyle name="Normal 5 11 18 2" xfId="10902" xr:uid="{00000000-0005-0000-0000-0000962B0000}"/>
    <cellStyle name="Normal 5 11 19" xfId="10903" xr:uid="{00000000-0005-0000-0000-0000972B0000}"/>
    <cellStyle name="Normal 5 11 2" xfId="10904" xr:uid="{00000000-0005-0000-0000-0000982B0000}"/>
    <cellStyle name="Normal 5 11 2 10" xfId="10905" xr:uid="{00000000-0005-0000-0000-0000992B0000}"/>
    <cellStyle name="Normal 5 11 2 10 2" xfId="10906" xr:uid="{00000000-0005-0000-0000-00009A2B0000}"/>
    <cellStyle name="Normal 5 11 2 11" xfId="10907" xr:uid="{00000000-0005-0000-0000-00009B2B0000}"/>
    <cellStyle name="Normal 5 11 2 11 2" xfId="10908" xr:uid="{00000000-0005-0000-0000-00009C2B0000}"/>
    <cellStyle name="Normal 5 11 2 12" xfId="10909" xr:uid="{00000000-0005-0000-0000-00009D2B0000}"/>
    <cellStyle name="Normal 5 11 2 12 2" xfId="10910" xr:uid="{00000000-0005-0000-0000-00009E2B0000}"/>
    <cellStyle name="Normal 5 11 2 13" xfId="10911" xr:uid="{00000000-0005-0000-0000-00009F2B0000}"/>
    <cellStyle name="Normal 5 11 2 13 2" xfId="10912" xr:uid="{00000000-0005-0000-0000-0000A02B0000}"/>
    <cellStyle name="Normal 5 11 2 14" xfId="10913" xr:uid="{00000000-0005-0000-0000-0000A12B0000}"/>
    <cellStyle name="Normal 5 11 2 14 2" xfId="10914" xr:uid="{00000000-0005-0000-0000-0000A22B0000}"/>
    <cellStyle name="Normal 5 11 2 15" xfId="10915" xr:uid="{00000000-0005-0000-0000-0000A32B0000}"/>
    <cellStyle name="Normal 5 11 2 2" xfId="10916" xr:uid="{00000000-0005-0000-0000-0000A42B0000}"/>
    <cellStyle name="Normal 5 11 2 2 2" xfId="10917" xr:uid="{00000000-0005-0000-0000-0000A52B0000}"/>
    <cellStyle name="Normal 5 11 2 3" xfId="10918" xr:uid="{00000000-0005-0000-0000-0000A62B0000}"/>
    <cellStyle name="Normal 5 11 2 3 2" xfId="10919" xr:uid="{00000000-0005-0000-0000-0000A72B0000}"/>
    <cellStyle name="Normal 5 11 2 4" xfId="10920" xr:uid="{00000000-0005-0000-0000-0000A82B0000}"/>
    <cellStyle name="Normal 5 11 2 4 2" xfId="10921" xr:uid="{00000000-0005-0000-0000-0000A92B0000}"/>
    <cellStyle name="Normal 5 11 2 5" xfId="10922" xr:uid="{00000000-0005-0000-0000-0000AA2B0000}"/>
    <cellStyle name="Normal 5 11 2 5 2" xfId="10923" xr:uid="{00000000-0005-0000-0000-0000AB2B0000}"/>
    <cellStyle name="Normal 5 11 2 6" xfId="10924" xr:uid="{00000000-0005-0000-0000-0000AC2B0000}"/>
    <cellStyle name="Normal 5 11 2 6 2" xfId="10925" xr:uid="{00000000-0005-0000-0000-0000AD2B0000}"/>
    <cellStyle name="Normal 5 11 2 7" xfId="10926" xr:uid="{00000000-0005-0000-0000-0000AE2B0000}"/>
    <cellStyle name="Normal 5 11 2 7 2" xfId="10927" xr:uid="{00000000-0005-0000-0000-0000AF2B0000}"/>
    <cellStyle name="Normal 5 11 2 8" xfId="10928" xr:uid="{00000000-0005-0000-0000-0000B02B0000}"/>
    <cellStyle name="Normal 5 11 2 8 2" xfId="10929" xr:uid="{00000000-0005-0000-0000-0000B12B0000}"/>
    <cellStyle name="Normal 5 11 2 9" xfId="10930" xr:uid="{00000000-0005-0000-0000-0000B22B0000}"/>
    <cellStyle name="Normal 5 11 2 9 2" xfId="10931" xr:uid="{00000000-0005-0000-0000-0000B32B0000}"/>
    <cellStyle name="Normal 5 11 20" xfId="10932" xr:uid="{00000000-0005-0000-0000-0000B42B0000}"/>
    <cellStyle name="Normal 5 11 3" xfId="10933" xr:uid="{00000000-0005-0000-0000-0000B52B0000}"/>
    <cellStyle name="Normal 5 11 3 10" xfId="10934" xr:uid="{00000000-0005-0000-0000-0000B62B0000}"/>
    <cellStyle name="Normal 5 11 3 10 2" xfId="10935" xr:uid="{00000000-0005-0000-0000-0000B72B0000}"/>
    <cellStyle name="Normal 5 11 3 11" xfId="10936" xr:uid="{00000000-0005-0000-0000-0000B82B0000}"/>
    <cellStyle name="Normal 5 11 3 11 2" xfId="10937" xr:uid="{00000000-0005-0000-0000-0000B92B0000}"/>
    <cellStyle name="Normal 5 11 3 12" xfId="10938" xr:uid="{00000000-0005-0000-0000-0000BA2B0000}"/>
    <cellStyle name="Normal 5 11 3 12 2" xfId="10939" xr:uid="{00000000-0005-0000-0000-0000BB2B0000}"/>
    <cellStyle name="Normal 5 11 3 13" xfId="10940" xr:uid="{00000000-0005-0000-0000-0000BC2B0000}"/>
    <cellStyle name="Normal 5 11 3 13 2" xfId="10941" xr:uid="{00000000-0005-0000-0000-0000BD2B0000}"/>
    <cellStyle name="Normal 5 11 3 14" xfId="10942" xr:uid="{00000000-0005-0000-0000-0000BE2B0000}"/>
    <cellStyle name="Normal 5 11 3 14 2" xfId="10943" xr:uid="{00000000-0005-0000-0000-0000BF2B0000}"/>
    <cellStyle name="Normal 5 11 3 15" xfId="10944" xr:uid="{00000000-0005-0000-0000-0000C02B0000}"/>
    <cellStyle name="Normal 5 11 3 2" xfId="10945" xr:uid="{00000000-0005-0000-0000-0000C12B0000}"/>
    <cellStyle name="Normal 5 11 3 2 2" xfId="10946" xr:uid="{00000000-0005-0000-0000-0000C22B0000}"/>
    <cellStyle name="Normal 5 11 3 3" xfId="10947" xr:uid="{00000000-0005-0000-0000-0000C32B0000}"/>
    <cellStyle name="Normal 5 11 3 3 2" xfId="10948" xr:uid="{00000000-0005-0000-0000-0000C42B0000}"/>
    <cellStyle name="Normal 5 11 3 4" xfId="10949" xr:uid="{00000000-0005-0000-0000-0000C52B0000}"/>
    <cellStyle name="Normal 5 11 3 4 2" xfId="10950" xr:uid="{00000000-0005-0000-0000-0000C62B0000}"/>
    <cellStyle name="Normal 5 11 3 5" xfId="10951" xr:uid="{00000000-0005-0000-0000-0000C72B0000}"/>
    <cellStyle name="Normal 5 11 3 5 2" xfId="10952" xr:uid="{00000000-0005-0000-0000-0000C82B0000}"/>
    <cellStyle name="Normal 5 11 3 6" xfId="10953" xr:uid="{00000000-0005-0000-0000-0000C92B0000}"/>
    <cellStyle name="Normal 5 11 3 6 2" xfId="10954" xr:uid="{00000000-0005-0000-0000-0000CA2B0000}"/>
    <cellStyle name="Normal 5 11 3 7" xfId="10955" xr:uid="{00000000-0005-0000-0000-0000CB2B0000}"/>
    <cellStyle name="Normal 5 11 3 7 2" xfId="10956" xr:uid="{00000000-0005-0000-0000-0000CC2B0000}"/>
    <cellStyle name="Normal 5 11 3 8" xfId="10957" xr:uid="{00000000-0005-0000-0000-0000CD2B0000}"/>
    <cellStyle name="Normal 5 11 3 8 2" xfId="10958" xr:uid="{00000000-0005-0000-0000-0000CE2B0000}"/>
    <cellStyle name="Normal 5 11 3 9" xfId="10959" xr:uid="{00000000-0005-0000-0000-0000CF2B0000}"/>
    <cellStyle name="Normal 5 11 3 9 2" xfId="10960" xr:uid="{00000000-0005-0000-0000-0000D02B0000}"/>
    <cellStyle name="Normal 5 11 4" xfId="10961" xr:uid="{00000000-0005-0000-0000-0000D12B0000}"/>
    <cellStyle name="Normal 5 11 4 2" xfId="10962" xr:uid="{00000000-0005-0000-0000-0000D22B0000}"/>
    <cellStyle name="Normal 5 11 5" xfId="10963" xr:uid="{00000000-0005-0000-0000-0000D32B0000}"/>
    <cellStyle name="Normal 5 11 5 2" xfId="10964" xr:uid="{00000000-0005-0000-0000-0000D42B0000}"/>
    <cellStyle name="Normal 5 11 6" xfId="10965" xr:uid="{00000000-0005-0000-0000-0000D52B0000}"/>
    <cellStyle name="Normal 5 11 6 2" xfId="10966" xr:uid="{00000000-0005-0000-0000-0000D62B0000}"/>
    <cellStyle name="Normal 5 11 7" xfId="10967" xr:uid="{00000000-0005-0000-0000-0000D72B0000}"/>
    <cellStyle name="Normal 5 11 7 2" xfId="10968" xr:uid="{00000000-0005-0000-0000-0000D82B0000}"/>
    <cellStyle name="Normal 5 11 8" xfId="10969" xr:uid="{00000000-0005-0000-0000-0000D92B0000}"/>
    <cellStyle name="Normal 5 11 8 2" xfId="10970" xr:uid="{00000000-0005-0000-0000-0000DA2B0000}"/>
    <cellStyle name="Normal 5 11 9" xfId="10971" xr:uid="{00000000-0005-0000-0000-0000DB2B0000}"/>
    <cellStyle name="Normal 5 11 9 2" xfId="10972" xr:uid="{00000000-0005-0000-0000-0000DC2B0000}"/>
    <cellStyle name="Normal 5 12" xfId="10973" xr:uid="{00000000-0005-0000-0000-0000DD2B0000}"/>
    <cellStyle name="Normal 5 12 10" xfId="10974" xr:uid="{00000000-0005-0000-0000-0000DE2B0000}"/>
    <cellStyle name="Normal 5 12 10 2" xfId="10975" xr:uid="{00000000-0005-0000-0000-0000DF2B0000}"/>
    <cellStyle name="Normal 5 12 11" xfId="10976" xr:uid="{00000000-0005-0000-0000-0000E02B0000}"/>
    <cellStyle name="Normal 5 12 11 2" xfId="10977" xr:uid="{00000000-0005-0000-0000-0000E12B0000}"/>
    <cellStyle name="Normal 5 12 12" xfId="10978" xr:uid="{00000000-0005-0000-0000-0000E22B0000}"/>
    <cellStyle name="Normal 5 12 12 2" xfId="10979" xr:uid="{00000000-0005-0000-0000-0000E32B0000}"/>
    <cellStyle name="Normal 5 12 13" xfId="10980" xr:uid="{00000000-0005-0000-0000-0000E42B0000}"/>
    <cellStyle name="Normal 5 12 13 2" xfId="10981" xr:uid="{00000000-0005-0000-0000-0000E52B0000}"/>
    <cellStyle name="Normal 5 12 14" xfId="10982" xr:uid="{00000000-0005-0000-0000-0000E62B0000}"/>
    <cellStyle name="Normal 5 12 14 2" xfId="10983" xr:uid="{00000000-0005-0000-0000-0000E72B0000}"/>
    <cellStyle name="Normal 5 12 15" xfId="10984" xr:uid="{00000000-0005-0000-0000-0000E82B0000}"/>
    <cellStyle name="Normal 5 12 15 2" xfId="10985" xr:uid="{00000000-0005-0000-0000-0000E92B0000}"/>
    <cellStyle name="Normal 5 12 16" xfId="10986" xr:uid="{00000000-0005-0000-0000-0000EA2B0000}"/>
    <cellStyle name="Normal 5 12 16 2" xfId="10987" xr:uid="{00000000-0005-0000-0000-0000EB2B0000}"/>
    <cellStyle name="Normal 5 12 17" xfId="10988" xr:uid="{00000000-0005-0000-0000-0000EC2B0000}"/>
    <cellStyle name="Normal 5 12 18" xfId="10989" xr:uid="{00000000-0005-0000-0000-0000ED2B0000}"/>
    <cellStyle name="Normal 5 12 2" xfId="10990" xr:uid="{00000000-0005-0000-0000-0000EE2B0000}"/>
    <cellStyle name="Normal 5 12 2 10" xfId="10991" xr:uid="{00000000-0005-0000-0000-0000EF2B0000}"/>
    <cellStyle name="Normal 5 12 2 10 2" xfId="10992" xr:uid="{00000000-0005-0000-0000-0000F02B0000}"/>
    <cellStyle name="Normal 5 12 2 11" xfId="10993" xr:uid="{00000000-0005-0000-0000-0000F12B0000}"/>
    <cellStyle name="Normal 5 12 2 11 2" xfId="10994" xr:uid="{00000000-0005-0000-0000-0000F22B0000}"/>
    <cellStyle name="Normal 5 12 2 12" xfId="10995" xr:uid="{00000000-0005-0000-0000-0000F32B0000}"/>
    <cellStyle name="Normal 5 12 2 12 2" xfId="10996" xr:uid="{00000000-0005-0000-0000-0000F42B0000}"/>
    <cellStyle name="Normal 5 12 2 13" xfId="10997" xr:uid="{00000000-0005-0000-0000-0000F52B0000}"/>
    <cellStyle name="Normal 5 12 2 13 2" xfId="10998" xr:uid="{00000000-0005-0000-0000-0000F62B0000}"/>
    <cellStyle name="Normal 5 12 2 14" xfId="10999" xr:uid="{00000000-0005-0000-0000-0000F72B0000}"/>
    <cellStyle name="Normal 5 12 2 14 2" xfId="11000" xr:uid="{00000000-0005-0000-0000-0000F82B0000}"/>
    <cellStyle name="Normal 5 12 2 15" xfId="11001" xr:uid="{00000000-0005-0000-0000-0000F92B0000}"/>
    <cellStyle name="Normal 5 12 2 2" xfId="11002" xr:uid="{00000000-0005-0000-0000-0000FA2B0000}"/>
    <cellStyle name="Normal 5 12 2 2 2" xfId="11003" xr:uid="{00000000-0005-0000-0000-0000FB2B0000}"/>
    <cellStyle name="Normal 5 12 2 3" xfId="11004" xr:uid="{00000000-0005-0000-0000-0000FC2B0000}"/>
    <cellStyle name="Normal 5 12 2 3 2" xfId="11005" xr:uid="{00000000-0005-0000-0000-0000FD2B0000}"/>
    <cellStyle name="Normal 5 12 2 4" xfId="11006" xr:uid="{00000000-0005-0000-0000-0000FE2B0000}"/>
    <cellStyle name="Normal 5 12 2 4 2" xfId="11007" xr:uid="{00000000-0005-0000-0000-0000FF2B0000}"/>
    <cellStyle name="Normal 5 12 2 5" xfId="11008" xr:uid="{00000000-0005-0000-0000-0000002C0000}"/>
    <cellStyle name="Normal 5 12 2 5 2" xfId="11009" xr:uid="{00000000-0005-0000-0000-0000012C0000}"/>
    <cellStyle name="Normal 5 12 2 6" xfId="11010" xr:uid="{00000000-0005-0000-0000-0000022C0000}"/>
    <cellStyle name="Normal 5 12 2 6 2" xfId="11011" xr:uid="{00000000-0005-0000-0000-0000032C0000}"/>
    <cellStyle name="Normal 5 12 2 7" xfId="11012" xr:uid="{00000000-0005-0000-0000-0000042C0000}"/>
    <cellStyle name="Normal 5 12 2 7 2" xfId="11013" xr:uid="{00000000-0005-0000-0000-0000052C0000}"/>
    <cellStyle name="Normal 5 12 2 8" xfId="11014" xr:uid="{00000000-0005-0000-0000-0000062C0000}"/>
    <cellStyle name="Normal 5 12 2 8 2" xfId="11015" xr:uid="{00000000-0005-0000-0000-0000072C0000}"/>
    <cellStyle name="Normal 5 12 2 9" xfId="11016" xr:uid="{00000000-0005-0000-0000-0000082C0000}"/>
    <cellStyle name="Normal 5 12 2 9 2" xfId="11017" xr:uid="{00000000-0005-0000-0000-0000092C0000}"/>
    <cellStyle name="Normal 5 12 3" xfId="11018" xr:uid="{00000000-0005-0000-0000-00000A2C0000}"/>
    <cellStyle name="Normal 5 12 3 10" xfId="11019" xr:uid="{00000000-0005-0000-0000-00000B2C0000}"/>
    <cellStyle name="Normal 5 12 3 10 2" xfId="11020" xr:uid="{00000000-0005-0000-0000-00000C2C0000}"/>
    <cellStyle name="Normal 5 12 3 11" xfId="11021" xr:uid="{00000000-0005-0000-0000-00000D2C0000}"/>
    <cellStyle name="Normal 5 12 3 11 2" xfId="11022" xr:uid="{00000000-0005-0000-0000-00000E2C0000}"/>
    <cellStyle name="Normal 5 12 3 12" xfId="11023" xr:uid="{00000000-0005-0000-0000-00000F2C0000}"/>
    <cellStyle name="Normal 5 12 3 12 2" xfId="11024" xr:uid="{00000000-0005-0000-0000-0000102C0000}"/>
    <cellStyle name="Normal 5 12 3 13" xfId="11025" xr:uid="{00000000-0005-0000-0000-0000112C0000}"/>
    <cellStyle name="Normal 5 12 3 13 2" xfId="11026" xr:uid="{00000000-0005-0000-0000-0000122C0000}"/>
    <cellStyle name="Normal 5 12 3 14" xfId="11027" xr:uid="{00000000-0005-0000-0000-0000132C0000}"/>
    <cellStyle name="Normal 5 12 3 14 2" xfId="11028" xr:uid="{00000000-0005-0000-0000-0000142C0000}"/>
    <cellStyle name="Normal 5 12 3 15" xfId="11029" xr:uid="{00000000-0005-0000-0000-0000152C0000}"/>
    <cellStyle name="Normal 5 12 3 2" xfId="11030" xr:uid="{00000000-0005-0000-0000-0000162C0000}"/>
    <cellStyle name="Normal 5 12 3 2 2" xfId="11031" xr:uid="{00000000-0005-0000-0000-0000172C0000}"/>
    <cellStyle name="Normal 5 12 3 3" xfId="11032" xr:uid="{00000000-0005-0000-0000-0000182C0000}"/>
    <cellStyle name="Normal 5 12 3 3 2" xfId="11033" xr:uid="{00000000-0005-0000-0000-0000192C0000}"/>
    <cellStyle name="Normal 5 12 3 4" xfId="11034" xr:uid="{00000000-0005-0000-0000-00001A2C0000}"/>
    <cellStyle name="Normal 5 12 3 4 2" xfId="11035" xr:uid="{00000000-0005-0000-0000-00001B2C0000}"/>
    <cellStyle name="Normal 5 12 3 5" xfId="11036" xr:uid="{00000000-0005-0000-0000-00001C2C0000}"/>
    <cellStyle name="Normal 5 12 3 5 2" xfId="11037" xr:uid="{00000000-0005-0000-0000-00001D2C0000}"/>
    <cellStyle name="Normal 5 12 3 6" xfId="11038" xr:uid="{00000000-0005-0000-0000-00001E2C0000}"/>
    <cellStyle name="Normal 5 12 3 6 2" xfId="11039" xr:uid="{00000000-0005-0000-0000-00001F2C0000}"/>
    <cellStyle name="Normal 5 12 3 7" xfId="11040" xr:uid="{00000000-0005-0000-0000-0000202C0000}"/>
    <cellStyle name="Normal 5 12 3 7 2" xfId="11041" xr:uid="{00000000-0005-0000-0000-0000212C0000}"/>
    <cellStyle name="Normal 5 12 3 8" xfId="11042" xr:uid="{00000000-0005-0000-0000-0000222C0000}"/>
    <cellStyle name="Normal 5 12 3 8 2" xfId="11043" xr:uid="{00000000-0005-0000-0000-0000232C0000}"/>
    <cellStyle name="Normal 5 12 3 9" xfId="11044" xr:uid="{00000000-0005-0000-0000-0000242C0000}"/>
    <cellStyle name="Normal 5 12 3 9 2" xfId="11045" xr:uid="{00000000-0005-0000-0000-0000252C0000}"/>
    <cellStyle name="Normal 5 12 4" xfId="11046" xr:uid="{00000000-0005-0000-0000-0000262C0000}"/>
    <cellStyle name="Normal 5 12 4 2" xfId="11047" xr:uid="{00000000-0005-0000-0000-0000272C0000}"/>
    <cellStyle name="Normal 5 12 5" xfId="11048" xr:uid="{00000000-0005-0000-0000-0000282C0000}"/>
    <cellStyle name="Normal 5 12 5 2" xfId="11049" xr:uid="{00000000-0005-0000-0000-0000292C0000}"/>
    <cellStyle name="Normal 5 12 6" xfId="11050" xr:uid="{00000000-0005-0000-0000-00002A2C0000}"/>
    <cellStyle name="Normal 5 12 6 2" xfId="11051" xr:uid="{00000000-0005-0000-0000-00002B2C0000}"/>
    <cellStyle name="Normal 5 12 7" xfId="11052" xr:uid="{00000000-0005-0000-0000-00002C2C0000}"/>
    <cellStyle name="Normal 5 12 7 2" xfId="11053" xr:uid="{00000000-0005-0000-0000-00002D2C0000}"/>
    <cellStyle name="Normal 5 12 8" xfId="11054" xr:uid="{00000000-0005-0000-0000-00002E2C0000}"/>
    <cellStyle name="Normal 5 12 8 2" xfId="11055" xr:uid="{00000000-0005-0000-0000-00002F2C0000}"/>
    <cellStyle name="Normal 5 12 9" xfId="11056" xr:uid="{00000000-0005-0000-0000-0000302C0000}"/>
    <cellStyle name="Normal 5 12 9 2" xfId="11057" xr:uid="{00000000-0005-0000-0000-0000312C0000}"/>
    <cellStyle name="Normal 5 13" xfId="11058" xr:uid="{00000000-0005-0000-0000-0000322C0000}"/>
    <cellStyle name="Normal 5 13 10" xfId="11059" xr:uid="{00000000-0005-0000-0000-0000332C0000}"/>
    <cellStyle name="Normal 5 13 10 2" xfId="11060" xr:uid="{00000000-0005-0000-0000-0000342C0000}"/>
    <cellStyle name="Normal 5 13 11" xfId="11061" xr:uid="{00000000-0005-0000-0000-0000352C0000}"/>
    <cellStyle name="Normal 5 13 11 2" xfId="11062" xr:uid="{00000000-0005-0000-0000-0000362C0000}"/>
    <cellStyle name="Normal 5 13 12" xfId="11063" xr:uid="{00000000-0005-0000-0000-0000372C0000}"/>
    <cellStyle name="Normal 5 13 12 2" xfId="11064" xr:uid="{00000000-0005-0000-0000-0000382C0000}"/>
    <cellStyle name="Normal 5 13 13" xfId="11065" xr:uid="{00000000-0005-0000-0000-0000392C0000}"/>
    <cellStyle name="Normal 5 13 13 2" xfId="11066" xr:uid="{00000000-0005-0000-0000-00003A2C0000}"/>
    <cellStyle name="Normal 5 13 14" xfId="11067" xr:uid="{00000000-0005-0000-0000-00003B2C0000}"/>
    <cellStyle name="Normal 5 13 14 2" xfId="11068" xr:uid="{00000000-0005-0000-0000-00003C2C0000}"/>
    <cellStyle name="Normal 5 13 15" xfId="11069" xr:uid="{00000000-0005-0000-0000-00003D2C0000}"/>
    <cellStyle name="Normal 5 13 15 2" xfId="11070" xr:uid="{00000000-0005-0000-0000-00003E2C0000}"/>
    <cellStyle name="Normal 5 13 16" xfId="11071" xr:uid="{00000000-0005-0000-0000-00003F2C0000}"/>
    <cellStyle name="Normal 5 13 16 2" xfId="11072" xr:uid="{00000000-0005-0000-0000-0000402C0000}"/>
    <cellStyle name="Normal 5 13 17" xfId="11073" xr:uid="{00000000-0005-0000-0000-0000412C0000}"/>
    <cellStyle name="Normal 5 13 18" xfId="11074" xr:uid="{00000000-0005-0000-0000-0000422C0000}"/>
    <cellStyle name="Normal 5 13 2" xfId="11075" xr:uid="{00000000-0005-0000-0000-0000432C0000}"/>
    <cellStyle name="Normal 5 13 2 10" xfId="11076" xr:uid="{00000000-0005-0000-0000-0000442C0000}"/>
    <cellStyle name="Normal 5 13 2 10 2" xfId="11077" xr:uid="{00000000-0005-0000-0000-0000452C0000}"/>
    <cellStyle name="Normal 5 13 2 11" xfId="11078" xr:uid="{00000000-0005-0000-0000-0000462C0000}"/>
    <cellStyle name="Normal 5 13 2 11 2" xfId="11079" xr:uid="{00000000-0005-0000-0000-0000472C0000}"/>
    <cellStyle name="Normal 5 13 2 12" xfId="11080" xr:uid="{00000000-0005-0000-0000-0000482C0000}"/>
    <cellStyle name="Normal 5 13 2 12 2" xfId="11081" xr:uid="{00000000-0005-0000-0000-0000492C0000}"/>
    <cellStyle name="Normal 5 13 2 13" xfId="11082" xr:uid="{00000000-0005-0000-0000-00004A2C0000}"/>
    <cellStyle name="Normal 5 13 2 13 2" xfId="11083" xr:uid="{00000000-0005-0000-0000-00004B2C0000}"/>
    <cellStyle name="Normal 5 13 2 14" xfId="11084" xr:uid="{00000000-0005-0000-0000-00004C2C0000}"/>
    <cellStyle name="Normal 5 13 2 14 2" xfId="11085" xr:uid="{00000000-0005-0000-0000-00004D2C0000}"/>
    <cellStyle name="Normal 5 13 2 15" xfId="11086" xr:uid="{00000000-0005-0000-0000-00004E2C0000}"/>
    <cellStyle name="Normal 5 13 2 16" xfId="11087" xr:uid="{00000000-0005-0000-0000-00004F2C0000}"/>
    <cellStyle name="Normal 5 13 2 2" xfId="11088" xr:uid="{00000000-0005-0000-0000-0000502C0000}"/>
    <cellStyle name="Normal 5 13 2 2 2" xfId="11089" xr:uid="{00000000-0005-0000-0000-0000512C0000}"/>
    <cellStyle name="Normal 5 13 2 3" xfId="11090" xr:uid="{00000000-0005-0000-0000-0000522C0000}"/>
    <cellStyle name="Normal 5 13 2 3 2" xfId="11091" xr:uid="{00000000-0005-0000-0000-0000532C0000}"/>
    <cellStyle name="Normal 5 13 2 4" xfId="11092" xr:uid="{00000000-0005-0000-0000-0000542C0000}"/>
    <cellStyle name="Normal 5 13 2 4 2" xfId="11093" xr:uid="{00000000-0005-0000-0000-0000552C0000}"/>
    <cellStyle name="Normal 5 13 2 5" xfId="11094" xr:uid="{00000000-0005-0000-0000-0000562C0000}"/>
    <cellStyle name="Normal 5 13 2 5 2" xfId="11095" xr:uid="{00000000-0005-0000-0000-0000572C0000}"/>
    <cellStyle name="Normal 5 13 2 6" xfId="11096" xr:uid="{00000000-0005-0000-0000-0000582C0000}"/>
    <cellStyle name="Normal 5 13 2 6 2" xfId="11097" xr:uid="{00000000-0005-0000-0000-0000592C0000}"/>
    <cellStyle name="Normal 5 13 2 7" xfId="11098" xr:uid="{00000000-0005-0000-0000-00005A2C0000}"/>
    <cellStyle name="Normal 5 13 2 7 2" xfId="11099" xr:uid="{00000000-0005-0000-0000-00005B2C0000}"/>
    <cellStyle name="Normal 5 13 2 8" xfId="11100" xr:uid="{00000000-0005-0000-0000-00005C2C0000}"/>
    <cellStyle name="Normal 5 13 2 8 2" xfId="11101" xr:uid="{00000000-0005-0000-0000-00005D2C0000}"/>
    <cellStyle name="Normal 5 13 2 9" xfId="11102" xr:uid="{00000000-0005-0000-0000-00005E2C0000}"/>
    <cellStyle name="Normal 5 13 2 9 2" xfId="11103" xr:uid="{00000000-0005-0000-0000-00005F2C0000}"/>
    <cellStyle name="Normal 5 13 3" xfId="11104" xr:uid="{00000000-0005-0000-0000-0000602C0000}"/>
    <cellStyle name="Normal 5 13 3 10" xfId="11105" xr:uid="{00000000-0005-0000-0000-0000612C0000}"/>
    <cellStyle name="Normal 5 13 3 10 2" xfId="11106" xr:uid="{00000000-0005-0000-0000-0000622C0000}"/>
    <cellStyle name="Normal 5 13 3 11" xfId="11107" xr:uid="{00000000-0005-0000-0000-0000632C0000}"/>
    <cellStyle name="Normal 5 13 3 11 2" xfId="11108" xr:uid="{00000000-0005-0000-0000-0000642C0000}"/>
    <cellStyle name="Normal 5 13 3 12" xfId="11109" xr:uid="{00000000-0005-0000-0000-0000652C0000}"/>
    <cellStyle name="Normal 5 13 3 12 2" xfId="11110" xr:uid="{00000000-0005-0000-0000-0000662C0000}"/>
    <cellStyle name="Normal 5 13 3 13" xfId="11111" xr:uid="{00000000-0005-0000-0000-0000672C0000}"/>
    <cellStyle name="Normal 5 13 3 13 2" xfId="11112" xr:uid="{00000000-0005-0000-0000-0000682C0000}"/>
    <cellStyle name="Normal 5 13 3 14" xfId="11113" xr:uid="{00000000-0005-0000-0000-0000692C0000}"/>
    <cellStyle name="Normal 5 13 3 14 2" xfId="11114" xr:uid="{00000000-0005-0000-0000-00006A2C0000}"/>
    <cellStyle name="Normal 5 13 3 15" xfId="11115" xr:uid="{00000000-0005-0000-0000-00006B2C0000}"/>
    <cellStyle name="Normal 5 13 3 2" xfId="11116" xr:uid="{00000000-0005-0000-0000-00006C2C0000}"/>
    <cellStyle name="Normal 5 13 3 2 2" xfId="11117" xr:uid="{00000000-0005-0000-0000-00006D2C0000}"/>
    <cellStyle name="Normal 5 13 3 3" xfId="11118" xr:uid="{00000000-0005-0000-0000-00006E2C0000}"/>
    <cellStyle name="Normal 5 13 3 3 2" xfId="11119" xr:uid="{00000000-0005-0000-0000-00006F2C0000}"/>
    <cellStyle name="Normal 5 13 3 4" xfId="11120" xr:uid="{00000000-0005-0000-0000-0000702C0000}"/>
    <cellStyle name="Normal 5 13 3 4 2" xfId="11121" xr:uid="{00000000-0005-0000-0000-0000712C0000}"/>
    <cellStyle name="Normal 5 13 3 5" xfId="11122" xr:uid="{00000000-0005-0000-0000-0000722C0000}"/>
    <cellStyle name="Normal 5 13 3 5 2" xfId="11123" xr:uid="{00000000-0005-0000-0000-0000732C0000}"/>
    <cellStyle name="Normal 5 13 3 6" xfId="11124" xr:uid="{00000000-0005-0000-0000-0000742C0000}"/>
    <cellStyle name="Normal 5 13 3 6 2" xfId="11125" xr:uid="{00000000-0005-0000-0000-0000752C0000}"/>
    <cellStyle name="Normal 5 13 3 7" xfId="11126" xr:uid="{00000000-0005-0000-0000-0000762C0000}"/>
    <cellStyle name="Normal 5 13 3 7 2" xfId="11127" xr:uid="{00000000-0005-0000-0000-0000772C0000}"/>
    <cellStyle name="Normal 5 13 3 8" xfId="11128" xr:uid="{00000000-0005-0000-0000-0000782C0000}"/>
    <cellStyle name="Normal 5 13 3 8 2" xfId="11129" xr:uid="{00000000-0005-0000-0000-0000792C0000}"/>
    <cellStyle name="Normal 5 13 3 9" xfId="11130" xr:uid="{00000000-0005-0000-0000-00007A2C0000}"/>
    <cellStyle name="Normal 5 13 3 9 2" xfId="11131" xr:uid="{00000000-0005-0000-0000-00007B2C0000}"/>
    <cellStyle name="Normal 5 13 4" xfId="11132" xr:uid="{00000000-0005-0000-0000-00007C2C0000}"/>
    <cellStyle name="Normal 5 13 4 2" xfId="11133" xr:uid="{00000000-0005-0000-0000-00007D2C0000}"/>
    <cellStyle name="Normal 5 13 5" xfId="11134" xr:uid="{00000000-0005-0000-0000-00007E2C0000}"/>
    <cellStyle name="Normal 5 13 5 2" xfId="11135" xr:uid="{00000000-0005-0000-0000-00007F2C0000}"/>
    <cellStyle name="Normal 5 13 6" xfId="11136" xr:uid="{00000000-0005-0000-0000-0000802C0000}"/>
    <cellStyle name="Normal 5 13 6 2" xfId="11137" xr:uid="{00000000-0005-0000-0000-0000812C0000}"/>
    <cellStyle name="Normal 5 13 7" xfId="11138" xr:uid="{00000000-0005-0000-0000-0000822C0000}"/>
    <cellStyle name="Normal 5 13 7 2" xfId="11139" xr:uid="{00000000-0005-0000-0000-0000832C0000}"/>
    <cellStyle name="Normal 5 13 8" xfId="11140" xr:uid="{00000000-0005-0000-0000-0000842C0000}"/>
    <cellStyle name="Normal 5 13 8 2" xfId="11141" xr:uid="{00000000-0005-0000-0000-0000852C0000}"/>
    <cellStyle name="Normal 5 13 9" xfId="11142" xr:uid="{00000000-0005-0000-0000-0000862C0000}"/>
    <cellStyle name="Normal 5 13 9 2" xfId="11143" xr:uid="{00000000-0005-0000-0000-0000872C0000}"/>
    <cellStyle name="Normal 5 14" xfId="11144" xr:uid="{00000000-0005-0000-0000-0000882C0000}"/>
    <cellStyle name="Normal 5 14 10" xfId="11145" xr:uid="{00000000-0005-0000-0000-0000892C0000}"/>
    <cellStyle name="Normal 5 14 10 2" xfId="11146" xr:uid="{00000000-0005-0000-0000-00008A2C0000}"/>
    <cellStyle name="Normal 5 14 11" xfId="11147" xr:uid="{00000000-0005-0000-0000-00008B2C0000}"/>
    <cellStyle name="Normal 5 14 11 2" xfId="11148" xr:uid="{00000000-0005-0000-0000-00008C2C0000}"/>
    <cellStyle name="Normal 5 14 12" xfId="11149" xr:uid="{00000000-0005-0000-0000-00008D2C0000}"/>
    <cellStyle name="Normal 5 14 12 2" xfId="11150" xr:uid="{00000000-0005-0000-0000-00008E2C0000}"/>
    <cellStyle name="Normal 5 14 13" xfId="11151" xr:uid="{00000000-0005-0000-0000-00008F2C0000}"/>
    <cellStyle name="Normal 5 14 13 2" xfId="11152" xr:uid="{00000000-0005-0000-0000-0000902C0000}"/>
    <cellStyle name="Normal 5 14 14" xfId="11153" xr:uid="{00000000-0005-0000-0000-0000912C0000}"/>
    <cellStyle name="Normal 5 14 14 2" xfId="11154" xr:uid="{00000000-0005-0000-0000-0000922C0000}"/>
    <cellStyle name="Normal 5 14 15" xfId="11155" xr:uid="{00000000-0005-0000-0000-0000932C0000}"/>
    <cellStyle name="Normal 5 14 15 2" xfId="11156" xr:uid="{00000000-0005-0000-0000-0000942C0000}"/>
    <cellStyle name="Normal 5 14 16" xfId="11157" xr:uid="{00000000-0005-0000-0000-0000952C0000}"/>
    <cellStyle name="Normal 5 14 16 2" xfId="11158" xr:uid="{00000000-0005-0000-0000-0000962C0000}"/>
    <cellStyle name="Normal 5 14 17" xfId="11159" xr:uid="{00000000-0005-0000-0000-0000972C0000}"/>
    <cellStyle name="Normal 5 14 18" xfId="11160" xr:uid="{00000000-0005-0000-0000-0000982C0000}"/>
    <cellStyle name="Normal 5 14 2" xfId="11161" xr:uid="{00000000-0005-0000-0000-0000992C0000}"/>
    <cellStyle name="Normal 5 14 2 10" xfId="11162" xr:uid="{00000000-0005-0000-0000-00009A2C0000}"/>
    <cellStyle name="Normal 5 14 2 10 2" xfId="11163" xr:uid="{00000000-0005-0000-0000-00009B2C0000}"/>
    <cellStyle name="Normal 5 14 2 11" xfId="11164" xr:uid="{00000000-0005-0000-0000-00009C2C0000}"/>
    <cellStyle name="Normal 5 14 2 11 2" xfId="11165" xr:uid="{00000000-0005-0000-0000-00009D2C0000}"/>
    <cellStyle name="Normal 5 14 2 12" xfId="11166" xr:uid="{00000000-0005-0000-0000-00009E2C0000}"/>
    <cellStyle name="Normal 5 14 2 12 2" xfId="11167" xr:uid="{00000000-0005-0000-0000-00009F2C0000}"/>
    <cellStyle name="Normal 5 14 2 13" xfId="11168" xr:uid="{00000000-0005-0000-0000-0000A02C0000}"/>
    <cellStyle name="Normal 5 14 2 13 2" xfId="11169" xr:uid="{00000000-0005-0000-0000-0000A12C0000}"/>
    <cellStyle name="Normal 5 14 2 14" xfId="11170" xr:uid="{00000000-0005-0000-0000-0000A22C0000}"/>
    <cellStyle name="Normal 5 14 2 14 2" xfId="11171" xr:uid="{00000000-0005-0000-0000-0000A32C0000}"/>
    <cellStyle name="Normal 5 14 2 15" xfId="11172" xr:uid="{00000000-0005-0000-0000-0000A42C0000}"/>
    <cellStyle name="Normal 5 14 2 16" xfId="11173" xr:uid="{00000000-0005-0000-0000-0000A52C0000}"/>
    <cellStyle name="Normal 5 14 2 2" xfId="11174" xr:uid="{00000000-0005-0000-0000-0000A62C0000}"/>
    <cellStyle name="Normal 5 14 2 2 2" xfId="11175" xr:uid="{00000000-0005-0000-0000-0000A72C0000}"/>
    <cellStyle name="Normal 5 14 2 3" xfId="11176" xr:uid="{00000000-0005-0000-0000-0000A82C0000}"/>
    <cellStyle name="Normal 5 14 2 3 2" xfId="11177" xr:uid="{00000000-0005-0000-0000-0000A92C0000}"/>
    <cellStyle name="Normal 5 14 2 4" xfId="11178" xr:uid="{00000000-0005-0000-0000-0000AA2C0000}"/>
    <cellStyle name="Normal 5 14 2 4 2" xfId="11179" xr:uid="{00000000-0005-0000-0000-0000AB2C0000}"/>
    <cellStyle name="Normal 5 14 2 5" xfId="11180" xr:uid="{00000000-0005-0000-0000-0000AC2C0000}"/>
    <cellStyle name="Normal 5 14 2 5 2" xfId="11181" xr:uid="{00000000-0005-0000-0000-0000AD2C0000}"/>
    <cellStyle name="Normal 5 14 2 6" xfId="11182" xr:uid="{00000000-0005-0000-0000-0000AE2C0000}"/>
    <cellStyle name="Normal 5 14 2 6 2" xfId="11183" xr:uid="{00000000-0005-0000-0000-0000AF2C0000}"/>
    <cellStyle name="Normal 5 14 2 7" xfId="11184" xr:uid="{00000000-0005-0000-0000-0000B02C0000}"/>
    <cellStyle name="Normal 5 14 2 7 2" xfId="11185" xr:uid="{00000000-0005-0000-0000-0000B12C0000}"/>
    <cellStyle name="Normal 5 14 2 8" xfId="11186" xr:uid="{00000000-0005-0000-0000-0000B22C0000}"/>
    <cellStyle name="Normal 5 14 2 8 2" xfId="11187" xr:uid="{00000000-0005-0000-0000-0000B32C0000}"/>
    <cellStyle name="Normal 5 14 2 9" xfId="11188" xr:uid="{00000000-0005-0000-0000-0000B42C0000}"/>
    <cellStyle name="Normal 5 14 2 9 2" xfId="11189" xr:uid="{00000000-0005-0000-0000-0000B52C0000}"/>
    <cellStyle name="Normal 5 14 3" xfId="11190" xr:uid="{00000000-0005-0000-0000-0000B62C0000}"/>
    <cellStyle name="Normal 5 14 3 10" xfId="11191" xr:uid="{00000000-0005-0000-0000-0000B72C0000}"/>
    <cellStyle name="Normal 5 14 3 10 2" xfId="11192" xr:uid="{00000000-0005-0000-0000-0000B82C0000}"/>
    <cellStyle name="Normal 5 14 3 11" xfId="11193" xr:uid="{00000000-0005-0000-0000-0000B92C0000}"/>
    <cellStyle name="Normal 5 14 3 11 2" xfId="11194" xr:uid="{00000000-0005-0000-0000-0000BA2C0000}"/>
    <cellStyle name="Normal 5 14 3 12" xfId="11195" xr:uid="{00000000-0005-0000-0000-0000BB2C0000}"/>
    <cellStyle name="Normal 5 14 3 12 2" xfId="11196" xr:uid="{00000000-0005-0000-0000-0000BC2C0000}"/>
    <cellStyle name="Normal 5 14 3 13" xfId="11197" xr:uid="{00000000-0005-0000-0000-0000BD2C0000}"/>
    <cellStyle name="Normal 5 14 3 13 2" xfId="11198" xr:uid="{00000000-0005-0000-0000-0000BE2C0000}"/>
    <cellStyle name="Normal 5 14 3 14" xfId="11199" xr:uid="{00000000-0005-0000-0000-0000BF2C0000}"/>
    <cellStyle name="Normal 5 14 3 14 2" xfId="11200" xr:uid="{00000000-0005-0000-0000-0000C02C0000}"/>
    <cellStyle name="Normal 5 14 3 15" xfId="11201" xr:uid="{00000000-0005-0000-0000-0000C12C0000}"/>
    <cellStyle name="Normal 5 14 3 2" xfId="11202" xr:uid="{00000000-0005-0000-0000-0000C22C0000}"/>
    <cellStyle name="Normal 5 14 3 2 2" xfId="11203" xr:uid="{00000000-0005-0000-0000-0000C32C0000}"/>
    <cellStyle name="Normal 5 14 3 3" xfId="11204" xr:uid="{00000000-0005-0000-0000-0000C42C0000}"/>
    <cellStyle name="Normal 5 14 3 3 2" xfId="11205" xr:uid="{00000000-0005-0000-0000-0000C52C0000}"/>
    <cellStyle name="Normal 5 14 3 4" xfId="11206" xr:uid="{00000000-0005-0000-0000-0000C62C0000}"/>
    <cellStyle name="Normal 5 14 3 4 2" xfId="11207" xr:uid="{00000000-0005-0000-0000-0000C72C0000}"/>
    <cellStyle name="Normal 5 14 3 5" xfId="11208" xr:uid="{00000000-0005-0000-0000-0000C82C0000}"/>
    <cellStyle name="Normal 5 14 3 5 2" xfId="11209" xr:uid="{00000000-0005-0000-0000-0000C92C0000}"/>
    <cellStyle name="Normal 5 14 3 6" xfId="11210" xr:uid="{00000000-0005-0000-0000-0000CA2C0000}"/>
    <cellStyle name="Normal 5 14 3 6 2" xfId="11211" xr:uid="{00000000-0005-0000-0000-0000CB2C0000}"/>
    <cellStyle name="Normal 5 14 3 7" xfId="11212" xr:uid="{00000000-0005-0000-0000-0000CC2C0000}"/>
    <cellStyle name="Normal 5 14 3 7 2" xfId="11213" xr:uid="{00000000-0005-0000-0000-0000CD2C0000}"/>
    <cellStyle name="Normal 5 14 3 8" xfId="11214" xr:uid="{00000000-0005-0000-0000-0000CE2C0000}"/>
    <cellStyle name="Normal 5 14 3 8 2" xfId="11215" xr:uid="{00000000-0005-0000-0000-0000CF2C0000}"/>
    <cellStyle name="Normal 5 14 3 9" xfId="11216" xr:uid="{00000000-0005-0000-0000-0000D02C0000}"/>
    <cellStyle name="Normal 5 14 3 9 2" xfId="11217" xr:uid="{00000000-0005-0000-0000-0000D12C0000}"/>
    <cellStyle name="Normal 5 14 4" xfId="11218" xr:uid="{00000000-0005-0000-0000-0000D22C0000}"/>
    <cellStyle name="Normal 5 14 4 2" xfId="11219" xr:uid="{00000000-0005-0000-0000-0000D32C0000}"/>
    <cellStyle name="Normal 5 14 5" xfId="11220" xr:uid="{00000000-0005-0000-0000-0000D42C0000}"/>
    <cellStyle name="Normal 5 14 5 2" xfId="11221" xr:uid="{00000000-0005-0000-0000-0000D52C0000}"/>
    <cellStyle name="Normal 5 14 6" xfId="11222" xr:uid="{00000000-0005-0000-0000-0000D62C0000}"/>
    <cellStyle name="Normal 5 14 6 2" xfId="11223" xr:uid="{00000000-0005-0000-0000-0000D72C0000}"/>
    <cellStyle name="Normal 5 14 7" xfId="11224" xr:uid="{00000000-0005-0000-0000-0000D82C0000}"/>
    <cellStyle name="Normal 5 14 7 2" xfId="11225" xr:uid="{00000000-0005-0000-0000-0000D92C0000}"/>
    <cellStyle name="Normal 5 14 8" xfId="11226" xr:uid="{00000000-0005-0000-0000-0000DA2C0000}"/>
    <cellStyle name="Normal 5 14 8 2" xfId="11227" xr:uid="{00000000-0005-0000-0000-0000DB2C0000}"/>
    <cellStyle name="Normal 5 14 9" xfId="11228" xr:uid="{00000000-0005-0000-0000-0000DC2C0000}"/>
    <cellStyle name="Normal 5 14 9 2" xfId="11229" xr:uid="{00000000-0005-0000-0000-0000DD2C0000}"/>
    <cellStyle name="Normal 5 15" xfId="11230" xr:uid="{00000000-0005-0000-0000-0000DE2C0000}"/>
    <cellStyle name="Normal 5 15 10" xfId="11231" xr:uid="{00000000-0005-0000-0000-0000DF2C0000}"/>
    <cellStyle name="Normal 5 15 10 2" xfId="11232" xr:uid="{00000000-0005-0000-0000-0000E02C0000}"/>
    <cellStyle name="Normal 5 15 11" xfId="11233" xr:uid="{00000000-0005-0000-0000-0000E12C0000}"/>
    <cellStyle name="Normal 5 15 11 2" xfId="11234" xr:uid="{00000000-0005-0000-0000-0000E22C0000}"/>
    <cellStyle name="Normal 5 15 12" xfId="11235" xr:uid="{00000000-0005-0000-0000-0000E32C0000}"/>
    <cellStyle name="Normal 5 15 12 2" xfId="11236" xr:uid="{00000000-0005-0000-0000-0000E42C0000}"/>
    <cellStyle name="Normal 5 15 13" xfId="11237" xr:uid="{00000000-0005-0000-0000-0000E52C0000}"/>
    <cellStyle name="Normal 5 15 13 2" xfId="11238" xr:uid="{00000000-0005-0000-0000-0000E62C0000}"/>
    <cellStyle name="Normal 5 15 14" xfId="11239" xr:uid="{00000000-0005-0000-0000-0000E72C0000}"/>
    <cellStyle name="Normal 5 15 14 2" xfId="11240" xr:uid="{00000000-0005-0000-0000-0000E82C0000}"/>
    <cellStyle name="Normal 5 15 15" xfId="11241" xr:uid="{00000000-0005-0000-0000-0000E92C0000}"/>
    <cellStyle name="Normal 5 15 15 2" xfId="11242" xr:uid="{00000000-0005-0000-0000-0000EA2C0000}"/>
    <cellStyle name="Normal 5 15 16" xfId="11243" xr:uid="{00000000-0005-0000-0000-0000EB2C0000}"/>
    <cellStyle name="Normal 5 15 16 2" xfId="11244" xr:uid="{00000000-0005-0000-0000-0000EC2C0000}"/>
    <cellStyle name="Normal 5 15 17" xfId="11245" xr:uid="{00000000-0005-0000-0000-0000ED2C0000}"/>
    <cellStyle name="Normal 5 15 18" xfId="11246" xr:uid="{00000000-0005-0000-0000-0000EE2C0000}"/>
    <cellStyle name="Normal 5 15 2" xfId="11247" xr:uid="{00000000-0005-0000-0000-0000EF2C0000}"/>
    <cellStyle name="Normal 5 15 2 10" xfId="11248" xr:uid="{00000000-0005-0000-0000-0000F02C0000}"/>
    <cellStyle name="Normal 5 15 2 10 2" xfId="11249" xr:uid="{00000000-0005-0000-0000-0000F12C0000}"/>
    <cellStyle name="Normal 5 15 2 11" xfId="11250" xr:uid="{00000000-0005-0000-0000-0000F22C0000}"/>
    <cellStyle name="Normal 5 15 2 11 2" xfId="11251" xr:uid="{00000000-0005-0000-0000-0000F32C0000}"/>
    <cellStyle name="Normal 5 15 2 12" xfId="11252" xr:uid="{00000000-0005-0000-0000-0000F42C0000}"/>
    <cellStyle name="Normal 5 15 2 12 2" xfId="11253" xr:uid="{00000000-0005-0000-0000-0000F52C0000}"/>
    <cellStyle name="Normal 5 15 2 13" xfId="11254" xr:uid="{00000000-0005-0000-0000-0000F62C0000}"/>
    <cellStyle name="Normal 5 15 2 13 2" xfId="11255" xr:uid="{00000000-0005-0000-0000-0000F72C0000}"/>
    <cellStyle name="Normal 5 15 2 14" xfId="11256" xr:uid="{00000000-0005-0000-0000-0000F82C0000}"/>
    <cellStyle name="Normal 5 15 2 14 2" xfId="11257" xr:uid="{00000000-0005-0000-0000-0000F92C0000}"/>
    <cellStyle name="Normal 5 15 2 15" xfId="11258" xr:uid="{00000000-0005-0000-0000-0000FA2C0000}"/>
    <cellStyle name="Normal 5 15 2 16" xfId="11259" xr:uid="{00000000-0005-0000-0000-0000FB2C0000}"/>
    <cellStyle name="Normal 5 15 2 2" xfId="11260" xr:uid="{00000000-0005-0000-0000-0000FC2C0000}"/>
    <cellStyle name="Normal 5 15 2 2 2" xfId="11261" xr:uid="{00000000-0005-0000-0000-0000FD2C0000}"/>
    <cellStyle name="Normal 5 15 2 3" xfId="11262" xr:uid="{00000000-0005-0000-0000-0000FE2C0000}"/>
    <cellStyle name="Normal 5 15 2 3 2" xfId="11263" xr:uid="{00000000-0005-0000-0000-0000FF2C0000}"/>
    <cellStyle name="Normal 5 15 2 4" xfId="11264" xr:uid="{00000000-0005-0000-0000-0000002D0000}"/>
    <cellStyle name="Normal 5 15 2 4 2" xfId="11265" xr:uid="{00000000-0005-0000-0000-0000012D0000}"/>
    <cellStyle name="Normal 5 15 2 5" xfId="11266" xr:uid="{00000000-0005-0000-0000-0000022D0000}"/>
    <cellStyle name="Normal 5 15 2 5 2" xfId="11267" xr:uid="{00000000-0005-0000-0000-0000032D0000}"/>
    <cellStyle name="Normal 5 15 2 6" xfId="11268" xr:uid="{00000000-0005-0000-0000-0000042D0000}"/>
    <cellStyle name="Normal 5 15 2 6 2" xfId="11269" xr:uid="{00000000-0005-0000-0000-0000052D0000}"/>
    <cellStyle name="Normal 5 15 2 7" xfId="11270" xr:uid="{00000000-0005-0000-0000-0000062D0000}"/>
    <cellStyle name="Normal 5 15 2 7 2" xfId="11271" xr:uid="{00000000-0005-0000-0000-0000072D0000}"/>
    <cellStyle name="Normal 5 15 2 8" xfId="11272" xr:uid="{00000000-0005-0000-0000-0000082D0000}"/>
    <cellStyle name="Normal 5 15 2 8 2" xfId="11273" xr:uid="{00000000-0005-0000-0000-0000092D0000}"/>
    <cellStyle name="Normal 5 15 2 9" xfId="11274" xr:uid="{00000000-0005-0000-0000-00000A2D0000}"/>
    <cellStyle name="Normal 5 15 2 9 2" xfId="11275" xr:uid="{00000000-0005-0000-0000-00000B2D0000}"/>
    <cellStyle name="Normal 5 15 3" xfId="11276" xr:uid="{00000000-0005-0000-0000-00000C2D0000}"/>
    <cellStyle name="Normal 5 15 3 10" xfId="11277" xr:uid="{00000000-0005-0000-0000-00000D2D0000}"/>
    <cellStyle name="Normal 5 15 3 10 2" xfId="11278" xr:uid="{00000000-0005-0000-0000-00000E2D0000}"/>
    <cellStyle name="Normal 5 15 3 11" xfId="11279" xr:uid="{00000000-0005-0000-0000-00000F2D0000}"/>
    <cellStyle name="Normal 5 15 3 11 2" xfId="11280" xr:uid="{00000000-0005-0000-0000-0000102D0000}"/>
    <cellStyle name="Normal 5 15 3 12" xfId="11281" xr:uid="{00000000-0005-0000-0000-0000112D0000}"/>
    <cellStyle name="Normal 5 15 3 12 2" xfId="11282" xr:uid="{00000000-0005-0000-0000-0000122D0000}"/>
    <cellStyle name="Normal 5 15 3 13" xfId="11283" xr:uid="{00000000-0005-0000-0000-0000132D0000}"/>
    <cellStyle name="Normal 5 15 3 13 2" xfId="11284" xr:uid="{00000000-0005-0000-0000-0000142D0000}"/>
    <cellStyle name="Normal 5 15 3 14" xfId="11285" xr:uid="{00000000-0005-0000-0000-0000152D0000}"/>
    <cellStyle name="Normal 5 15 3 14 2" xfId="11286" xr:uid="{00000000-0005-0000-0000-0000162D0000}"/>
    <cellStyle name="Normal 5 15 3 15" xfId="11287" xr:uid="{00000000-0005-0000-0000-0000172D0000}"/>
    <cellStyle name="Normal 5 15 3 2" xfId="11288" xr:uid="{00000000-0005-0000-0000-0000182D0000}"/>
    <cellStyle name="Normal 5 15 3 2 2" xfId="11289" xr:uid="{00000000-0005-0000-0000-0000192D0000}"/>
    <cellStyle name="Normal 5 15 3 3" xfId="11290" xr:uid="{00000000-0005-0000-0000-00001A2D0000}"/>
    <cellStyle name="Normal 5 15 3 3 2" xfId="11291" xr:uid="{00000000-0005-0000-0000-00001B2D0000}"/>
    <cellStyle name="Normal 5 15 3 4" xfId="11292" xr:uid="{00000000-0005-0000-0000-00001C2D0000}"/>
    <cellStyle name="Normal 5 15 3 4 2" xfId="11293" xr:uid="{00000000-0005-0000-0000-00001D2D0000}"/>
    <cellStyle name="Normal 5 15 3 5" xfId="11294" xr:uid="{00000000-0005-0000-0000-00001E2D0000}"/>
    <cellStyle name="Normal 5 15 3 5 2" xfId="11295" xr:uid="{00000000-0005-0000-0000-00001F2D0000}"/>
    <cellStyle name="Normal 5 15 3 6" xfId="11296" xr:uid="{00000000-0005-0000-0000-0000202D0000}"/>
    <cellStyle name="Normal 5 15 3 6 2" xfId="11297" xr:uid="{00000000-0005-0000-0000-0000212D0000}"/>
    <cellStyle name="Normal 5 15 3 7" xfId="11298" xr:uid="{00000000-0005-0000-0000-0000222D0000}"/>
    <cellStyle name="Normal 5 15 3 7 2" xfId="11299" xr:uid="{00000000-0005-0000-0000-0000232D0000}"/>
    <cellStyle name="Normal 5 15 3 8" xfId="11300" xr:uid="{00000000-0005-0000-0000-0000242D0000}"/>
    <cellStyle name="Normal 5 15 3 8 2" xfId="11301" xr:uid="{00000000-0005-0000-0000-0000252D0000}"/>
    <cellStyle name="Normal 5 15 3 9" xfId="11302" xr:uid="{00000000-0005-0000-0000-0000262D0000}"/>
    <cellStyle name="Normal 5 15 3 9 2" xfId="11303" xr:uid="{00000000-0005-0000-0000-0000272D0000}"/>
    <cellStyle name="Normal 5 15 4" xfId="11304" xr:uid="{00000000-0005-0000-0000-0000282D0000}"/>
    <cellStyle name="Normal 5 15 4 2" xfId="11305" xr:uid="{00000000-0005-0000-0000-0000292D0000}"/>
    <cellStyle name="Normal 5 15 5" xfId="11306" xr:uid="{00000000-0005-0000-0000-00002A2D0000}"/>
    <cellStyle name="Normal 5 15 5 2" xfId="11307" xr:uid="{00000000-0005-0000-0000-00002B2D0000}"/>
    <cellStyle name="Normal 5 15 6" xfId="11308" xr:uid="{00000000-0005-0000-0000-00002C2D0000}"/>
    <cellStyle name="Normal 5 15 6 2" xfId="11309" xr:uid="{00000000-0005-0000-0000-00002D2D0000}"/>
    <cellStyle name="Normal 5 15 7" xfId="11310" xr:uid="{00000000-0005-0000-0000-00002E2D0000}"/>
    <cellStyle name="Normal 5 15 7 2" xfId="11311" xr:uid="{00000000-0005-0000-0000-00002F2D0000}"/>
    <cellStyle name="Normal 5 15 8" xfId="11312" xr:uid="{00000000-0005-0000-0000-0000302D0000}"/>
    <cellStyle name="Normal 5 15 8 2" xfId="11313" xr:uid="{00000000-0005-0000-0000-0000312D0000}"/>
    <cellStyle name="Normal 5 15 9" xfId="11314" xr:uid="{00000000-0005-0000-0000-0000322D0000}"/>
    <cellStyle name="Normal 5 15 9 2" xfId="11315" xr:uid="{00000000-0005-0000-0000-0000332D0000}"/>
    <cellStyle name="Normal 5 16" xfId="11316" xr:uid="{00000000-0005-0000-0000-0000342D0000}"/>
    <cellStyle name="Normal 5 16 10" xfId="11317" xr:uid="{00000000-0005-0000-0000-0000352D0000}"/>
    <cellStyle name="Normal 5 16 10 2" xfId="11318" xr:uid="{00000000-0005-0000-0000-0000362D0000}"/>
    <cellStyle name="Normal 5 16 11" xfId="11319" xr:uid="{00000000-0005-0000-0000-0000372D0000}"/>
    <cellStyle name="Normal 5 16 11 2" xfId="11320" xr:uid="{00000000-0005-0000-0000-0000382D0000}"/>
    <cellStyle name="Normal 5 16 12" xfId="11321" xr:uid="{00000000-0005-0000-0000-0000392D0000}"/>
    <cellStyle name="Normal 5 16 12 2" xfId="11322" xr:uid="{00000000-0005-0000-0000-00003A2D0000}"/>
    <cellStyle name="Normal 5 16 13" xfId="11323" xr:uid="{00000000-0005-0000-0000-00003B2D0000}"/>
    <cellStyle name="Normal 5 16 13 2" xfId="11324" xr:uid="{00000000-0005-0000-0000-00003C2D0000}"/>
    <cellStyle name="Normal 5 16 14" xfId="11325" xr:uid="{00000000-0005-0000-0000-00003D2D0000}"/>
    <cellStyle name="Normal 5 16 14 2" xfId="11326" xr:uid="{00000000-0005-0000-0000-00003E2D0000}"/>
    <cellStyle name="Normal 5 16 15" xfId="11327" xr:uid="{00000000-0005-0000-0000-00003F2D0000}"/>
    <cellStyle name="Normal 5 16 15 2" xfId="11328" xr:uid="{00000000-0005-0000-0000-0000402D0000}"/>
    <cellStyle name="Normal 5 16 16" xfId="11329" xr:uid="{00000000-0005-0000-0000-0000412D0000}"/>
    <cellStyle name="Normal 5 16 16 2" xfId="11330" xr:uid="{00000000-0005-0000-0000-0000422D0000}"/>
    <cellStyle name="Normal 5 16 17" xfId="11331" xr:uid="{00000000-0005-0000-0000-0000432D0000}"/>
    <cellStyle name="Normal 5 16 18" xfId="11332" xr:uid="{00000000-0005-0000-0000-0000442D0000}"/>
    <cellStyle name="Normal 5 16 2" xfId="11333" xr:uid="{00000000-0005-0000-0000-0000452D0000}"/>
    <cellStyle name="Normal 5 16 2 10" xfId="11334" xr:uid="{00000000-0005-0000-0000-0000462D0000}"/>
    <cellStyle name="Normal 5 16 2 10 2" xfId="11335" xr:uid="{00000000-0005-0000-0000-0000472D0000}"/>
    <cellStyle name="Normal 5 16 2 11" xfId="11336" xr:uid="{00000000-0005-0000-0000-0000482D0000}"/>
    <cellStyle name="Normal 5 16 2 11 2" xfId="11337" xr:uid="{00000000-0005-0000-0000-0000492D0000}"/>
    <cellStyle name="Normal 5 16 2 12" xfId="11338" xr:uid="{00000000-0005-0000-0000-00004A2D0000}"/>
    <cellStyle name="Normal 5 16 2 12 2" xfId="11339" xr:uid="{00000000-0005-0000-0000-00004B2D0000}"/>
    <cellStyle name="Normal 5 16 2 13" xfId="11340" xr:uid="{00000000-0005-0000-0000-00004C2D0000}"/>
    <cellStyle name="Normal 5 16 2 13 2" xfId="11341" xr:uid="{00000000-0005-0000-0000-00004D2D0000}"/>
    <cellStyle name="Normal 5 16 2 14" xfId="11342" xr:uid="{00000000-0005-0000-0000-00004E2D0000}"/>
    <cellStyle name="Normal 5 16 2 14 2" xfId="11343" xr:uid="{00000000-0005-0000-0000-00004F2D0000}"/>
    <cellStyle name="Normal 5 16 2 15" xfId="11344" xr:uid="{00000000-0005-0000-0000-0000502D0000}"/>
    <cellStyle name="Normal 5 16 2 16" xfId="11345" xr:uid="{00000000-0005-0000-0000-0000512D0000}"/>
    <cellStyle name="Normal 5 16 2 2" xfId="11346" xr:uid="{00000000-0005-0000-0000-0000522D0000}"/>
    <cellStyle name="Normal 5 16 2 2 2" xfId="11347" xr:uid="{00000000-0005-0000-0000-0000532D0000}"/>
    <cellStyle name="Normal 5 16 2 3" xfId="11348" xr:uid="{00000000-0005-0000-0000-0000542D0000}"/>
    <cellStyle name="Normal 5 16 2 3 2" xfId="11349" xr:uid="{00000000-0005-0000-0000-0000552D0000}"/>
    <cellStyle name="Normal 5 16 2 4" xfId="11350" xr:uid="{00000000-0005-0000-0000-0000562D0000}"/>
    <cellStyle name="Normal 5 16 2 4 2" xfId="11351" xr:uid="{00000000-0005-0000-0000-0000572D0000}"/>
    <cellStyle name="Normal 5 16 2 5" xfId="11352" xr:uid="{00000000-0005-0000-0000-0000582D0000}"/>
    <cellStyle name="Normal 5 16 2 5 2" xfId="11353" xr:uid="{00000000-0005-0000-0000-0000592D0000}"/>
    <cellStyle name="Normal 5 16 2 6" xfId="11354" xr:uid="{00000000-0005-0000-0000-00005A2D0000}"/>
    <cellStyle name="Normal 5 16 2 6 2" xfId="11355" xr:uid="{00000000-0005-0000-0000-00005B2D0000}"/>
    <cellStyle name="Normal 5 16 2 7" xfId="11356" xr:uid="{00000000-0005-0000-0000-00005C2D0000}"/>
    <cellStyle name="Normal 5 16 2 7 2" xfId="11357" xr:uid="{00000000-0005-0000-0000-00005D2D0000}"/>
    <cellStyle name="Normal 5 16 2 8" xfId="11358" xr:uid="{00000000-0005-0000-0000-00005E2D0000}"/>
    <cellStyle name="Normal 5 16 2 8 2" xfId="11359" xr:uid="{00000000-0005-0000-0000-00005F2D0000}"/>
    <cellStyle name="Normal 5 16 2 9" xfId="11360" xr:uid="{00000000-0005-0000-0000-0000602D0000}"/>
    <cellStyle name="Normal 5 16 2 9 2" xfId="11361" xr:uid="{00000000-0005-0000-0000-0000612D0000}"/>
    <cellStyle name="Normal 5 16 3" xfId="11362" xr:uid="{00000000-0005-0000-0000-0000622D0000}"/>
    <cellStyle name="Normal 5 16 3 10" xfId="11363" xr:uid="{00000000-0005-0000-0000-0000632D0000}"/>
    <cellStyle name="Normal 5 16 3 10 2" xfId="11364" xr:uid="{00000000-0005-0000-0000-0000642D0000}"/>
    <cellStyle name="Normal 5 16 3 11" xfId="11365" xr:uid="{00000000-0005-0000-0000-0000652D0000}"/>
    <cellStyle name="Normal 5 16 3 11 2" xfId="11366" xr:uid="{00000000-0005-0000-0000-0000662D0000}"/>
    <cellStyle name="Normal 5 16 3 12" xfId="11367" xr:uid="{00000000-0005-0000-0000-0000672D0000}"/>
    <cellStyle name="Normal 5 16 3 12 2" xfId="11368" xr:uid="{00000000-0005-0000-0000-0000682D0000}"/>
    <cellStyle name="Normal 5 16 3 13" xfId="11369" xr:uid="{00000000-0005-0000-0000-0000692D0000}"/>
    <cellStyle name="Normal 5 16 3 13 2" xfId="11370" xr:uid="{00000000-0005-0000-0000-00006A2D0000}"/>
    <cellStyle name="Normal 5 16 3 14" xfId="11371" xr:uid="{00000000-0005-0000-0000-00006B2D0000}"/>
    <cellStyle name="Normal 5 16 3 14 2" xfId="11372" xr:uid="{00000000-0005-0000-0000-00006C2D0000}"/>
    <cellStyle name="Normal 5 16 3 15" xfId="11373" xr:uid="{00000000-0005-0000-0000-00006D2D0000}"/>
    <cellStyle name="Normal 5 16 3 2" xfId="11374" xr:uid="{00000000-0005-0000-0000-00006E2D0000}"/>
    <cellStyle name="Normal 5 16 3 2 2" xfId="11375" xr:uid="{00000000-0005-0000-0000-00006F2D0000}"/>
    <cellStyle name="Normal 5 16 3 3" xfId="11376" xr:uid="{00000000-0005-0000-0000-0000702D0000}"/>
    <cellStyle name="Normal 5 16 3 3 2" xfId="11377" xr:uid="{00000000-0005-0000-0000-0000712D0000}"/>
    <cellStyle name="Normal 5 16 3 4" xfId="11378" xr:uid="{00000000-0005-0000-0000-0000722D0000}"/>
    <cellStyle name="Normal 5 16 3 4 2" xfId="11379" xr:uid="{00000000-0005-0000-0000-0000732D0000}"/>
    <cellStyle name="Normal 5 16 3 5" xfId="11380" xr:uid="{00000000-0005-0000-0000-0000742D0000}"/>
    <cellStyle name="Normal 5 16 3 5 2" xfId="11381" xr:uid="{00000000-0005-0000-0000-0000752D0000}"/>
    <cellStyle name="Normal 5 16 3 6" xfId="11382" xr:uid="{00000000-0005-0000-0000-0000762D0000}"/>
    <cellStyle name="Normal 5 16 3 6 2" xfId="11383" xr:uid="{00000000-0005-0000-0000-0000772D0000}"/>
    <cellStyle name="Normal 5 16 3 7" xfId="11384" xr:uid="{00000000-0005-0000-0000-0000782D0000}"/>
    <cellStyle name="Normal 5 16 3 7 2" xfId="11385" xr:uid="{00000000-0005-0000-0000-0000792D0000}"/>
    <cellStyle name="Normal 5 16 3 8" xfId="11386" xr:uid="{00000000-0005-0000-0000-00007A2D0000}"/>
    <cellStyle name="Normal 5 16 3 8 2" xfId="11387" xr:uid="{00000000-0005-0000-0000-00007B2D0000}"/>
    <cellStyle name="Normal 5 16 3 9" xfId="11388" xr:uid="{00000000-0005-0000-0000-00007C2D0000}"/>
    <cellStyle name="Normal 5 16 3 9 2" xfId="11389" xr:uid="{00000000-0005-0000-0000-00007D2D0000}"/>
    <cellStyle name="Normal 5 16 4" xfId="11390" xr:uid="{00000000-0005-0000-0000-00007E2D0000}"/>
    <cellStyle name="Normal 5 16 4 2" xfId="11391" xr:uid="{00000000-0005-0000-0000-00007F2D0000}"/>
    <cellStyle name="Normal 5 16 5" xfId="11392" xr:uid="{00000000-0005-0000-0000-0000802D0000}"/>
    <cellStyle name="Normal 5 16 5 2" xfId="11393" xr:uid="{00000000-0005-0000-0000-0000812D0000}"/>
    <cellStyle name="Normal 5 16 6" xfId="11394" xr:uid="{00000000-0005-0000-0000-0000822D0000}"/>
    <cellStyle name="Normal 5 16 6 2" xfId="11395" xr:uid="{00000000-0005-0000-0000-0000832D0000}"/>
    <cellStyle name="Normal 5 16 7" xfId="11396" xr:uid="{00000000-0005-0000-0000-0000842D0000}"/>
    <cellStyle name="Normal 5 16 7 2" xfId="11397" xr:uid="{00000000-0005-0000-0000-0000852D0000}"/>
    <cellStyle name="Normal 5 16 8" xfId="11398" xr:uid="{00000000-0005-0000-0000-0000862D0000}"/>
    <cellStyle name="Normal 5 16 8 2" xfId="11399" xr:uid="{00000000-0005-0000-0000-0000872D0000}"/>
    <cellStyle name="Normal 5 16 9" xfId="11400" xr:uid="{00000000-0005-0000-0000-0000882D0000}"/>
    <cellStyle name="Normal 5 16 9 2" xfId="11401" xr:uid="{00000000-0005-0000-0000-0000892D0000}"/>
    <cellStyle name="Normal 5 17" xfId="11402" xr:uid="{00000000-0005-0000-0000-00008A2D0000}"/>
    <cellStyle name="Normal 5 17 10" xfId="11403" xr:uid="{00000000-0005-0000-0000-00008B2D0000}"/>
    <cellStyle name="Normal 5 17 10 2" xfId="11404" xr:uid="{00000000-0005-0000-0000-00008C2D0000}"/>
    <cellStyle name="Normal 5 17 11" xfId="11405" xr:uid="{00000000-0005-0000-0000-00008D2D0000}"/>
    <cellStyle name="Normal 5 17 11 2" xfId="11406" xr:uid="{00000000-0005-0000-0000-00008E2D0000}"/>
    <cellStyle name="Normal 5 17 12" xfId="11407" xr:uid="{00000000-0005-0000-0000-00008F2D0000}"/>
    <cellStyle name="Normal 5 17 12 2" xfId="11408" xr:uid="{00000000-0005-0000-0000-0000902D0000}"/>
    <cellStyle name="Normal 5 17 13" xfId="11409" xr:uid="{00000000-0005-0000-0000-0000912D0000}"/>
    <cellStyle name="Normal 5 17 13 2" xfId="11410" xr:uid="{00000000-0005-0000-0000-0000922D0000}"/>
    <cellStyle name="Normal 5 17 14" xfId="11411" xr:uid="{00000000-0005-0000-0000-0000932D0000}"/>
    <cellStyle name="Normal 5 17 14 2" xfId="11412" xr:uid="{00000000-0005-0000-0000-0000942D0000}"/>
    <cellStyle name="Normal 5 17 15" xfId="11413" xr:uid="{00000000-0005-0000-0000-0000952D0000}"/>
    <cellStyle name="Normal 5 17 15 2" xfId="11414" xr:uid="{00000000-0005-0000-0000-0000962D0000}"/>
    <cellStyle name="Normal 5 17 16" xfId="11415" xr:uid="{00000000-0005-0000-0000-0000972D0000}"/>
    <cellStyle name="Normal 5 17 16 2" xfId="11416" xr:uid="{00000000-0005-0000-0000-0000982D0000}"/>
    <cellStyle name="Normal 5 17 17" xfId="11417" xr:uid="{00000000-0005-0000-0000-0000992D0000}"/>
    <cellStyle name="Normal 5 17 18" xfId="11418" xr:uid="{00000000-0005-0000-0000-00009A2D0000}"/>
    <cellStyle name="Normal 5 17 2" xfId="11419" xr:uid="{00000000-0005-0000-0000-00009B2D0000}"/>
    <cellStyle name="Normal 5 17 2 10" xfId="11420" xr:uid="{00000000-0005-0000-0000-00009C2D0000}"/>
    <cellStyle name="Normal 5 17 2 10 2" xfId="11421" xr:uid="{00000000-0005-0000-0000-00009D2D0000}"/>
    <cellStyle name="Normal 5 17 2 11" xfId="11422" xr:uid="{00000000-0005-0000-0000-00009E2D0000}"/>
    <cellStyle name="Normal 5 17 2 11 2" xfId="11423" xr:uid="{00000000-0005-0000-0000-00009F2D0000}"/>
    <cellStyle name="Normal 5 17 2 12" xfId="11424" xr:uid="{00000000-0005-0000-0000-0000A02D0000}"/>
    <cellStyle name="Normal 5 17 2 12 2" xfId="11425" xr:uid="{00000000-0005-0000-0000-0000A12D0000}"/>
    <cellStyle name="Normal 5 17 2 13" xfId="11426" xr:uid="{00000000-0005-0000-0000-0000A22D0000}"/>
    <cellStyle name="Normal 5 17 2 13 2" xfId="11427" xr:uid="{00000000-0005-0000-0000-0000A32D0000}"/>
    <cellStyle name="Normal 5 17 2 14" xfId="11428" xr:uid="{00000000-0005-0000-0000-0000A42D0000}"/>
    <cellStyle name="Normal 5 17 2 14 2" xfId="11429" xr:uid="{00000000-0005-0000-0000-0000A52D0000}"/>
    <cellStyle name="Normal 5 17 2 15" xfId="11430" xr:uid="{00000000-0005-0000-0000-0000A62D0000}"/>
    <cellStyle name="Normal 5 17 2 16" xfId="11431" xr:uid="{00000000-0005-0000-0000-0000A72D0000}"/>
    <cellStyle name="Normal 5 17 2 2" xfId="11432" xr:uid="{00000000-0005-0000-0000-0000A82D0000}"/>
    <cellStyle name="Normal 5 17 2 2 2" xfId="11433" xr:uid="{00000000-0005-0000-0000-0000A92D0000}"/>
    <cellStyle name="Normal 5 17 2 3" xfId="11434" xr:uid="{00000000-0005-0000-0000-0000AA2D0000}"/>
    <cellStyle name="Normal 5 17 2 3 2" xfId="11435" xr:uid="{00000000-0005-0000-0000-0000AB2D0000}"/>
    <cellStyle name="Normal 5 17 2 4" xfId="11436" xr:uid="{00000000-0005-0000-0000-0000AC2D0000}"/>
    <cellStyle name="Normal 5 17 2 4 2" xfId="11437" xr:uid="{00000000-0005-0000-0000-0000AD2D0000}"/>
    <cellStyle name="Normal 5 17 2 5" xfId="11438" xr:uid="{00000000-0005-0000-0000-0000AE2D0000}"/>
    <cellStyle name="Normal 5 17 2 5 2" xfId="11439" xr:uid="{00000000-0005-0000-0000-0000AF2D0000}"/>
    <cellStyle name="Normal 5 17 2 6" xfId="11440" xr:uid="{00000000-0005-0000-0000-0000B02D0000}"/>
    <cellStyle name="Normal 5 17 2 6 2" xfId="11441" xr:uid="{00000000-0005-0000-0000-0000B12D0000}"/>
    <cellStyle name="Normal 5 17 2 7" xfId="11442" xr:uid="{00000000-0005-0000-0000-0000B22D0000}"/>
    <cellStyle name="Normal 5 17 2 7 2" xfId="11443" xr:uid="{00000000-0005-0000-0000-0000B32D0000}"/>
    <cellStyle name="Normal 5 17 2 8" xfId="11444" xr:uid="{00000000-0005-0000-0000-0000B42D0000}"/>
    <cellStyle name="Normal 5 17 2 8 2" xfId="11445" xr:uid="{00000000-0005-0000-0000-0000B52D0000}"/>
    <cellStyle name="Normal 5 17 2 9" xfId="11446" xr:uid="{00000000-0005-0000-0000-0000B62D0000}"/>
    <cellStyle name="Normal 5 17 2 9 2" xfId="11447" xr:uid="{00000000-0005-0000-0000-0000B72D0000}"/>
    <cellStyle name="Normal 5 17 3" xfId="11448" xr:uid="{00000000-0005-0000-0000-0000B82D0000}"/>
    <cellStyle name="Normal 5 17 3 10" xfId="11449" xr:uid="{00000000-0005-0000-0000-0000B92D0000}"/>
    <cellStyle name="Normal 5 17 3 10 2" xfId="11450" xr:uid="{00000000-0005-0000-0000-0000BA2D0000}"/>
    <cellStyle name="Normal 5 17 3 11" xfId="11451" xr:uid="{00000000-0005-0000-0000-0000BB2D0000}"/>
    <cellStyle name="Normal 5 17 3 11 2" xfId="11452" xr:uid="{00000000-0005-0000-0000-0000BC2D0000}"/>
    <cellStyle name="Normal 5 17 3 12" xfId="11453" xr:uid="{00000000-0005-0000-0000-0000BD2D0000}"/>
    <cellStyle name="Normal 5 17 3 12 2" xfId="11454" xr:uid="{00000000-0005-0000-0000-0000BE2D0000}"/>
    <cellStyle name="Normal 5 17 3 13" xfId="11455" xr:uid="{00000000-0005-0000-0000-0000BF2D0000}"/>
    <cellStyle name="Normal 5 17 3 13 2" xfId="11456" xr:uid="{00000000-0005-0000-0000-0000C02D0000}"/>
    <cellStyle name="Normal 5 17 3 14" xfId="11457" xr:uid="{00000000-0005-0000-0000-0000C12D0000}"/>
    <cellStyle name="Normal 5 17 3 14 2" xfId="11458" xr:uid="{00000000-0005-0000-0000-0000C22D0000}"/>
    <cellStyle name="Normal 5 17 3 15" xfId="11459" xr:uid="{00000000-0005-0000-0000-0000C32D0000}"/>
    <cellStyle name="Normal 5 17 3 2" xfId="11460" xr:uid="{00000000-0005-0000-0000-0000C42D0000}"/>
    <cellStyle name="Normal 5 17 3 2 2" xfId="11461" xr:uid="{00000000-0005-0000-0000-0000C52D0000}"/>
    <cellStyle name="Normal 5 17 3 3" xfId="11462" xr:uid="{00000000-0005-0000-0000-0000C62D0000}"/>
    <cellStyle name="Normal 5 17 3 3 2" xfId="11463" xr:uid="{00000000-0005-0000-0000-0000C72D0000}"/>
    <cellStyle name="Normal 5 17 3 4" xfId="11464" xr:uid="{00000000-0005-0000-0000-0000C82D0000}"/>
    <cellStyle name="Normal 5 17 3 4 2" xfId="11465" xr:uid="{00000000-0005-0000-0000-0000C92D0000}"/>
    <cellStyle name="Normal 5 17 3 5" xfId="11466" xr:uid="{00000000-0005-0000-0000-0000CA2D0000}"/>
    <cellStyle name="Normal 5 17 3 5 2" xfId="11467" xr:uid="{00000000-0005-0000-0000-0000CB2D0000}"/>
    <cellStyle name="Normal 5 17 3 6" xfId="11468" xr:uid="{00000000-0005-0000-0000-0000CC2D0000}"/>
    <cellStyle name="Normal 5 17 3 6 2" xfId="11469" xr:uid="{00000000-0005-0000-0000-0000CD2D0000}"/>
    <cellStyle name="Normal 5 17 3 7" xfId="11470" xr:uid="{00000000-0005-0000-0000-0000CE2D0000}"/>
    <cellStyle name="Normal 5 17 3 7 2" xfId="11471" xr:uid="{00000000-0005-0000-0000-0000CF2D0000}"/>
    <cellStyle name="Normal 5 17 3 8" xfId="11472" xr:uid="{00000000-0005-0000-0000-0000D02D0000}"/>
    <cellStyle name="Normal 5 17 3 8 2" xfId="11473" xr:uid="{00000000-0005-0000-0000-0000D12D0000}"/>
    <cellStyle name="Normal 5 17 3 9" xfId="11474" xr:uid="{00000000-0005-0000-0000-0000D22D0000}"/>
    <cellStyle name="Normal 5 17 3 9 2" xfId="11475" xr:uid="{00000000-0005-0000-0000-0000D32D0000}"/>
    <cellStyle name="Normal 5 17 4" xfId="11476" xr:uid="{00000000-0005-0000-0000-0000D42D0000}"/>
    <cellStyle name="Normal 5 17 4 2" xfId="11477" xr:uid="{00000000-0005-0000-0000-0000D52D0000}"/>
    <cellStyle name="Normal 5 17 5" xfId="11478" xr:uid="{00000000-0005-0000-0000-0000D62D0000}"/>
    <cellStyle name="Normal 5 17 5 2" xfId="11479" xr:uid="{00000000-0005-0000-0000-0000D72D0000}"/>
    <cellStyle name="Normal 5 17 6" xfId="11480" xr:uid="{00000000-0005-0000-0000-0000D82D0000}"/>
    <cellStyle name="Normal 5 17 6 2" xfId="11481" xr:uid="{00000000-0005-0000-0000-0000D92D0000}"/>
    <cellStyle name="Normal 5 17 7" xfId="11482" xr:uid="{00000000-0005-0000-0000-0000DA2D0000}"/>
    <cellStyle name="Normal 5 17 7 2" xfId="11483" xr:uid="{00000000-0005-0000-0000-0000DB2D0000}"/>
    <cellStyle name="Normal 5 17 8" xfId="11484" xr:uid="{00000000-0005-0000-0000-0000DC2D0000}"/>
    <cellStyle name="Normal 5 17 8 2" xfId="11485" xr:uid="{00000000-0005-0000-0000-0000DD2D0000}"/>
    <cellStyle name="Normal 5 17 9" xfId="11486" xr:uid="{00000000-0005-0000-0000-0000DE2D0000}"/>
    <cellStyle name="Normal 5 17 9 2" xfId="11487" xr:uid="{00000000-0005-0000-0000-0000DF2D0000}"/>
    <cellStyle name="Normal 5 18" xfId="11488" xr:uid="{00000000-0005-0000-0000-0000E02D0000}"/>
    <cellStyle name="Normal 5 18 10" xfId="11489" xr:uid="{00000000-0005-0000-0000-0000E12D0000}"/>
    <cellStyle name="Normal 5 18 10 2" xfId="11490" xr:uid="{00000000-0005-0000-0000-0000E22D0000}"/>
    <cellStyle name="Normal 5 18 11" xfId="11491" xr:uid="{00000000-0005-0000-0000-0000E32D0000}"/>
    <cellStyle name="Normal 5 18 11 2" xfId="11492" xr:uid="{00000000-0005-0000-0000-0000E42D0000}"/>
    <cellStyle name="Normal 5 18 12" xfId="11493" xr:uid="{00000000-0005-0000-0000-0000E52D0000}"/>
    <cellStyle name="Normal 5 18 12 2" xfId="11494" xr:uid="{00000000-0005-0000-0000-0000E62D0000}"/>
    <cellStyle name="Normal 5 18 13" xfId="11495" xr:uid="{00000000-0005-0000-0000-0000E72D0000}"/>
    <cellStyle name="Normal 5 18 13 2" xfId="11496" xr:uid="{00000000-0005-0000-0000-0000E82D0000}"/>
    <cellStyle name="Normal 5 18 14" xfId="11497" xr:uid="{00000000-0005-0000-0000-0000E92D0000}"/>
    <cellStyle name="Normal 5 18 14 2" xfId="11498" xr:uid="{00000000-0005-0000-0000-0000EA2D0000}"/>
    <cellStyle name="Normal 5 18 15" xfId="11499" xr:uid="{00000000-0005-0000-0000-0000EB2D0000}"/>
    <cellStyle name="Normal 5 18 15 2" xfId="11500" xr:uid="{00000000-0005-0000-0000-0000EC2D0000}"/>
    <cellStyle name="Normal 5 18 16" xfId="11501" xr:uid="{00000000-0005-0000-0000-0000ED2D0000}"/>
    <cellStyle name="Normal 5 18 16 2" xfId="11502" xr:uid="{00000000-0005-0000-0000-0000EE2D0000}"/>
    <cellStyle name="Normal 5 18 17" xfId="11503" xr:uid="{00000000-0005-0000-0000-0000EF2D0000}"/>
    <cellStyle name="Normal 5 18 18" xfId="11504" xr:uid="{00000000-0005-0000-0000-0000F02D0000}"/>
    <cellStyle name="Normal 5 18 2" xfId="11505" xr:uid="{00000000-0005-0000-0000-0000F12D0000}"/>
    <cellStyle name="Normal 5 18 2 10" xfId="11506" xr:uid="{00000000-0005-0000-0000-0000F22D0000}"/>
    <cellStyle name="Normal 5 18 2 10 2" xfId="11507" xr:uid="{00000000-0005-0000-0000-0000F32D0000}"/>
    <cellStyle name="Normal 5 18 2 11" xfId="11508" xr:uid="{00000000-0005-0000-0000-0000F42D0000}"/>
    <cellStyle name="Normal 5 18 2 11 2" xfId="11509" xr:uid="{00000000-0005-0000-0000-0000F52D0000}"/>
    <cellStyle name="Normal 5 18 2 12" xfId="11510" xr:uid="{00000000-0005-0000-0000-0000F62D0000}"/>
    <cellStyle name="Normal 5 18 2 12 2" xfId="11511" xr:uid="{00000000-0005-0000-0000-0000F72D0000}"/>
    <cellStyle name="Normal 5 18 2 13" xfId="11512" xr:uid="{00000000-0005-0000-0000-0000F82D0000}"/>
    <cellStyle name="Normal 5 18 2 13 2" xfId="11513" xr:uid="{00000000-0005-0000-0000-0000F92D0000}"/>
    <cellStyle name="Normal 5 18 2 14" xfId="11514" xr:uid="{00000000-0005-0000-0000-0000FA2D0000}"/>
    <cellStyle name="Normal 5 18 2 14 2" xfId="11515" xr:uid="{00000000-0005-0000-0000-0000FB2D0000}"/>
    <cellStyle name="Normal 5 18 2 15" xfId="11516" xr:uid="{00000000-0005-0000-0000-0000FC2D0000}"/>
    <cellStyle name="Normal 5 18 2 16" xfId="11517" xr:uid="{00000000-0005-0000-0000-0000FD2D0000}"/>
    <cellStyle name="Normal 5 18 2 2" xfId="11518" xr:uid="{00000000-0005-0000-0000-0000FE2D0000}"/>
    <cellStyle name="Normal 5 18 2 2 2" xfId="11519" xr:uid="{00000000-0005-0000-0000-0000FF2D0000}"/>
    <cellStyle name="Normal 5 18 2 3" xfId="11520" xr:uid="{00000000-0005-0000-0000-0000002E0000}"/>
    <cellStyle name="Normal 5 18 2 3 2" xfId="11521" xr:uid="{00000000-0005-0000-0000-0000012E0000}"/>
    <cellStyle name="Normal 5 18 2 4" xfId="11522" xr:uid="{00000000-0005-0000-0000-0000022E0000}"/>
    <cellStyle name="Normal 5 18 2 4 2" xfId="11523" xr:uid="{00000000-0005-0000-0000-0000032E0000}"/>
    <cellStyle name="Normal 5 18 2 5" xfId="11524" xr:uid="{00000000-0005-0000-0000-0000042E0000}"/>
    <cellStyle name="Normal 5 18 2 5 2" xfId="11525" xr:uid="{00000000-0005-0000-0000-0000052E0000}"/>
    <cellStyle name="Normal 5 18 2 6" xfId="11526" xr:uid="{00000000-0005-0000-0000-0000062E0000}"/>
    <cellStyle name="Normal 5 18 2 6 2" xfId="11527" xr:uid="{00000000-0005-0000-0000-0000072E0000}"/>
    <cellStyle name="Normal 5 18 2 7" xfId="11528" xr:uid="{00000000-0005-0000-0000-0000082E0000}"/>
    <cellStyle name="Normal 5 18 2 7 2" xfId="11529" xr:uid="{00000000-0005-0000-0000-0000092E0000}"/>
    <cellStyle name="Normal 5 18 2 8" xfId="11530" xr:uid="{00000000-0005-0000-0000-00000A2E0000}"/>
    <cellStyle name="Normal 5 18 2 8 2" xfId="11531" xr:uid="{00000000-0005-0000-0000-00000B2E0000}"/>
    <cellStyle name="Normal 5 18 2 9" xfId="11532" xr:uid="{00000000-0005-0000-0000-00000C2E0000}"/>
    <cellStyle name="Normal 5 18 2 9 2" xfId="11533" xr:uid="{00000000-0005-0000-0000-00000D2E0000}"/>
    <cellStyle name="Normal 5 18 3" xfId="11534" xr:uid="{00000000-0005-0000-0000-00000E2E0000}"/>
    <cellStyle name="Normal 5 18 3 10" xfId="11535" xr:uid="{00000000-0005-0000-0000-00000F2E0000}"/>
    <cellStyle name="Normal 5 18 3 10 2" xfId="11536" xr:uid="{00000000-0005-0000-0000-0000102E0000}"/>
    <cellStyle name="Normal 5 18 3 11" xfId="11537" xr:uid="{00000000-0005-0000-0000-0000112E0000}"/>
    <cellStyle name="Normal 5 18 3 11 2" xfId="11538" xr:uid="{00000000-0005-0000-0000-0000122E0000}"/>
    <cellStyle name="Normal 5 18 3 12" xfId="11539" xr:uid="{00000000-0005-0000-0000-0000132E0000}"/>
    <cellStyle name="Normal 5 18 3 12 2" xfId="11540" xr:uid="{00000000-0005-0000-0000-0000142E0000}"/>
    <cellStyle name="Normal 5 18 3 13" xfId="11541" xr:uid="{00000000-0005-0000-0000-0000152E0000}"/>
    <cellStyle name="Normal 5 18 3 13 2" xfId="11542" xr:uid="{00000000-0005-0000-0000-0000162E0000}"/>
    <cellStyle name="Normal 5 18 3 14" xfId="11543" xr:uid="{00000000-0005-0000-0000-0000172E0000}"/>
    <cellStyle name="Normal 5 18 3 14 2" xfId="11544" xr:uid="{00000000-0005-0000-0000-0000182E0000}"/>
    <cellStyle name="Normal 5 18 3 15" xfId="11545" xr:uid="{00000000-0005-0000-0000-0000192E0000}"/>
    <cellStyle name="Normal 5 18 3 2" xfId="11546" xr:uid="{00000000-0005-0000-0000-00001A2E0000}"/>
    <cellStyle name="Normal 5 18 3 2 2" xfId="11547" xr:uid="{00000000-0005-0000-0000-00001B2E0000}"/>
    <cellStyle name="Normal 5 18 3 3" xfId="11548" xr:uid="{00000000-0005-0000-0000-00001C2E0000}"/>
    <cellStyle name="Normal 5 18 3 3 2" xfId="11549" xr:uid="{00000000-0005-0000-0000-00001D2E0000}"/>
    <cellStyle name="Normal 5 18 3 4" xfId="11550" xr:uid="{00000000-0005-0000-0000-00001E2E0000}"/>
    <cellStyle name="Normal 5 18 3 4 2" xfId="11551" xr:uid="{00000000-0005-0000-0000-00001F2E0000}"/>
    <cellStyle name="Normal 5 18 3 5" xfId="11552" xr:uid="{00000000-0005-0000-0000-0000202E0000}"/>
    <cellStyle name="Normal 5 18 3 5 2" xfId="11553" xr:uid="{00000000-0005-0000-0000-0000212E0000}"/>
    <cellStyle name="Normal 5 18 3 6" xfId="11554" xr:uid="{00000000-0005-0000-0000-0000222E0000}"/>
    <cellStyle name="Normal 5 18 3 6 2" xfId="11555" xr:uid="{00000000-0005-0000-0000-0000232E0000}"/>
    <cellStyle name="Normal 5 18 3 7" xfId="11556" xr:uid="{00000000-0005-0000-0000-0000242E0000}"/>
    <cellStyle name="Normal 5 18 3 7 2" xfId="11557" xr:uid="{00000000-0005-0000-0000-0000252E0000}"/>
    <cellStyle name="Normal 5 18 3 8" xfId="11558" xr:uid="{00000000-0005-0000-0000-0000262E0000}"/>
    <cellStyle name="Normal 5 18 3 8 2" xfId="11559" xr:uid="{00000000-0005-0000-0000-0000272E0000}"/>
    <cellStyle name="Normal 5 18 3 9" xfId="11560" xr:uid="{00000000-0005-0000-0000-0000282E0000}"/>
    <cellStyle name="Normal 5 18 3 9 2" xfId="11561" xr:uid="{00000000-0005-0000-0000-0000292E0000}"/>
    <cellStyle name="Normal 5 18 4" xfId="11562" xr:uid="{00000000-0005-0000-0000-00002A2E0000}"/>
    <cellStyle name="Normal 5 18 4 2" xfId="11563" xr:uid="{00000000-0005-0000-0000-00002B2E0000}"/>
    <cellStyle name="Normal 5 18 5" xfId="11564" xr:uid="{00000000-0005-0000-0000-00002C2E0000}"/>
    <cellStyle name="Normal 5 18 5 2" xfId="11565" xr:uid="{00000000-0005-0000-0000-00002D2E0000}"/>
    <cellStyle name="Normal 5 18 6" xfId="11566" xr:uid="{00000000-0005-0000-0000-00002E2E0000}"/>
    <cellStyle name="Normal 5 18 6 2" xfId="11567" xr:uid="{00000000-0005-0000-0000-00002F2E0000}"/>
    <cellStyle name="Normal 5 18 7" xfId="11568" xr:uid="{00000000-0005-0000-0000-0000302E0000}"/>
    <cellStyle name="Normal 5 18 7 2" xfId="11569" xr:uid="{00000000-0005-0000-0000-0000312E0000}"/>
    <cellStyle name="Normal 5 18 8" xfId="11570" xr:uid="{00000000-0005-0000-0000-0000322E0000}"/>
    <cellStyle name="Normal 5 18 8 2" xfId="11571" xr:uid="{00000000-0005-0000-0000-0000332E0000}"/>
    <cellStyle name="Normal 5 18 9" xfId="11572" xr:uid="{00000000-0005-0000-0000-0000342E0000}"/>
    <cellStyle name="Normal 5 18 9 2" xfId="11573" xr:uid="{00000000-0005-0000-0000-0000352E0000}"/>
    <cellStyle name="Normal 5 19" xfId="11574" xr:uid="{00000000-0005-0000-0000-0000362E0000}"/>
    <cellStyle name="Normal 5 19 10" xfId="11575" xr:uid="{00000000-0005-0000-0000-0000372E0000}"/>
    <cellStyle name="Normal 5 19 10 2" xfId="11576" xr:uid="{00000000-0005-0000-0000-0000382E0000}"/>
    <cellStyle name="Normal 5 19 11" xfId="11577" xr:uid="{00000000-0005-0000-0000-0000392E0000}"/>
    <cellStyle name="Normal 5 19 11 2" xfId="11578" xr:uid="{00000000-0005-0000-0000-00003A2E0000}"/>
    <cellStyle name="Normal 5 19 12" xfId="11579" xr:uid="{00000000-0005-0000-0000-00003B2E0000}"/>
    <cellStyle name="Normal 5 19 12 2" xfId="11580" xr:uid="{00000000-0005-0000-0000-00003C2E0000}"/>
    <cellStyle name="Normal 5 19 13" xfId="11581" xr:uid="{00000000-0005-0000-0000-00003D2E0000}"/>
    <cellStyle name="Normal 5 19 13 2" xfId="11582" xr:uid="{00000000-0005-0000-0000-00003E2E0000}"/>
    <cellStyle name="Normal 5 19 14" xfId="11583" xr:uid="{00000000-0005-0000-0000-00003F2E0000}"/>
    <cellStyle name="Normal 5 19 14 2" xfId="11584" xr:uid="{00000000-0005-0000-0000-0000402E0000}"/>
    <cellStyle name="Normal 5 19 15" xfId="11585" xr:uid="{00000000-0005-0000-0000-0000412E0000}"/>
    <cellStyle name="Normal 5 19 15 2" xfId="11586" xr:uid="{00000000-0005-0000-0000-0000422E0000}"/>
    <cellStyle name="Normal 5 19 16" xfId="11587" xr:uid="{00000000-0005-0000-0000-0000432E0000}"/>
    <cellStyle name="Normal 5 19 16 2" xfId="11588" xr:uid="{00000000-0005-0000-0000-0000442E0000}"/>
    <cellStyle name="Normal 5 19 17" xfId="11589" xr:uid="{00000000-0005-0000-0000-0000452E0000}"/>
    <cellStyle name="Normal 5 19 18" xfId="11590" xr:uid="{00000000-0005-0000-0000-0000462E0000}"/>
    <cellStyle name="Normal 5 19 2" xfId="11591" xr:uid="{00000000-0005-0000-0000-0000472E0000}"/>
    <cellStyle name="Normal 5 19 2 10" xfId="11592" xr:uid="{00000000-0005-0000-0000-0000482E0000}"/>
    <cellStyle name="Normal 5 19 2 10 2" xfId="11593" xr:uid="{00000000-0005-0000-0000-0000492E0000}"/>
    <cellStyle name="Normal 5 19 2 11" xfId="11594" xr:uid="{00000000-0005-0000-0000-00004A2E0000}"/>
    <cellStyle name="Normal 5 19 2 11 2" xfId="11595" xr:uid="{00000000-0005-0000-0000-00004B2E0000}"/>
    <cellStyle name="Normal 5 19 2 12" xfId="11596" xr:uid="{00000000-0005-0000-0000-00004C2E0000}"/>
    <cellStyle name="Normal 5 19 2 12 2" xfId="11597" xr:uid="{00000000-0005-0000-0000-00004D2E0000}"/>
    <cellStyle name="Normal 5 19 2 13" xfId="11598" xr:uid="{00000000-0005-0000-0000-00004E2E0000}"/>
    <cellStyle name="Normal 5 19 2 13 2" xfId="11599" xr:uid="{00000000-0005-0000-0000-00004F2E0000}"/>
    <cellStyle name="Normal 5 19 2 14" xfId="11600" xr:uid="{00000000-0005-0000-0000-0000502E0000}"/>
    <cellStyle name="Normal 5 19 2 14 2" xfId="11601" xr:uid="{00000000-0005-0000-0000-0000512E0000}"/>
    <cellStyle name="Normal 5 19 2 15" xfId="11602" xr:uid="{00000000-0005-0000-0000-0000522E0000}"/>
    <cellStyle name="Normal 5 19 2 16" xfId="11603" xr:uid="{00000000-0005-0000-0000-0000532E0000}"/>
    <cellStyle name="Normal 5 19 2 2" xfId="11604" xr:uid="{00000000-0005-0000-0000-0000542E0000}"/>
    <cellStyle name="Normal 5 19 2 2 2" xfId="11605" xr:uid="{00000000-0005-0000-0000-0000552E0000}"/>
    <cellStyle name="Normal 5 19 2 3" xfId="11606" xr:uid="{00000000-0005-0000-0000-0000562E0000}"/>
    <cellStyle name="Normal 5 19 2 3 2" xfId="11607" xr:uid="{00000000-0005-0000-0000-0000572E0000}"/>
    <cellStyle name="Normal 5 19 2 4" xfId="11608" xr:uid="{00000000-0005-0000-0000-0000582E0000}"/>
    <cellStyle name="Normal 5 19 2 4 2" xfId="11609" xr:uid="{00000000-0005-0000-0000-0000592E0000}"/>
    <cellStyle name="Normal 5 19 2 5" xfId="11610" xr:uid="{00000000-0005-0000-0000-00005A2E0000}"/>
    <cellStyle name="Normal 5 19 2 5 2" xfId="11611" xr:uid="{00000000-0005-0000-0000-00005B2E0000}"/>
    <cellStyle name="Normal 5 19 2 6" xfId="11612" xr:uid="{00000000-0005-0000-0000-00005C2E0000}"/>
    <cellStyle name="Normal 5 19 2 6 2" xfId="11613" xr:uid="{00000000-0005-0000-0000-00005D2E0000}"/>
    <cellStyle name="Normal 5 19 2 7" xfId="11614" xr:uid="{00000000-0005-0000-0000-00005E2E0000}"/>
    <cellStyle name="Normal 5 19 2 7 2" xfId="11615" xr:uid="{00000000-0005-0000-0000-00005F2E0000}"/>
    <cellStyle name="Normal 5 19 2 8" xfId="11616" xr:uid="{00000000-0005-0000-0000-0000602E0000}"/>
    <cellStyle name="Normal 5 19 2 8 2" xfId="11617" xr:uid="{00000000-0005-0000-0000-0000612E0000}"/>
    <cellStyle name="Normal 5 19 2 9" xfId="11618" xr:uid="{00000000-0005-0000-0000-0000622E0000}"/>
    <cellStyle name="Normal 5 19 2 9 2" xfId="11619" xr:uid="{00000000-0005-0000-0000-0000632E0000}"/>
    <cellStyle name="Normal 5 19 3" xfId="11620" xr:uid="{00000000-0005-0000-0000-0000642E0000}"/>
    <cellStyle name="Normal 5 19 3 10" xfId="11621" xr:uid="{00000000-0005-0000-0000-0000652E0000}"/>
    <cellStyle name="Normal 5 19 3 10 2" xfId="11622" xr:uid="{00000000-0005-0000-0000-0000662E0000}"/>
    <cellStyle name="Normal 5 19 3 11" xfId="11623" xr:uid="{00000000-0005-0000-0000-0000672E0000}"/>
    <cellStyle name="Normal 5 19 3 11 2" xfId="11624" xr:uid="{00000000-0005-0000-0000-0000682E0000}"/>
    <cellStyle name="Normal 5 19 3 12" xfId="11625" xr:uid="{00000000-0005-0000-0000-0000692E0000}"/>
    <cellStyle name="Normal 5 19 3 12 2" xfId="11626" xr:uid="{00000000-0005-0000-0000-00006A2E0000}"/>
    <cellStyle name="Normal 5 19 3 13" xfId="11627" xr:uid="{00000000-0005-0000-0000-00006B2E0000}"/>
    <cellStyle name="Normal 5 19 3 13 2" xfId="11628" xr:uid="{00000000-0005-0000-0000-00006C2E0000}"/>
    <cellStyle name="Normal 5 19 3 14" xfId="11629" xr:uid="{00000000-0005-0000-0000-00006D2E0000}"/>
    <cellStyle name="Normal 5 19 3 14 2" xfId="11630" xr:uid="{00000000-0005-0000-0000-00006E2E0000}"/>
    <cellStyle name="Normal 5 19 3 15" xfId="11631" xr:uid="{00000000-0005-0000-0000-00006F2E0000}"/>
    <cellStyle name="Normal 5 19 3 2" xfId="11632" xr:uid="{00000000-0005-0000-0000-0000702E0000}"/>
    <cellStyle name="Normal 5 19 3 2 2" xfId="11633" xr:uid="{00000000-0005-0000-0000-0000712E0000}"/>
    <cellStyle name="Normal 5 19 3 3" xfId="11634" xr:uid="{00000000-0005-0000-0000-0000722E0000}"/>
    <cellStyle name="Normal 5 19 3 3 2" xfId="11635" xr:uid="{00000000-0005-0000-0000-0000732E0000}"/>
    <cellStyle name="Normal 5 19 3 4" xfId="11636" xr:uid="{00000000-0005-0000-0000-0000742E0000}"/>
    <cellStyle name="Normal 5 19 3 4 2" xfId="11637" xr:uid="{00000000-0005-0000-0000-0000752E0000}"/>
    <cellStyle name="Normal 5 19 3 5" xfId="11638" xr:uid="{00000000-0005-0000-0000-0000762E0000}"/>
    <cellStyle name="Normal 5 19 3 5 2" xfId="11639" xr:uid="{00000000-0005-0000-0000-0000772E0000}"/>
    <cellStyle name="Normal 5 19 3 6" xfId="11640" xr:uid="{00000000-0005-0000-0000-0000782E0000}"/>
    <cellStyle name="Normal 5 19 3 6 2" xfId="11641" xr:uid="{00000000-0005-0000-0000-0000792E0000}"/>
    <cellStyle name="Normal 5 19 3 7" xfId="11642" xr:uid="{00000000-0005-0000-0000-00007A2E0000}"/>
    <cellStyle name="Normal 5 19 3 7 2" xfId="11643" xr:uid="{00000000-0005-0000-0000-00007B2E0000}"/>
    <cellStyle name="Normal 5 19 3 8" xfId="11644" xr:uid="{00000000-0005-0000-0000-00007C2E0000}"/>
    <cellStyle name="Normal 5 19 3 8 2" xfId="11645" xr:uid="{00000000-0005-0000-0000-00007D2E0000}"/>
    <cellStyle name="Normal 5 19 3 9" xfId="11646" xr:uid="{00000000-0005-0000-0000-00007E2E0000}"/>
    <cellStyle name="Normal 5 19 3 9 2" xfId="11647" xr:uid="{00000000-0005-0000-0000-00007F2E0000}"/>
    <cellStyle name="Normal 5 19 4" xfId="11648" xr:uid="{00000000-0005-0000-0000-0000802E0000}"/>
    <cellStyle name="Normal 5 19 4 2" xfId="11649" xr:uid="{00000000-0005-0000-0000-0000812E0000}"/>
    <cellStyle name="Normal 5 19 5" xfId="11650" xr:uid="{00000000-0005-0000-0000-0000822E0000}"/>
    <cellStyle name="Normal 5 19 5 2" xfId="11651" xr:uid="{00000000-0005-0000-0000-0000832E0000}"/>
    <cellStyle name="Normal 5 19 6" xfId="11652" xr:uid="{00000000-0005-0000-0000-0000842E0000}"/>
    <cellStyle name="Normal 5 19 6 2" xfId="11653" xr:uid="{00000000-0005-0000-0000-0000852E0000}"/>
    <cellStyle name="Normal 5 19 7" xfId="11654" xr:uid="{00000000-0005-0000-0000-0000862E0000}"/>
    <cellStyle name="Normal 5 19 7 2" xfId="11655" xr:uid="{00000000-0005-0000-0000-0000872E0000}"/>
    <cellStyle name="Normal 5 19 8" xfId="11656" xr:uid="{00000000-0005-0000-0000-0000882E0000}"/>
    <cellStyle name="Normal 5 19 8 2" xfId="11657" xr:uid="{00000000-0005-0000-0000-0000892E0000}"/>
    <cellStyle name="Normal 5 19 9" xfId="11658" xr:uid="{00000000-0005-0000-0000-00008A2E0000}"/>
    <cellStyle name="Normal 5 19 9 2" xfId="11659" xr:uid="{00000000-0005-0000-0000-00008B2E0000}"/>
    <cellStyle name="Normal 5 2" xfId="16" xr:uid="{00000000-0005-0000-0000-00008C2E0000}"/>
    <cellStyle name="Normal 5 2 10" xfId="11661" xr:uid="{00000000-0005-0000-0000-00008D2E0000}"/>
    <cellStyle name="Normal 5 2 10 2" xfId="11662" xr:uid="{00000000-0005-0000-0000-00008E2E0000}"/>
    <cellStyle name="Normal 5 2 11" xfId="11663" xr:uid="{00000000-0005-0000-0000-00008F2E0000}"/>
    <cellStyle name="Normal 5 2 11 2" xfId="11664" xr:uid="{00000000-0005-0000-0000-0000902E0000}"/>
    <cellStyle name="Normal 5 2 12" xfId="11665" xr:uid="{00000000-0005-0000-0000-0000912E0000}"/>
    <cellStyle name="Normal 5 2 12 2" xfId="11666" xr:uid="{00000000-0005-0000-0000-0000922E0000}"/>
    <cellStyle name="Normal 5 2 13" xfId="11667" xr:uid="{00000000-0005-0000-0000-0000932E0000}"/>
    <cellStyle name="Normal 5 2 13 2" xfId="11668" xr:uid="{00000000-0005-0000-0000-0000942E0000}"/>
    <cellStyle name="Normal 5 2 14" xfId="11669" xr:uid="{00000000-0005-0000-0000-0000952E0000}"/>
    <cellStyle name="Normal 5 2 14 2" xfId="11670" xr:uid="{00000000-0005-0000-0000-0000962E0000}"/>
    <cellStyle name="Normal 5 2 15" xfId="11671" xr:uid="{00000000-0005-0000-0000-0000972E0000}"/>
    <cellStyle name="Normal 5 2 15 2" xfId="11672" xr:uid="{00000000-0005-0000-0000-0000982E0000}"/>
    <cellStyle name="Normal 5 2 16" xfId="11673" xr:uid="{00000000-0005-0000-0000-0000992E0000}"/>
    <cellStyle name="Normal 5 2 16 2" xfId="11674" xr:uid="{00000000-0005-0000-0000-00009A2E0000}"/>
    <cellStyle name="Normal 5 2 17" xfId="11675" xr:uid="{00000000-0005-0000-0000-00009B2E0000}"/>
    <cellStyle name="Normal 5 2 17 2" xfId="11676" xr:uid="{00000000-0005-0000-0000-00009C2E0000}"/>
    <cellStyle name="Normal 5 2 18" xfId="11677" xr:uid="{00000000-0005-0000-0000-00009D2E0000}"/>
    <cellStyle name="Normal 5 2 18 2" xfId="11678" xr:uid="{00000000-0005-0000-0000-00009E2E0000}"/>
    <cellStyle name="Normal 5 2 19" xfId="11679" xr:uid="{00000000-0005-0000-0000-00009F2E0000}"/>
    <cellStyle name="Normal 5 2 2" xfId="11680" xr:uid="{00000000-0005-0000-0000-0000A02E0000}"/>
    <cellStyle name="Normal 5 2 2 10" xfId="11681" xr:uid="{00000000-0005-0000-0000-0000A12E0000}"/>
    <cellStyle name="Normal 5 2 2 10 2" xfId="11682" xr:uid="{00000000-0005-0000-0000-0000A22E0000}"/>
    <cellStyle name="Normal 5 2 2 11" xfId="11683" xr:uid="{00000000-0005-0000-0000-0000A32E0000}"/>
    <cellStyle name="Normal 5 2 2 11 2" xfId="11684" xr:uid="{00000000-0005-0000-0000-0000A42E0000}"/>
    <cellStyle name="Normal 5 2 2 12" xfId="11685" xr:uid="{00000000-0005-0000-0000-0000A52E0000}"/>
    <cellStyle name="Normal 5 2 2 12 2" xfId="11686" xr:uid="{00000000-0005-0000-0000-0000A62E0000}"/>
    <cellStyle name="Normal 5 2 2 13" xfId="11687" xr:uid="{00000000-0005-0000-0000-0000A72E0000}"/>
    <cellStyle name="Normal 5 2 2 13 2" xfId="11688" xr:uid="{00000000-0005-0000-0000-0000A82E0000}"/>
    <cellStyle name="Normal 5 2 2 14" xfId="11689" xr:uid="{00000000-0005-0000-0000-0000A92E0000}"/>
    <cellStyle name="Normal 5 2 2 14 2" xfId="11690" xr:uid="{00000000-0005-0000-0000-0000AA2E0000}"/>
    <cellStyle name="Normal 5 2 2 15" xfId="11691" xr:uid="{00000000-0005-0000-0000-0000AB2E0000}"/>
    <cellStyle name="Normal 5 2 2 16" xfId="14891" xr:uid="{00000000-0005-0000-0000-0000AC2E0000}"/>
    <cellStyle name="Normal 5 2 2 2" xfId="11692" xr:uid="{00000000-0005-0000-0000-0000AD2E0000}"/>
    <cellStyle name="Normal 5 2 2 2 2" xfId="11693" xr:uid="{00000000-0005-0000-0000-0000AE2E0000}"/>
    <cellStyle name="Normal 5 2 2 3" xfId="11694" xr:uid="{00000000-0005-0000-0000-0000AF2E0000}"/>
    <cellStyle name="Normal 5 2 2 3 2" xfId="11695" xr:uid="{00000000-0005-0000-0000-0000B02E0000}"/>
    <cellStyle name="Normal 5 2 2 4" xfId="11696" xr:uid="{00000000-0005-0000-0000-0000B12E0000}"/>
    <cellStyle name="Normal 5 2 2 4 2" xfId="11697" xr:uid="{00000000-0005-0000-0000-0000B22E0000}"/>
    <cellStyle name="Normal 5 2 2 5" xfId="11698" xr:uid="{00000000-0005-0000-0000-0000B32E0000}"/>
    <cellStyle name="Normal 5 2 2 5 2" xfId="11699" xr:uid="{00000000-0005-0000-0000-0000B42E0000}"/>
    <cellStyle name="Normal 5 2 2 6" xfId="11700" xr:uid="{00000000-0005-0000-0000-0000B52E0000}"/>
    <cellStyle name="Normal 5 2 2 6 2" xfId="11701" xr:uid="{00000000-0005-0000-0000-0000B62E0000}"/>
    <cellStyle name="Normal 5 2 2 7" xfId="11702" xr:uid="{00000000-0005-0000-0000-0000B72E0000}"/>
    <cellStyle name="Normal 5 2 2 7 2" xfId="11703" xr:uid="{00000000-0005-0000-0000-0000B82E0000}"/>
    <cellStyle name="Normal 5 2 2 8" xfId="11704" xr:uid="{00000000-0005-0000-0000-0000B92E0000}"/>
    <cellStyle name="Normal 5 2 2 8 2" xfId="11705" xr:uid="{00000000-0005-0000-0000-0000BA2E0000}"/>
    <cellStyle name="Normal 5 2 2 9" xfId="11706" xr:uid="{00000000-0005-0000-0000-0000BB2E0000}"/>
    <cellStyle name="Normal 5 2 2 9 2" xfId="11707" xr:uid="{00000000-0005-0000-0000-0000BC2E0000}"/>
    <cellStyle name="Normal 5 2 20" xfId="11708" xr:uid="{00000000-0005-0000-0000-0000BD2E0000}"/>
    <cellStyle name="Normal 5 2 21" xfId="11660" xr:uid="{00000000-0005-0000-0000-0000BE2E0000}"/>
    <cellStyle name="Normal 5 2 3" xfId="11709" xr:uid="{00000000-0005-0000-0000-0000BF2E0000}"/>
    <cellStyle name="Normal 5 2 3 10" xfId="11710" xr:uid="{00000000-0005-0000-0000-0000C02E0000}"/>
    <cellStyle name="Normal 5 2 3 10 2" xfId="11711" xr:uid="{00000000-0005-0000-0000-0000C12E0000}"/>
    <cellStyle name="Normal 5 2 3 11" xfId="11712" xr:uid="{00000000-0005-0000-0000-0000C22E0000}"/>
    <cellStyle name="Normal 5 2 3 11 2" xfId="11713" xr:uid="{00000000-0005-0000-0000-0000C32E0000}"/>
    <cellStyle name="Normal 5 2 3 12" xfId="11714" xr:uid="{00000000-0005-0000-0000-0000C42E0000}"/>
    <cellStyle name="Normal 5 2 3 12 2" xfId="11715" xr:uid="{00000000-0005-0000-0000-0000C52E0000}"/>
    <cellStyle name="Normal 5 2 3 13" xfId="11716" xr:uid="{00000000-0005-0000-0000-0000C62E0000}"/>
    <cellStyle name="Normal 5 2 3 13 2" xfId="11717" xr:uid="{00000000-0005-0000-0000-0000C72E0000}"/>
    <cellStyle name="Normal 5 2 3 14" xfId="11718" xr:uid="{00000000-0005-0000-0000-0000C82E0000}"/>
    <cellStyle name="Normal 5 2 3 14 2" xfId="11719" xr:uid="{00000000-0005-0000-0000-0000C92E0000}"/>
    <cellStyle name="Normal 5 2 3 15" xfId="11720" xr:uid="{00000000-0005-0000-0000-0000CA2E0000}"/>
    <cellStyle name="Normal 5 2 3 2" xfId="11721" xr:uid="{00000000-0005-0000-0000-0000CB2E0000}"/>
    <cellStyle name="Normal 5 2 3 2 2" xfId="11722" xr:uid="{00000000-0005-0000-0000-0000CC2E0000}"/>
    <cellStyle name="Normal 5 2 3 3" xfId="11723" xr:uid="{00000000-0005-0000-0000-0000CD2E0000}"/>
    <cellStyle name="Normal 5 2 3 3 2" xfId="11724" xr:uid="{00000000-0005-0000-0000-0000CE2E0000}"/>
    <cellStyle name="Normal 5 2 3 4" xfId="11725" xr:uid="{00000000-0005-0000-0000-0000CF2E0000}"/>
    <cellStyle name="Normal 5 2 3 4 2" xfId="11726" xr:uid="{00000000-0005-0000-0000-0000D02E0000}"/>
    <cellStyle name="Normal 5 2 3 5" xfId="11727" xr:uid="{00000000-0005-0000-0000-0000D12E0000}"/>
    <cellStyle name="Normal 5 2 3 5 2" xfId="11728" xr:uid="{00000000-0005-0000-0000-0000D22E0000}"/>
    <cellStyle name="Normal 5 2 3 6" xfId="11729" xr:uid="{00000000-0005-0000-0000-0000D32E0000}"/>
    <cellStyle name="Normal 5 2 3 6 2" xfId="11730" xr:uid="{00000000-0005-0000-0000-0000D42E0000}"/>
    <cellStyle name="Normal 5 2 3 7" xfId="11731" xr:uid="{00000000-0005-0000-0000-0000D52E0000}"/>
    <cellStyle name="Normal 5 2 3 7 2" xfId="11732" xr:uid="{00000000-0005-0000-0000-0000D62E0000}"/>
    <cellStyle name="Normal 5 2 3 8" xfId="11733" xr:uid="{00000000-0005-0000-0000-0000D72E0000}"/>
    <cellStyle name="Normal 5 2 3 8 2" xfId="11734" xr:uid="{00000000-0005-0000-0000-0000D82E0000}"/>
    <cellStyle name="Normal 5 2 3 9" xfId="11735" xr:uid="{00000000-0005-0000-0000-0000D92E0000}"/>
    <cellStyle name="Normal 5 2 3 9 2" xfId="11736" xr:uid="{00000000-0005-0000-0000-0000DA2E0000}"/>
    <cellStyle name="Normal 5 2 4" xfId="11737" xr:uid="{00000000-0005-0000-0000-0000DB2E0000}"/>
    <cellStyle name="Normal 5 2 4 2" xfId="11738" xr:uid="{00000000-0005-0000-0000-0000DC2E0000}"/>
    <cellStyle name="Normal 5 2 5" xfId="11739" xr:uid="{00000000-0005-0000-0000-0000DD2E0000}"/>
    <cellStyle name="Normal 5 2 5 2" xfId="11740" xr:uid="{00000000-0005-0000-0000-0000DE2E0000}"/>
    <cellStyle name="Normal 5 2 6" xfId="11741" xr:uid="{00000000-0005-0000-0000-0000DF2E0000}"/>
    <cellStyle name="Normal 5 2 6 2" xfId="11742" xr:uid="{00000000-0005-0000-0000-0000E02E0000}"/>
    <cellStyle name="Normal 5 2 7" xfId="11743" xr:uid="{00000000-0005-0000-0000-0000E12E0000}"/>
    <cellStyle name="Normal 5 2 7 2" xfId="11744" xr:uid="{00000000-0005-0000-0000-0000E22E0000}"/>
    <cellStyle name="Normal 5 2 8" xfId="11745" xr:uid="{00000000-0005-0000-0000-0000E32E0000}"/>
    <cellStyle name="Normal 5 2 8 2" xfId="11746" xr:uid="{00000000-0005-0000-0000-0000E42E0000}"/>
    <cellStyle name="Normal 5 2 9" xfId="11747" xr:uid="{00000000-0005-0000-0000-0000E52E0000}"/>
    <cellStyle name="Normal 5 2 9 2" xfId="11748" xr:uid="{00000000-0005-0000-0000-0000E62E0000}"/>
    <cellStyle name="Normal 5 20" xfId="11749" xr:uid="{00000000-0005-0000-0000-0000E72E0000}"/>
    <cellStyle name="Normal 5 20 10" xfId="11750" xr:uid="{00000000-0005-0000-0000-0000E82E0000}"/>
    <cellStyle name="Normal 5 20 10 2" xfId="11751" xr:uid="{00000000-0005-0000-0000-0000E92E0000}"/>
    <cellStyle name="Normal 5 20 11" xfId="11752" xr:uid="{00000000-0005-0000-0000-0000EA2E0000}"/>
    <cellStyle name="Normal 5 20 11 2" xfId="11753" xr:uid="{00000000-0005-0000-0000-0000EB2E0000}"/>
    <cellStyle name="Normal 5 20 12" xfId="11754" xr:uid="{00000000-0005-0000-0000-0000EC2E0000}"/>
    <cellStyle name="Normal 5 20 12 2" xfId="11755" xr:uid="{00000000-0005-0000-0000-0000ED2E0000}"/>
    <cellStyle name="Normal 5 20 13" xfId="11756" xr:uid="{00000000-0005-0000-0000-0000EE2E0000}"/>
    <cellStyle name="Normal 5 20 13 2" xfId="11757" xr:uid="{00000000-0005-0000-0000-0000EF2E0000}"/>
    <cellStyle name="Normal 5 20 14" xfId="11758" xr:uid="{00000000-0005-0000-0000-0000F02E0000}"/>
    <cellStyle name="Normal 5 20 14 2" xfId="11759" xr:uid="{00000000-0005-0000-0000-0000F12E0000}"/>
    <cellStyle name="Normal 5 20 15" xfId="11760" xr:uid="{00000000-0005-0000-0000-0000F22E0000}"/>
    <cellStyle name="Normal 5 20 15 2" xfId="11761" xr:uid="{00000000-0005-0000-0000-0000F32E0000}"/>
    <cellStyle name="Normal 5 20 16" xfId="11762" xr:uid="{00000000-0005-0000-0000-0000F42E0000}"/>
    <cellStyle name="Normal 5 20 16 2" xfId="11763" xr:uid="{00000000-0005-0000-0000-0000F52E0000}"/>
    <cellStyle name="Normal 5 20 17" xfId="11764" xr:uid="{00000000-0005-0000-0000-0000F62E0000}"/>
    <cellStyle name="Normal 5 20 18" xfId="11765" xr:uid="{00000000-0005-0000-0000-0000F72E0000}"/>
    <cellStyle name="Normal 5 20 2" xfId="11766" xr:uid="{00000000-0005-0000-0000-0000F82E0000}"/>
    <cellStyle name="Normal 5 20 2 10" xfId="11767" xr:uid="{00000000-0005-0000-0000-0000F92E0000}"/>
    <cellStyle name="Normal 5 20 2 10 2" xfId="11768" xr:uid="{00000000-0005-0000-0000-0000FA2E0000}"/>
    <cellStyle name="Normal 5 20 2 11" xfId="11769" xr:uid="{00000000-0005-0000-0000-0000FB2E0000}"/>
    <cellStyle name="Normal 5 20 2 11 2" xfId="11770" xr:uid="{00000000-0005-0000-0000-0000FC2E0000}"/>
    <cellStyle name="Normal 5 20 2 12" xfId="11771" xr:uid="{00000000-0005-0000-0000-0000FD2E0000}"/>
    <cellStyle name="Normal 5 20 2 12 2" xfId="11772" xr:uid="{00000000-0005-0000-0000-0000FE2E0000}"/>
    <cellStyle name="Normal 5 20 2 13" xfId="11773" xr:uid="{00000000-0005-0000-0000-0000FF2E0000}"/>
    <cellStyle name="Normal 5 20 2 13 2" xfId="11774" xr:uid="{00000000-0005-0000-0000-0000002F0000}"/>
    <cellStyle name="Normal 5 20 2 14" xfId="11775" xr:uid="{00000000-0005-0000-0000-0000012F0000}"/>
    <cellStyle name="Normal 5 20 2 14 2" xfId="11776" xr:uid="{00000000-0005-0000-0000-0000022F0000}"/>
    <cellStyle name="Normal 5 20 2 15" xfId="11777" xr:uid="{00000000-0005-0000-0000-0000032F0000}"/>
    <cellStyle name="Normal 5 20 2 16" xfId="11778" xr:uid="{00000000-0005-0000-0000-0000042F0000}"/>
    <cellStyle name="Normal 5 20 2 2" xfId="11779" xr:uid="{00000000-0005-0000-0000-0000052F0000}"/>
    <cellStyle name="Normal 5 20 2 2 2" xfId="11780" xr:uid="{00000000-0005-0000-0000-0000062F0000}"/>
    <cellStyle name="Normal 5 20 2 3" xfId="11781" xr:uid="{00000000-0005-0000-0000-0000072F0000}"/>
    <cellStyle name="Normal 5 20 2 3 2" xfId="11782" xr:uid="{00000000-0005-0000-0000-0000082F0000}"/>
    <cellStyle name="Normal 5 20 2 4" xfId="11783" xr:uid="{00000000-0005-0000-0000-0000092F0000}"/>
    <cellStyle name="Normal 5 20 2 4 2" xfId="11784" xr:uid="{00000000-0005-0000-0000-00000A2F0000}"/>
    <cellStyle name="Normal 5 20 2 5" xfId="11785" xr:uid="{00000000-0005-0000-0000-00000B2F0000}"/>
    <cellStyle name="Normal 5 20 2 5 2" xfId="11786" xr:uid="{00000000-0005-0000-0000-00000C2F0000}"/>
    <cellStyle name="Normal 5 20 2 6" xfId="11787" xr:uid="{00000000-0005-0000-0000-00000D2F0000}"/>
    <cellStyle name="Normal 5 20 2 6 2" xfId="11788" xr:uid="{00000000-0005-0000-0000-00000E2F0000}"/>
    <cellStyle name="Normal 5 20 2 7" xfId="11789" xr:uid="{00000000-0005-0000-0000-00000F2F0000}"/>
    <cellStyle name="Normal 5 20 2 7 2" xfId="11790" xr:uid="{00000000-0005-0000-0000-0000102F0000}"/>
    <cellStyle name="Normal 5 20 2 8" xfId="11791" xr:uid="{00000000-0005-0000-0000-0000112F0000}"/>
    <cellStyle name="Normal 5 20 2 8 2" xfId="11792" xr:uid="{00000000-0005-0000-0000-0000122F0000}"/>
    <cellStyle name="Normal 5 20 2 9" xfId="11793" xr:uid="{00000000-0005-0000-0000-0000132F0000}"/>
    <cellStyle name="Normal 5 20 2 9 2" xfId="11794" xr:uid="{00000000-0005-0000-0000-0000142F0000}"/>
    <cellStyle name="Normal 5 20 3" xfId="11795" xr:uid="{00000000-0005-0000-0000-0000152F0000}"/>
    <cellStyle name="Normal 5 20 3 10" xfId="11796" xr:uid="{00000000-0005-0000-0000-0000162F0000}"/>
    <cellStyle name="Normal 5 20 3 10 2" xfId="11797" xr:uid="{00000000-0005-0000-0000-0000172F0000}"/>
    <cellStyle name="Normal 5 20 3 11" xfId="11798" xr:uid="{00000000-0005-0000-0000-0000182F0000}"/>
    <cellStyle name="Normal 5 20 3 11 2" xfId="11799" xr:uid="{00000000-0005-0000-0000-0000192F0000}"/>
    <cellStyle name="Normal 5 20 3 12" xfId="11800" xr:uid="{00000000-0005-0000-0000-00001A2F0000}"/>
    <cellStyle name="Normal 5 20 3 12 2" xfId="11801" xr:uid="{00000000-0005-0000-0000-00001B2F0000}"/>
    <cellStyle name="Normal 5 20 3 13" xfId="11802" xr:uid="{00000000-0005-0000-0000-00001C2F0000}"/>
    <cellStyle name="Normal 5 20 3 13 2" xfId="11803" xr:uid="{00000000-0005-0000-0000-00001D2F0000}"/>
    <cellStyle name="Normal 5 20 3 14" xfId="11804" xr:uid="{00000000-0005-0000-0000-00001E2F0000}"/>
    <cellStyle name="Normal 5 20 3 14 2" xfId="11805" xr:uid="{00000000-0005-0000-0000-00001F2F0000}"/>
    <cellStyle name="Normal 5 20 3 15" xfId="11806" xr:uid="{00000000-0005-0000-0000-0000202F0000}"/>
    <cellStyle name="Normal 5 20 3 2" xfId="11807" xr:uid="{00000000-0005-0000-0000-0000212F0000}"/>
    <cellStyle name="Normal 5 20 3 2 2" xfId="11808" xr:uid="{00000000-0005-0000-0000-0000222F0000}"/>
    <cellStyle name="Normal 5 20 3 3" xfId="11809" xr:uid="{00000000-0005-0000-0000-0000232F0000}"/>
    <cellStyle name="Normal 5 20 3 3 2" xfId="11810" xr:uid="{00000000-0005-0000-0000-0000242F0000}"/>
    <cellStyle name="Normal 5 20 3 4" xfId="11811" xr:uid="{00000000-0005-0000-0000-0000252F0000}"/>
    <cellStyle name="Normal 5 20 3 4 2" xfId="11812" xr:uid="{00000000-0005-0000-0000-0000262F0000}"/>
    <cellStyle name="Normal 5 20 3 5" xfId="11813" xr:uid="{00000000-0005-0000-0000-0000272F0000}"/>
    <cellStyle name="Normal 5 20 3 5 2" xfId="11814" xr:uid="{00000000-0005-0000-0000-0000282F0000}"/>
    <cellStyle name="Normal 5 20 3 6" xfId="11815" xr:uid="{00000000-0005-0000-0000-0000292F0000}"/>
    <cellStyle name="Normal 5 20 3 6 2" xfId="11816" xr:uid="{00000000-0005-0000-0000-00002A2F0000}"/>
    <cellStyle name="Normal 5 20 3 7" xfId="11817" xr:uid="{00000000-0005-0000-0000-00002B2F0000}"/>
    <cellStyle name="Normal 5 20 3 7 2" xfId="11818" xr:uid="{00000000-0005-0000-0000-00002C2F0000}"/>
    <cellStyle name="Normal 5 20 3 8" xfId="11819" xr:uid="{00000000-0005-0000-0000-00002D2F0000}"/>
    <cellStyle name="Normal 5 20 3 8 2" xfId="11820" xr:uid="{00000000-0005-0000-0000-00002E2F0000}"/>
    <cellStyle name="Normal 5 20 3 9" xfId="11821" xr:uid="{00000000-0005-0000-0000-00002F2F0000}"/>
    <cellStyle name="Normal 5 20 3 9 2" xfId="11822" xr:uid="{00000000-0005-0000-0000-0000302F0000}"/>
    <cellStyle name="Normal 5 20 4" xfId="11823" xr:uid="{00000000-0005-0000-0000-0000312F0000}"/>
    <cellStyle name="Normal 5 20 4 2" xfId="11824" xr:uid="{00000000-0005-0000-0000-0000322F0000}"/>
    <cellStyle name="Normal 5 20 5" xfId="11825" xr:uid="{00000000-0005-0000-0000-0000332F0000}"/>
    <cellStyle name="Normal 5 20 5 2" xfId="11826" xr:uid="{00000000-0005-0000-0000-0000342F0000}"/>
    <cellStyle name="Normal 5 20 6" xfId="11827" xr:uid="{00000000-0005-0000-0000-0000352F0000}"/>
    <cellStyle name="Normal 5 20 6 2" xfId="11828" xr:uid="{00000000-0005-0000-0000-0000362F0000}"/>
    <cellStyle name="Normal 5 20 7" xfId="11829" xr:uid="{00000000-0005-0000-0000-0000372F0000}"/>
    <cellStyle name="Normal 5 20 7 2" xfId="11830" xr:uid="{00000000-0005-0000-0000-0000382F0000}"/>
    <cellStyle name="Normal 5 20 8" xfId="11831" xr:uid="{00000000-0005-0000-0000-0000392F0000}"/>
    <cellStyle name="Normal 5 20 8 2" xfId="11832" xr:uid="{00000000-0005-0000-0000-00003A2F0000}"/>
    <cellStyle name="Normal 5 20 9" xfId="11833" xr:uid="{00000000-0005-0000-0000-00003B2F0000}"/>
    <cellStyle name="Normal 5 20 9 2" xfId="11834" xr:uid="{00000000-0005-0000-0000-00003C2F0000}"/>
    <cellStyle name="Normal 5 21" xfId="11835" xr:uid="{00000000-0005-0000-0000-00003D2F0000}"/>
    <cellStyle name="Normal 5 21 10" xfId="11836" xr:uid="{00000000-0005-0000-0000-00003E2F0000}"/>
    <cellStyle name="Normal 5 21 10 2" xfId="11837" xr:uid="{00000000-0005-0000-0000-00003F2F0000}"/>
    <cellStyle name="Normal 5 21 11" xfId="11838" xr:uid="{00000000-0005-0000-0000-0000402F0000}"/>
    <cellStyle name="Normal 5 21 11 2" xfId="11839" xr:uid="{00000000-0005-0000-0000-0000412F0000}"/>
    <cellStyle name="Normal 5 21 12" xfId="11840" xr:uid="{00000000-0005-0000-0000-0000422F0000}"/>
    <cellStyle name="Normal 5 21 12 2" xfId="11841" xr:uid="{00000000-0005-0000-0000-0000432F0000}"/>
    <cellStyle name="Normal 5 21 13" xfId="11842" xr:uid="{00000000-0005-0000-0000-0000442F0000}"/>
    <cellStyle name="Normal 5 21 13 2" xfId="11843" xr:uid="{00000000-0005-0000-0000-0000452F0000}"/>
    <cellStyle name="Normal 5 21 14" xfId="11844" xr:uid="{00000000-0005-0000-0000-0000462F0000}"/>
    <cellStyle name="Normal 5 21 14 2" xfId="11845" xr:uid="{00000000-0005-0000-0000-0000472F0000}"/>
    <cellStyle name="Normal 5 21 15" xfId="11846" xr:uid="{00000000-0005-0000-0000-0000482F0000}"/>
    <cellStyle name="Normal 5 21 15 2" xfId="11847" xr:uid="{00000000-0005-0000-0000-0000492F0000}"/>
    <cellStyle name="Normal 5 21 16" xfId="11848" xr:uid="{00000000-0005-0000-0000-00004A2F0000}"/>
    <cellStyle name="Normal 5 21 16 2" xfId="11849" xr:uid="{00000000-0005-0000-0000-00004B2F0000}"/>
    <cellStyle name="Normal 5 21 17" xfId="11850" xr:uid="{00000000-0005-0000-0000-00004C2F0000}"/>
    <cellStyle name="Normal 5 21 18" xfId="11851" xr:uid="{00000000-0005-0000-0000-00004D2F0000}"/>
    <cellStyle name="Normal 5 21 2" xfId="11852" xr:uid="{00000000-0005-0000-0000-00004E2F0000}"/>
    <cellStyle name="Normal 5 21 2 10" xfId="11853" xr:uid="{00000000-0005-0000-0000-00004F2F0000}"/>
    <cellStyle name="Normal 5 21 2 10 2" xfId="11854" xr:uid="{00000000-0005-0000-0000-0000502F0000}"/>
    <cellStyle name="Normal 5 21 2 11" xfId="11855" xr:uid="{00000000-0005-0000-0000-0000512F0000}"/>
    <cellStyle name="Normal 5 21 2 11 2" xfId="11856" xr:uid="{00000000-0005-0000-0000-0000522F0000}"/>
    <cellStyle name="Normal 5 21 2 12" xfId="11857" xr:uid="{00000000-0005-0000-0000-0000532F0000}"/>
    <cellStyle name="Normal 5 21 2 12 2" xfId="11858" xr:uid="{00000000-0005-0000-0000-0000542F0000}"/>
    <cellStyle name="Normal 5 21 2 13" xfId="11859" xr:uid="{00000000-0005-0000-0000-0000552F0000}"/>
    <cellStyle name="Normal 5 21 2 13 2" xfId="11860" xr:uid="{00000000-0005-0000-0000-0000562F0000}"/>
    <cellStyle name="Normal 5 21 2 14" xfId="11861" xr:uid="{00000000-0005-0000-0000-0000572F0000}"/>
    <cellStyle name="Normal 5 21 2 14 2" xfId="11862" xr:uid="{00000000-0005-0000-0000-0000582F0000}"/>
    <cellStyle name="Normal 5 21 2 15" xfId="11863" xr:uid="{00000000-0005-0000-0000-0000592F0000}"/>
    <cellStyle name="Normal 5 21 2 2" xfId="11864" xr:uid="{00000000-0005-0000-0000-00005A2F0000}"/>
    <cellStyle name="Normal 5 21 2 2 2" xfId="11865" xr:uid="{00000000-0005-0000-0000-00005B2F0000}"/>
    <cellStyle name="Normal 5 21 2 3" xfId="11866" xr:uid="{00000000-0005-0000-0000-00005C2F0000}"/>
    <cellStyle name="Normal 5 21 2 3 2" xfId="11867" xr:uid="{00000000-0005-0000-0000-00005D2F0000}"/>
    <cellStyle name="Normal 5 21 2 4" xfId="11868" xr:uid="{00000000-0005-0000-0000-00005E2F0000}"/>
    <cellStyle name="Normal 5 21 2 4 2" xfId="11869" xr:uid="{00000000-0005-0000-0000-00005F2F0000}"/>
    <cellStyle name="Normal 5 21 2 5" xfId="11870" xr:uid="{00000000-0005-0000-0000-0000602F0000}"/>
    <cellStyle name="Normal 5 21 2 5 2" xfId="11871" xr:uid="{00000000-0005-0000-0000-0000612F0000}"/>
    <cellStyle name="Normal 5 21 2 6" xfId="11872" xr:uid="{00000000-0005-0000-0000-0000622F0000}"/>
    <cellStyle name="Normal 5 21 2 6 2" xfId="11873" xr:uid="{00000000-0005-0000-0000-0000632F0000}"/>
    <cellStyle name="Normal 5 21 2 7" xfId="11874" xr:uid="{00000000-0005-0000-0000-0000642F0000}"/>
    <cellStyle name="Normal 5 21 2 7 2" xfId="11875" xr:uid="{00000000-0005-0000-0000-0000652F0000}"/>
    <cellStyle name="Normal 5 21 2 8" xfId="11876" xr:uid="{00000000-0005-0000-0000-0000662F0000}"/>
    <cellStyle name="Normal 5 21 2 8 2" xfId="11877" xr:uid="{00000000-0005-0000-0000-0000672F0000}"/>
    <cellStyle name="Normal 5 21 2 9" xfId="11878" xr:uid="{00000000-0005-0000-0000-0000682F0000}"/>
    <cellStyle name="Normal 5 21 2 9 2" xfId="11879" xr:uid="{00000000-0005-0000-0000-0000692F0000}"/>
    <cellStyle name="Normal 5 21 3" xfId="11880" xr:uid="{00000000-0005-0000-0000-00006A2F0000}"/>
    <cellStyle name="Normal 5 21 3 10" xfId="11881" xr:uid="{00000000-0005-0000-0000-00006B2F0000}"/>
    <cellStyle name="Normal 5 21 3 10 2" xfId="11882" xr:uid="{00000000-0005-0000-0000-00006C2F0000}"/>
    <cellStyle name="Normal 5 21 3 11" xfId="11883" xr:uid="{00000000-0005-0000-0000-00006D2F0000}"/>
    <cellStyle name="Normal 5 21 3 11 2" xfId="11884" xr:uid="{00000000-0005-0000-0000-00006E2F0000}"/>
    <cellStyle name="Normal 5 21 3 12" xfId="11885" xr:uid="{00000000-0005-0000-0000-00006F2F0000}"/>
    <cellStyle name="Normal 5 21 3 12 2" xfId="11886" xr:uid="{00000000-0005-0000-0000-0000702F0000}"/>
    <cellStyle name="Normal 5 21 3 13" xfId="11887" xr:uid="{00000000-0005-0000-0000-0000712F0000}"/>
    <cellStyle name="Normal 5 21 3 13 2" xfId="11888" xr:uid="{00000000-0005-0000-0000-0000722F0000}"/>
    <cellStyle name="Normal 5 21 3 14" xfId="11889" xr:uid="{00000000-0005-0000-0000-0000732F0000}"/>
    <cellStyle name="Normal 5 21 3 14 2" xfId="11890" xr:uid="{00000000-0005-0000-0000-0000742F0000}"/>
    <cellStyle name="Normal 5 21 3 15" xfId="11891" xr:uid="{00000000-0005-0000-0000-0000752F0000}"/>
    <cellStyle name="Normal 5 21 3 2" xfId="11892" xr:uid="{00000000-0005-0000-0000-0000762F0000}"/>
    <cellStyle name="Normal 5 21 3 2 2" xfId="11893" xr:uid="{00000000-0005-0000-0000-0000772F0000}"/>
    <cellStyle name="Normal 5 21 3 3" xfId="11894" xr:uid="{00000000-0005-0000-0000-0000782F0000}"/>
    <cellStyle name="Normal 5 21 3 3 2" xfId="11895" xr:uid="{00000000-0005-0000-0000-0000792F0000}"/>
    <cellStyle name="Normal 5 21 3 4" xfId="11896" xr:uid="{00000000-0005-0000-0000-00007A2F0000}"/>
    <cellStyle name="Normal 5 21 3 4 2" xfId="11897" xr:uid="{00000000-0005-0000-0000-00007B2F0000}"/>
    <cellStyle name="Normal 5 21 3 5" xfId="11898" xr:uid="{00000000-0005-0000-0000-00007C2F0000}"/>
    <cellStyle name="Normal 5 21 3 5 2" xfId="11899" xr:uid="{00000000-0005-0000-0000-00007D2F0000}"/>
    <cellStyle name="Normal 5 21 3 6" xfId="11900" xr:uid="{00000000-0005-0000-0000-00007E2F0000}"/>
    <cellStyle name="Normal 5 21 3 6 2" xfId="11901" xr:uid="{00000000-0005-0000-0000-00007F2F0000}"/>
    <cellStyle name="Normal 5 21 3 7" xfId="11902" xr:uid="{00000000-0005-0000-0000-0000802F0000}"/>
    <cellStyle name="Normal 5 21 3 7 2" xfId="11903" xr:uid="{00000000-0005-0000-0000-0000812F0000}"/>
    <cellStyle name="Normal 5 21 3 8" xfId="11904" xr:uid="{00000000-0005-0000-0000-0000822F0000}"/>
    <cellStyle name="Normal 5 21 3 8 2" xfId="11905" xr:uid="{00000000-0005-0000-0000-0000832F0000}"/>
    <cellStyle name="Normal 5 21 3 9" xfId="11906" xr:uid="{00000000-0005-0000-0000-0000842F0000}"/>
    <cellStyle name="Normal 5 21 3 9 2" xfId="11907" xr:uid="{00000000-0005-0000-0000-0000852F0000}"/>
    <cellStyle name="Normal 5 21 4" xfId="11908" xr:uid="{00000000-0005-0000-0000-0000862F0000}"/>
    <cellStyle name="Normal 5 21 4 2" xfId="11909" xr:uid="{00000000-0005-0000-0000-0000872F0000}"/>
    <cellStyle name="Normal 5 21 5" xfId="11910" xr:uid="{00000000-0005-0000-0000-0000882F0000}"/>
    <cellStyle name="Normal 5 21 5 2" xfId="11911" xr:uid="{00000000-0005-0000-0000-0000892F0000}"/>
    <cellStyle name="Normal 5 21 6" xfId="11912" xr:uid="{00000000-0005-0000-0000-00008A2F0000}"/>
    <cellStyle name="Normal 5 21 6 2" xfId="11913" xr:uid="{00000000-0005-0000-0000-00008B2F0000}"/>
    <cellStyle name="Normal 5 21 7" xfId="11914" xr:uid="{00000000-0005-0000-0000-00008C2F0000}"/>
    <cellStyle name="Normal 5 21 7 2" xfId="11915" xr:uid="{00000000-0005-0000-0000-00008D2F0000}"/>
    <cellStyle name="Normal 5 21 8" xfId="11916" xr:uid="{00000000-0005-0000-0000-00008E2F0000}"/>
    <cellStyle name="Normal 5 21 8 2" xfId="11917" xr:uid="{00000000-0005-0000-0000-00008F2F0000}"/>
    <cellStyle name="Normal 5 21 9" xfId="11918" xr:uid="{00000000-0005-0000-0000-0000902F0000}"/>
    <cellStyle name="Normal 5 21 9 2" xfId="11919" xr:uid="{00000000-0005-0000-0000-0000912F0000}"/>
    <cellStyle name="Normal 5 22" xfId="11920" xr:uid="{00000000-0005-0000-0000-0000922F0000}"/>
    <cellStyle name="Normal 5 22 10" xfId="11921" xr:uid="{00000000-0005-0000-0000-0000932F0000}"/>
    <cellStyle name="Normal 5 22 10 2" xfId="11922" xr:uid="{00000000-0005-0000-0000-0000942F0000}"/>
    <cellStyle name="Normal 5 22 11" xfId="11923" xr:uid="{00000000-0005-0000-0000-0000952F0000}"/>
    <cellStyle name="Normal 5 22 11 2" xfId="11924" xr:uid="{00000000-0005-0000-0000-0000962F0000}"/>
    <cellStyle name="Normal 5 22 12" xfId="11925" xr:uid="{00000000-0005-0000-0000-0000972F0000}"/>
    <cellStyle name="Normal 5 22 12 2" xfId="11926" xr:uid="{00000000-0005-0000-0000-0000982F0000}"/>
    <cellStyle name="Normal 5 22 13" xfId="11927" xr:uid="{00000000-0005-0000-0000-0000992F0000}"/>
    <cellStyle name="Normal 5 22 13 2" xfId="11928" xr:uid="{00000000-0005-0000-0000-00009A2F0000}"/>
    <cellStyle name="Normal 5 22 14" xfId="11929" xr:uid="{00000000-0005-0000-0000-00009B2F0000}"/>
    <cellStyle name="Normal 5 22 14 2" xfId="11930" xr:uid="{00000000-0005-0000-0000-00009C2F0000}"/>
    <cellStyle name="Normal 5 22 15" xfId="11931" xr:uid="{00000000-0005-0000-0000-00009D2F0000}"/>
    <cellStyle name="Normal 5 22 15 2" xfId="11932" xr:uid="{00000000-0005-0000-0000-00009E2F0000}"/>
    <cellStyle name="Normal 5 22 16" xfId="11933" xr:uid="{00000000-0005-0000-0000-00009F2F0000}"/>
    <cellStyle name="Normal 5 22 16 2" xfId="11934" xr:uid="{00000000-0005-0000-0000-0000A02F0000}"/>
    <cellStyle name="Normal 5 22 17" xfId="11935" xr:uid="{00000000-0005-0000-0000-0000A12F0000}"/>
    <cellStyle name="Normal 5 22 18" xfId="11936" xr:uid="{00000000-0005-0000-0000-0000A22F0000}"/>
    <cellStyle name="Normal 5 22 2" xfId="11937" xr:uid="{00000000-0005-0000-0000-0000A32F0000}"/>
    <cellStyle name="Normal 5 22 2 10" xfId="11938" xr:uid="{00000000-0005-0000-0000-0000A42F0000}"/>
    <cellStyle name="Normal 5 22 2 10 2" xfId="11939" xr:uid="{00000000-0005-0000-0000-0000A52F0000}"/>
    <cellStyle name="Normal 5 22 2 11" xfId="11940" xr:uid="{00000000-0005-0000-0000-0000A62F0000}"/>
    <cellStyle name="Normal 5 22 2 11 2" xfId="11941" xr:uid="{00000000-0005-0000-0000-0000A72F0000}"/>
    <cellStyle name="Normal 5 22 2 12" xfId="11942" xr:uid="{00000000-0005-0000-0000-0000A82F0000}"/>
    <cellStyle name="Normal 5 22 2 12 2" xfId="11943" xr:uid="{00000000-0005-0000-0000-0000A92F0000}"/>
    <cellStyle name="Normal 5 22 2 13" xfId="11944" xr:uid="{00000000-0005-0000-0000-0000AA2F0000}"/>
    <cellStyle name="Normal 5 22 2 13 2" xfId="11945" xr:uid="{00000000-0005-0000-0000-0000AB2F0000}"/>
    <cellStyle name="Normal 5 22 2 14" xfId="11946" xr:uid="{00000000-0005-0000-0000-0000AC2F0000}"/>
    <cellStyle name="Normal 5 22 2 14 2" xfId="11947" xr:uid="{00000000-0005-0000-0000-0000AD2F0000}"/>
    <cellStyle name="Normal 5 22 2 15" xfId="11948" xr:uid="{00000000-0005-0000-0000-0000AE2F0000}"/>
    <cellStyle name="Normal 5 22 2 2" xfId="11949" xr:uid="{00000000-0005-0000-0000-0000AF2F0000}"/>
    <cellStyle name="Normal 5 22 2 2 2" xfId="11950" xr:uid="{00000000-0005-0000-0000-0000B02F0000}"/>
    <cellStyle name="Normal 5 22 2 3" xfId="11951" xr:uid="{00000000-0005-0000-0000-0000B12F0000}"/>
    <cellStyle name="Normal 5 22 2 3 2" xfId="11952" xr:uid="{00000000-0005-0000-0000-0000B22F0000}"/>
    <cellStyle name="Normal 5 22 2 4" xfId="11953" xr:uid="{00000000-0005-0000-0000-0000B32F0000}"/>
    <cellStyle name="Normal 5 22 2 4 2" xfId="11954" xr:uid="{00000000-0005-0000-0000-0000B42F0000}"/>
    <cellStyle name="Normal 5 22 2 5" xfId="11955" xr:uid="{00000000-0005-0000-0000-0000B52F0000}"/>
    <cellStyle name="Normal 5 22 2 5 2" xfId="11956" xr:uid="{00000000-0005-0000-0000-0000B62F0000}"/>
    <cellStyle name="Normal 5 22 2 6" xfId="11957" xr:uid="{00000000-0005-0000-0000-0000B72F0000}"/>
    <cellStyle name="Normal 5 22 2 6 2" xfId="11958" xr:uid="{00000000-0005-0000-0000-0000B82F0000}"/>
    <cellStyle name="Normal 5 22 2 7" xfId="11959" xr:uid="{00000000-0005-0000-0000-0000B92F0000}"/>
    <cellStyle name="Normal 5 22 2 7 2" xfId="11960" xr:uid="{00000000-0005-0000-0000-0000BA2F0000}"/>
    <cellStyle name="Normal 5 22 2 8" xfId="11961" xr:uid="{00000000-0005-0000-0000-0000BB2F0000}"/>
    <cellStyle name="Normal 5 22 2 8 2" xfId="11962" xr:uid="{00000000-0005-0000-0000-0000BC2F0000}"/>
    <cellStyle name="Normal 5 22 2 9" xfId="11963" xr:uid="{00000000-0005-0000-0000-0000BD2F0000}"/>
    <cellStyle name="Normal 5 22 2 9 2" xfId="11964" xr:uid="{00000000-0005-0000-0000-0000BE2F0000}"/>
    <cellStyle name="Normal 5 22 3" xfId="11965" xr:uid="{00000000-0005-0000-0000-0000BF2F0000}"/>
    <cellStyle name="Normal 5 22 3 10" xfId="11966" xr:uid="{00000000-0005-0000-0000-0000C02F0000}"/>
    <cellStyle name="Normal 5 22 3 10 2" xfId="11967" xr:uid="{00000000-0005-0000-0000-0000C12F0000}"/>
    <cellStyle name="Normal 5 22 3 11" xfId="11968" xr:uid="{00000000-0005-0000-0000-0000C22F0000}"/>
    <cellStyle name="Normal 5 22 3 11 2" xfId="11969" xr:uid="{00000000-0005-0000-0000-0000C32F0000}"/>
    <cellStyle name="Normal 5 22 3 12" xfId="11970" xr:uid="{00000000-0005-0000-0000-0000C42F0000}"/>
    <cellStyle name="Normal 5 22 3 12 2" xfId="11971" xr:uid="{00000000-0005-0000-0000-0000C52F0000}"/>
    <cellStyle name="Normal 5 22 3 13" xfId="11972" xr:uid="{00000000-0005-0000-0000-0000C62F0000}"/>
    <cellStyle name="Normal 5 22 3 13 2" xfId="11973" xr:uid="{00000000-0005-0000-0000-0000C72F0000}"/>
    <cellStyle name="Normal 5 22 3 14" xfId="11974" xr:uid="{00000000-0005-0000-0000-0000C82F0000}"/>
    <cellStyle name="Normal 5 22 3 14 2" xfId="11975" xr:uid="{00000000-0005-0000-0000-0000C92F0000}"/>
    <cellStyle name="Normal 5 22 3 15" xfId="11976" xr:uid="{00000000-0005-0000-0000-0000CA2F0000}"/>
    <cellStyle name="Normal 5 22 3 2" xfId="11977" xr:uid="{00000000-0005-0000-0000-0000CB2F0000}"/>
    <cellStyle name="Normal 5 22 3 2 2" xfId="11978" xr:uid="{00000000-0005-0000-0000-0000CC2F0000}"/>
    <cellStyle name="Normal 5 22 3 3" xfId="11979" xr:uid="{00000000-0005-0000-0000-0000CD2F0000}"/>
    <cellStyle name="Normal 5 22 3 3 2" xfId="11980" xr:uid="{00000000-0005-0000-0000-0000CE2F0000}"/>
    <cellStyle name="Normal 5 22 3 4" xfId="11981" xr:uid="{00000000-0005-0000-0000-0000CF2F0000}"/>
    <cellStyle name="Normal 5 22 3 4 2" xfId="11982" xr:uid="{00000000-0005-0000-0000-0000D02F0000}"/>
    <cellStyle name="Normal 5 22 3 5" xfId="11983" xr:uid="{00000000-0005-0000-0000-0000D12F0000}"/>
    <cellStyle name="Normal 5 22 3 5 2" xfId="11984" xr:uid="{00000000-0005-0000-0000-0000D22F0000}"/>
    <cellStyle name="Normal 5 22 3 6" xfId="11985" xr:uid="{00000000-0005-0000-0000-0000D32F0000}"/>
    <cellStyle name="Normal 5 22 3 6 2" xfId="11986" xr:uid="{00000000-0005-0000-0000-0000D42F0000}"/>
    <cellStyle name="Normal 5 22 3 7" xfId="11987" xr:uid="{00000000-0005-0000-0000-0000D52F0000}"/>
    <cellStyle name="Normal 5 22 3 7 2" xfId="11988" xr:uid="{00000000-0005-0000-0000-0000D62F0000}"/>
    <cellStyle name="Normal 5 22 3 8" xfId="11989" xr:uid="{00000000-0005-0000-0000-0000D72F0000}"/>
    <cellStyle name="Normal 5 22 3 8 2" xfId="11990" xr:uid="{00000000-0005-0000-0000-0000D82F0000}"/>
    <cellStyle name="Normal 5 22 3 9" xfId="11991" xr:uid="{00000000-0005-0000-0000-0000D92F0000}"/>
    <cellStyle name="Normal 5 22 3 9 2" xfId="11992" xr:uid="{00000000-0005-0000-0000-0000DA2F0000}"/>
    <cellStyle name="Normal 5 22 4" xfId="11993" xr:uid="{00000000-0005-0000-0000-0000DB2F0000}"/>
    <cellStyle name="Normal 5 22 4 2" xfId="11994" xr:uid="{00000000-0005-0000-0000-0000DC2F0000}"/>
    <cellStyle name="Normal 5 22 5" xfId="11995" xr:uid="{00000000-0005-0000-0000-0000DD2F0000}"/>
    <cellStyle name="Normal 5 22 5 2" xfId="11996" xr:uid="{00000000-0005-0000-0000-0000DE2F0000}"/>
    <cellStyle name="Normal 5 22 6" xfId="11997" xr:uid="{00000000-0005-0000-0000-0000DF2F0000}"/>
    <cellStyle name="Normal 5 22 6 2" xfId="11998" xr:uid="{00000000-0005-0000-0000-0000E02F0000}"/>
    <cellStyle name="Normal 5 22 7" xfId="11999" xr:uid="{00000000-0005-0000-0000-0000E12F0000}"/>
    <cellStyle name="Normal 5 22 7 2" xfId="12000" xr:uid="{00000000-0005-0000-0000-0000E22F0000}"/>
    <cellStyle name="Normal 5 22 8" xfId="12001" xr:uid="{00000000-0005-0000-0000-0000E32F0000}"/>
    <cellStyle name="Normal 5 22 8 2" xfId="12002" xr:uid="{00000000-0005-0000-0000-0000E42F0000}"/>
    <cellStyle name="Normal 5 22 9" xfId="12003" xr:uid="{00000000-0005-0000-0000-0000E52F0000}"/>
    <cellStyle name="Normal 5 22 9 2" xfId="12004" xr:uid="{00000000-0005-0000-0000-0000E62F0000}"/>
    <cellStyle name="Normal 5 23" xfId="12005" xr:uid="{00000000-0005-0000-0000-0000E72F0000}"/>
    <cellStyle name="Normal 5 23 10" xfId="12006" xr:uid="{00000000-0005-0000-0000-0000E82F0000}"/>
    <cellStyle name="Normal 5 23 10 2" xfId="12007" xr:uid="{00000000-0005-0000-0000-0000E92F0000}"/>
    <cellStyle name="Normal 5 23 11" xfId="12008" xr:uid="{00000000-0005-0000-0000-0000EA2F0000}"/>
    <cellStyle name="Normal 5 23 11 2" xfId="12009" xr:uid="{00000000-0005-0000-0000-0000EB2F0000}"/>
    <cellStyle name="Normal 5 23 12" xfId="12010" xr:uid="{00000000-0005-0000-0000-0000EC2F0000}"/>
    <cellStyle name="Normal 5 23 12 2" xfId="12011" xr:uid="{00000000-0005-0000-0000-0000ED2F0000}"/>
    <cellStyle name="Normal 5 23 13" xfId="12012" xr:uid="{00000000-0005-0000-0000-0000EE2F0000}"/>
    <cellStyle name="Normal 5 23 13 2" xfId="12013" xr:uid="{00000000-0005-0000-0000-0000EF2F0000}"/>
    <cellStyle name="Normal 5 23 14" xfId="12014" xr:uid="{00000000-0005-0000-0000-0000F02F0000}"/>
    <cellStyle name="Normal 5 23 14 2" xfId="12015" xr:uid="{00000000-0005-0000-0000-0000F12F0000}"/>
    <cellStyle name="Normal 5 23 15" xfId="12016" xr:uid="{00000000-0005-0000-0000-0000F22F0000}"/>
    <cellStyle name="Normal 5 23 15 2" xfId="12017" xr:uid="{00000000-0005-0000-0000-0000F32F0000}"/>
    <cellStyle name="Normal 5 23 16" xfId="12018" xr:uid="{00000000-0005-0000-0000-0000F42F0000}"/>
    <cellStyle name="Normal 5 23 16 2" xfId="12019" xr:uid="{00000000-0005-0000-0000-0000F52F0000}"/>
    <cellStyle name="Normal 5 23 17" xfId="12020" xr:uid="{00000000-0005-0000-0000-0000F62F0000}"/>
    <cellStyle name="Normal 5 23 2" xfId="12021" xr:uid="{00000000-0005-0000-0000-0000F72F0000}"/>
    <cellStyle name="Normal 5 23 2 10" xfId="12022" xr:uid="{00000000-0005-0000-0000-0000F82F0000}"/>
    <cellStyle name="Normal 5 23 2 10 2" xfId="12023" xr:uid="{00000000-0005-0000-0000-0000F92F0000}"/>
    <cellStyle name="Normal 5 23 2 11" xfId="12024" xr:uid="{00000000-0005-0000-0000-0000FA2F0000}"/>
    <cellStyle name="Normal 5 23 2 11 2" xfId="12025" xr:uid="{00000000-0005-0000-0000-0000FB2F0000}"/>
    <cellStyle name="Normal 5 23 2 12" xfId="12026" xr:uid="{00000000-0005-0000-0000-0000FC2F0000}"/>
    <cellStyle name="Normal 5 23 2 12 2" xfId="12027" xr:uid="{00000000-0005-0000-0000-0000FD2F0000}"/>
    <cellStyle name="Normal 5 23 2 13" xfId="12028" xr:uid="{00000000-0005-0000-0000-0000FE2F0000}"/>
    <cellStyle name="Normal 5 23 2 13 2" xfId="12029" xr:uid="{00000000-0005-0000-0000-0000FF2F0000}"/>
    <cellStyle name="Normal 5 23 2 14" xfId="12030" xr:uid="{00000000-0005-0000-0000-000000300000}"/>
    <cellStyle name="Normal 5 23 2 14 2" xfId="12031" xr:uid="{00000000-0005-0000-0000-000001300000}"/>
    <cellStyle name="Normal 5 23 2 15" xfId="12032" xr:uid="{00000000-0005-0000-0000-000002300000}"/>
    <cellStyle name="Normal 5 23 2 2" xfId="12033" xr:uid="{00000000-0005-0000-0000-000003300000}"/>
    <cellStyle name="Normal 5 23 2 2 2" xfId="12034" xr:uid="{00000000-0005-0000-0000-000004300000}"/>
    <cellStyle name="Normal 5 23 2 3" xfId="12035" xr:uid="{00000000-0005-0000-0000-000005300000}"/>
    <cellStyle name="Normal 5 23 2 3 2" xfId="12036" xr:uid="{00000000-0005-0000-0000-000006300000}"/>
    <cellStyle name="Normal 5 23 2 4" xfId="12037" xr:uid="{00000000-0005-0000-0000-000007300000}"/>
    <cellStyle name="Normal 5 23 2 4 2" xfId="12038" xr:uid="{00000000-0005-0000-0000-000008300000}"/>
    <cellStyle name="Normal 5 23 2 5" xfId="12039" xr:uid="{00000000-0005-0000-0000-000009300000}"/>
    <cellStyle name="Normal 5 23 2 5 2" xfId="12040" xr:uid="{00000000-0005-0000-0000-00000A300000}"/>
    <cellStyle name="Normal 5 23 2 6" xfId="12041" xr:uid="{00000000-0005-0000-0000-00000B300000}"/>
    <cellStyle name="Normal 5 23 2 6 2" xfId="12042" xr:uid="{00000000-0005-0000-0000-00000C300000}"/>
    <cellStyle name="Normal 5 23 2 7" xfId="12043" xr:uid="{00000000-0005-0000-0000-00000D300000}"/>
    <cellStyle name="Normal 5 23 2 7 2" xfId="12044" xr:uid="{00000000-0005-0000-0000-00000E300000}"/>
    <cellStyle name="Normal 5 23 2 8" xfId="12045" xr:uid="{00000000-0005-0000-0000-00000F300000}"/>
    <cellStyle name="Normal 5 23 2 8 2" xfId="12046" xr:uid="{00000000-0005-0000-0000-000010300000}"/>
    <cellStyle name="Normal 5 23 2 9" xfId="12047" xr:uid="{00000000-0005-0000-0000-000011300000}"/>
    <cellStyle name="Normal 5 23 2 9 2" xfId="12048" xr:uid="{00000000-0005-0000-0000-000012300000}"/>
    <cellStyle name="Normal 5 23 3" xfId="12049" xr:uid="{00000000-0005-0000-0000-000013300000}"/>
    <cellStyle name="Normal 5 23 3 10" xfId="12050" xr:uid="{00000000-0005-0000-0000-000014300000}"/>
    <cellStyle name="Normal 5 23 3 10 2" xfId="12051" xr:uid="{00000000-0005-0000-0000-000015300000}"/>
    <cellStyle name="Normal 5 23 3 11" xfId="12052" xr:uid="{00000000-0005-0000-0000-000016300000}"/>
    <cellStyle name="Normal 5 23 3 11 2" xfId="12053" xr:uid="{00000000-0005-0000-0000-000017300000}"/>
    <cellStyle name="Normal 5 23 3 12" xfId="12054" xr:uid="{00000000-0005-0000-0000-000018300000}"/>
    <cellStyle name="Normal 5 23 3 12 2" xfId="12055" xr:uid="{00000000-0005-0000-0000-000019300000}"/>
    <cellStyle name="Normal 5 23 3 13" xfId="12056" xr:uid="{00000000-0005-0000-0000-00001A300000}"/>
    <cellStyle name="Normal 5 23 3 13 2" xfId="12057" xr:uid="{00000000-0005-0000-0000-00001B300000}"/>
    <cellStyle name="Normal 5 23 3 14" xfId="12058" xr:uid="{00000000-0005-0000-0000-00001C300000}"/>
    <cellStyle name="Normal 5 23 3 14 2" xfId="12059" xr:uid="{00000000-0005-0000-0000-00001D300000}"/>
    <cellStyle name="Normal 5 23 3 15" xfId="12060" xr:uid="{00000000-0005-0000-0000-00001E300000}"/>
    <cellStyle name="Normal 5 23 3 2" xfId="12061" xr:uid="{00000000-0005-0000-0000-00001F300000}"/>
    <cellStyle name="Normal 5 23 3 2 2" xfId="12062" xr:uid="{00000000-0005-0000-0000-000020300000}"/>
    <cellStyle name="Normal 5 23 3 3" xfId="12063" xr:uid="{00000000-0005-0000-0000-000021300000}"/>
    <cellStyle name="Normal 5 23 3 3 2" xfId="12064" xr:uid="{00000000-0005-0000-0000-000022300000}"/>
    <cellStyle name="Normal 5 23 3 4" xfId="12065" xr:uid="{00000000-0005-0000-0000-000023300000}"/>
    <cellStyle name="Normal 5 23 3 4 2" xfId="12066" xr:uid="{00000000-0005-0000-0000-000024300000}"/>
    <cellStyle name="Normal 5 23 3 5" xfId="12067" xr:uid="{00000000-0005-0000-0000-000025300000}"/>
    <cellStyle name="Normal 5 23 3 5 2" xfId="12068" xr:uid="{00000000-0005-0000-0000-000026300000}"/>
    <cellStyle name="Normal 5 23 3 6" xfId="12069" xr:uid="{00000000-0005-0000-0000-000027300000}"/>
    <cellStyle name="Normal 5 23 3 6 2" xfId="12070" xr:uid="{00000000-0005-0000-0000-000028300000}"/>
    <cellStyle name="Normal 5 23 3 7" xfId="12071" xr:uid="{00000000-0005-0000-0000-000029300000}"/>
    <cellStyle name="Normal 5 23 3 7 2" xfId="12072" xr:uid="{00000000-0005-0000-0000-00002A300000}"/>
    <cellStyle name="Normal 5 23 3 8" xfId="12073" xr:uid="{00000000-0005-0000-0000-00002B300000}"/>
    <cellStyle name="Normal 5 23 3 8 2" xfId="12074" xr:uid="{00000000-0005-0000-0000-00002C300000}"/>
    <cellStyle name="Normal 5 23 3 9" xfId="12075" xr:uid="{00000000-0005-0000-0000-00002D300000}"/>
    <cellStyle name="Normal 5 23 3 9 2" xfId="12076" xr:uid="{00000000-0005-0000-0000-00002E300000}"/>
    <cellStyle name="Normal 5 23 4" xfId="12077" xr:uid="{00000000-0005-0000-0000-00002F300000}"/>
    <cellStyle name="Normal 5 23 4 2" xfId="12078" xr:uid="{00000000-0005-0000-0000-000030300000}"/>
    <cellStyle name="Normal 5 23 5" xfId="12079" xr:uid="{00000000-0005-0000-0000-000031300000}"/>
    <cellStyle name="Normal 5 23 5 2" xfId="12080" xr:uid="{00000000-0005-0000-0000-000032300000}"/>
    <cellStyle name="Normal 5 23 6" xfId="12081" xr:uid="{00000000-0005-0000-0000-000033300000}"/>
    <cellStyle name="Normal 5 23 6 2" xfId="12082" xr:uid="{00000000-0005-0000-0000-000034300000}"/>
    <cellStyle name="Normal 5 23 7" xfId="12083" xr:uid="{00000000-0005-0000-0000-000035300000}"/>
    <cellStyle name="Normal 5 23 7 2" xfId="12084" xr:uid="{00000000-0005-0000-0000-000036300000}"/>
    <cellStyle name="Normal 5 23 8" xfId="12085" xr:uid="{00000000-0005-0000-0000-000037300000}"/>
    <cellStyle name="Normal 5 23 8 2" xfId="12086" xr:uid="{00000000-0005-0000-0000-000038300000}"/>
    <cellStyle name="Normal 5 23 9" xfId="12087" xr:uid="{00000000-0005-0000-0000-000039300000}"/>
    <cellStyle name="Normal 5 23 9 2" xfId="12088" xr:uid="{00000000-0005-0000-0000-00003A300000}"/>
    <cellStyle name="Normal 5 24" xfId="12089" xr:uid="{00000000-0005-0000-0000-00003B300000}"/>
    <cellStyle name="Normal 5 24 10" xfId="12090" xr:uid="{00000000-0005-0000-0000-00003C300000}"/>
    <cellStyle name="Normal 5 24 10 2" xfId="12091" xr:uid="{00000000-0005-0000-0000-00003D300000}"/>
    <cellStyle name="Normal 5 24 11" xfId="12092" xr:uid="{00000000-0005-0000-0000-00003E300000}"/>
    <cellStyle name="Normal 5 24 11 2" xfId="12093" xr:uid="{00000000-0005-0000-0000-00003F300000}"/>
    <cellStyle name="Normal 5 24 12" xfId="12094" xr:uid="{00000000-0005-0000-0000-000040300000}"/>
    <cellStyle name="Normal 5 24 12 2" xfId="12095" xr:uid="{00000000-0005-0000-0000-000041300000}"/>
    <cellStyle name="Normal 5 24 13" xfId="12096" xr:uid="{00000000-0005-0000-0000-000042300000}"/>
    <cellStyle name="Normal 5 24 13 2" xfId="12097" xr:uid="{00000000-0005-0000-0000-000043300000}"/>
    <cellStyle name="Normal 5 24 14" xfId="12098" xr:uid="{00000000-0005-0000-0000-000044300000}"/>
    <cellStyle name="Normal 5 24 14 2" xfId="12099" xr:uid="{00000000-0005-0000-0000-000045300000}"/>
    <cellStyle name="Normal 5 24 15" xfId="12100" xr:uid="{00000000-0005-0000-0000-000046300000}"/>
    <cellStyle name="Normal 5 24 15 2" xfId="12101" xr:uid="{00000000-0005-0000-0000-000047300000}"/>
    <cellStyle name="Normal 5 24 16" xfId="12102" xr:uid="{00000000-0005-0000-0000-000048300000}"/>
    <cellStyle name="Normal 5 24 16 2" xfId="12103" xr:uid="{00000000-0005-0000-0000-000049300000}"/>
    <cellStyle name="Normal 5 24 17" xfId="12104" xr:uid="{00000000-0005-0000-0000-00004A300000}"/>
    <cellStyle name="Normal 5 24 2" xfId="12105" xr:uid="{00000000-0005-0000-0000-00004B300000}"/>
    <cellStyle name="Normal 5 24 2 10" xfId="12106" xr:uid="{00000000-0005-0000-0000-00004C300000}"/>
    <cellStyle name="Normal 5 24 2 10 2" xfId="12107" xr:uid="{00000000-0005-0000-0000-00004D300000}"/>
    <cellStyle name="Normal 5 24 2 11" xfId="12108" xr:uid="{00000000-0005-0000-0000-00004E300000}"/>
    <cellStyle name="Normal 5 24 2 11 2" xfId="12109" xr:uid="{00000000-0005-0000-0000-00004F300000}"/>
    <cellStyle name="Normal 5 24 2 12" xfId="12110" xr:uid="{00000000-0005-0000-0000-000050300000}"/>
    <cellStyle name="Normal 5 24 2 12 2" xfId="12111" xr:uid="{00000000-0005-0000-0000-000051300000}"/>
    <cellStyle name="Normal 5 24 2 13" xfId="12112" xr:uid="{00000000-0005-0000-0000-000052300000}"/>
    <cellStyle name="Normal 5 24 2 13 2" xfId="12113" xr:uid="{00000000-0005-0000-0000-000053300000}"/>
    <cellStyle name="Normal 5 24 2 14" xfId="12114" xr:uid="{00000000-0005-0000-0000-000054300000}"/>
    <cellStyle name="Normal 5 24 2 14 2" xfId="12115" xr:uid="{00000000-0005-0000-0000-000055300000}"/>
    <cellStyle name="Normal 5 24 2 15" xfId="12116" xr:uid="{00000000-0005-0000-0000-000056300000}"/>
    <cellStyle name="Normal 5 24 2 2" xfId="12117" xr:uid="{00000000-0005-0000-0000-000057300000}"/>
    <cellStyle name="Normal 5 24 2 2 2" xfId="12118" xr:uid="{00000000-0005-0000-0000-000058300000}"/>
    <cellStyle name="Normal 5 24 2 3" xfId="12119" xr:uid="{00000000-0005-0000-0000-000059300000}"/>
    <cellStyle name="Normal 5 24 2 3 2" xfId="12120" xr:uid="{00000000-0005-0000-0000-00005A300000}"/>
    <cellStyle name="Normal 5 24 2 4" xfId="12121" xr:uid="{00000000-0005-0000-0000-00005B300000}"/>
    <cellStyle name="Normal 5 24 2 4 2" xfId="12122" xr:uid="{00000000-0005-0000-0000-00005C300000}"/>
    <cellStyle name="Normal 5 24 2 5" xfId="12123" xr:uid="{00000000-0005-0000-0000-00005D300000}"/>
    <cellStyle name="Normal 5 24 2 5 2" xfId="12124" xr:uid="{00000000-0005-0000-0000-00005E300000}"/>
    <cellStyle name="Normal 5 24 2 6" xfId="12125" xr:uid="{00000000-0005-0000-0000-00005F300000}"/>
    <cellStyle name="Normal 5 24 2 6 2" xfId="12126" xr:uid="{00000000-0005-0000-0000-000060300000}"/>
    <cellStyle name="Normal 5 24 2 7" xfId="12127" xr:uid="{00000000-0005-0000-0000-000061300000}"/>
    <cellStyle name="Normal 5 24 2 7 2" xfId="12128" xr:uid="{00000000-0005-0000-0000-000062300000}"/>
    <cellStyle name="Normal 5 24 2 8" xfId="12129" xr:uid="{00000000-0005-0000-0000-000063300000}"/>
    <cellStyle name="Normal 5 24 2 8 2" xfId="12130" xr:uid="{00000000-0005-0000-0000-000064300000}"/>
    <cellStyle name="Normal 5 24 2 9" xfId="12131" xr:uid="{00000000-0005-0000-0000-000065300000}"/>
    <cellStyle name="Normal 5 24 2 9 2" xfId="12132" xr:uid="{00000000-0005-0000-0000-000066300000}"/>
    <cellStyle name="Normal 5 24 3" xfId="12133" xr:uid="{00000000-0005-0000-0000-000067300000}"/>
    <cellStyle name="Normal 5 24 3 10" xfId="12134" xr:uid="{00000000-0005-0000-0000-000068300000}"/>
    <cellStyle name="Normal 5 24 3 10 2" xfId="12135" xr:uid="{00000000-0005-0000-0000-000069300000}"/>
    <cellStyle name="Normal 5 24 3 11" xfId="12136" xr:uid="{00000000-0005-0000-0000-00006A300000}"/>
    <cellStyle name="Normal 5 24 3 11 2" xfId="12137" xr:uid="{00000000-0005-0000-0000-00006B300000}"/>
    <cellStyle name="Normal 5 24 3 12" xfId="12138" xr:uid="{00000000-0005-0000-0000-00006C300000}"/>
    <cellStyle name="Normal 5 24 3 12 2" xfId="12139" xr:uid="{00000000-0005-0000-0000-00006D300000}"/>
    <cellStyle name="Normal 5 24 3 13" xfId="12140" xr:uid="{00000000-0005-0000-0000-00006E300000}"/>
    <cellStyle name="Normal 5 24 3 13 2" xfId="12141" xr:uid="{00000000-0005-0000-0000-00006F300000}"/>
    <cellStyle name="Normal 5 24 3 14" xfId="12142" xr:uid="{00000000-0005-0000-0000-000070300000}"/>
    <cellStyle name="Normal 5 24 3 14 2" xfId="12143" xr:uid="{00000000-0005-0000-0000-000071300000}"/>
    <cellStyle name="Normal 5 24 3 15" xfId="12144" xr:uid="{00000000-0005-0000-0000-000072300000}"/>
    <cellStyle name="Normal 5 24 3 2" xfId="12145" xr:uid="{00000000-0005-0000-0000-000073300000}"/>
    <cellStyle name="Normal 5 24 3 2 2" xfId="12146" xr:uid="{00000000-0005-0000-0000-000074300000}"/>
    <cellStyle name="Normal 5 24 3 3" xfId="12147" xr:uid="{00000000-0005-0000-0000-000075300000}"/>
    <cellStyle name="Normal 5 24 3 3 2" xfId="12148" xr:uid="{00000000-0005-0000-0000-000076300000}"/>
    <cellStyle name="Normal 5 24 3 4" xfId="12149" xr:uid="{00000000-0005-0000-0000-000077300000}"/>
    <cellStyle name="Normal 5 24 3 4 2" xfId="12150" xr:uid="{00000000-0005-0000-0000-000078300000}"/>
    <cellStyle name="Normal 5 24 3 5" xfId="12151" xr:uid="{00000000-0005-0000-0000-000079300000}"/>
    <cellStyle name="Normal 5 24 3 5 2" xfId="12152" xr:uid="{00000000-0005-0000-0000-00007A300000}"/>
    <cellStyle name="Normal 5 24 3 6" xfId="12153" xr:uid="{00000000-0005-0000-0000-00007B300000}"/>
    <cellStyle name="Normal 5 24 3 6 2" xfId="12154" xr:uid="{00000000-0005-0000-0000-00007C300000}"/>
    <cellStyle name="Normal 5 24 3 7" xfId="12155" xr:uid="{00000000-0005-0000-0000-00007D300000}"/>
    <cellStyle name="Normal 5 24 3 7 2" xfId="12156" xr:uid="{00000000-0005-0000-0000-00007E300000}"/>
    <cellStyle name="Normal 5 24 3 8" xfId="12157" xr:uid="{00000000-0005-0000-0000-00007F300000}"/>
    <cellStyle name="Normal 5 24 3 8 2" xfId="12158" xr:uid="{00000000-0005-0000-0000-000080300000}"/>
    <cellStyle name="Normal 5 24 3 9" xfId="12159" xr:uid="{00000000-0005-0000-0000-000081300000}"/>
    <cellStyle name="Normal 5 24 3 9 2" xfId="12160" xr:uid="{00000000-0005-0000-0000-000082300000}"/>
    <cellStyle name="Normal 5 24 4" xfId="12161" xr:uid="{00000000-0005-0000-0000-000083300000}"/>
    <cellStyle name="Normal 5 24 4 2" xfId="12162" xr:uid="{00000000-0005-0000-0000-000084300000}"/>
    <cellStyle name="Normal 5 24 5" xfId="12163" xr:uid="{00000000-0005-0000-0000-000085300000}"/>
    <cellStyle name="Normal 5 24 5 2" xfId="12164" xr:uid="{00000000-0005-0000-0000-000086300000}"/>
    <cellStyle name="Normal 5 24 6" xfId="12165" xr:uid="{00000000-0005-0000-0000-000087300000}"/>
    <cellStyle name="Normal 5 24 6 2" xfId="12166" xr:uid="{00000000-0005-0000-0000-000088300000}"/>
    <cellStyle name="Normal 5 24 7" xfId="12167" xr:uid="{00000000-0005-0000-0000-000089300000}"/>
    <cellStyle name="Normal 5 24 7 2" xfId="12168" xr:uid="{00000000-0005-0000-0000-00008A300000}"/>
    <cellStyle name="Normal 5 24 8" xfId="12169" xr:uid="{00000000-0005-0000-0000-00008B300000}"/>
    <cellStyle name="Normal 5 24 8 2" xfId="12170" xr:uid="{00000000-0005-0000-0000-00008C300000}"/>
    <cellStyle name="Normal 5 24 9" xfId="12171" xr:uid="{00000000-0005-0000-0000-00008D300000}"/>
    <cellStyle name="Normal 5 24 9 2" xfId="12172" xr:uid="{00000000-0005-0000-0000-00008E300000}"/>
    <cellStyle name="Normal 5 25" xfId="12173" xr:uid="{00000000-0005-0000-0000-00008F300000}"/>
    <cellStyle name="Normal 5 25 10" xfId="12174" xr:uid="{00000000-0005-0000-0000-000090300000}"/>
    <cellStyle name="Normal 5 25 10 2" xfId="12175" xr:uid="{00000000-0005-0000-0000-000091300000}"/>
    <cellStyle name="Normal 5 25 11" xfId="12176" xr:uid="{00000000-0005-0000-0000-000092300000}"/>
    <cellStyle name="Normal 5 25 11 2" xfId="12177" xr:uid="{00000000-0005-0000-0000-000093300000}"/>
    <cellStyle name="Normal 5 25 12" xfId="12178" xr:uid="{00000000-0005-0000-0000-000094300000}"/>
    <cellStyle name="Normal 5 25 12 2" xfId="12179" xr:uid="{00000000-0005-0000-0000-000095300000}"/>
    <cellStyle name="Normal 5 25 13" xfId="12180" xr:uid="{00000000-0005-0000-0000-000096300000}"/>
    <cellStyle name="Normal 5 25 13 2" xfId="12181" xr:uid="{00000000-0005-0000-0000-000097300000}"/>
    <cellStyle name="Normal 5 25 14" xfId="12182" xr:uid="{00000000-0005-0000-0000-000098300000}"/>
    <cellStyle name="Normal 5 25 14 2" xfId="12183" xr:uid="{00000000-0005-0000-0000-000099300000}"/>
    <cellStyle name="Normal 5 25 15" xfId="12184" xr:uid="{00000000-0005-0000-0000-00009A300000}"/>
    <cellStyle name="Normal 5 25 15 2" xfId="12185" xr:uid="{00000000-0005-0000-0000-00009B300000}"/>
    <cellStyle name="Normal 5 25 16" xfId="12186" xr:uid="{00000000-0005-0000-0000-00009C300000}"/>
    <cellStyle name="Normal 5 25 16 2" xfId="12187" xr:uid="{00000000-0005-0000-0000-00009D300000}"/>
    <cellStyle name="Normal 5 25 17" xfId="12188" xr:uid="{00000000-0005-0000-0000-00009E300000}"/>
    <cellStyle name="Normal 5 25 2" xfId="12189" xr:uid="{00000000-0005-0000-0000-00009F300000}"/>
    <cellStyle name="Normal 5 25 2 10" xfId="12190" xr:uid="{00000000-0005-0000-0000-0000A0300000}"/>
    <cellStyle name="Normal 5 25 2 10 2" xfId="12191" xr:uid="{00000000-0005-0000-0000-0000A1300000}"/>
    <cellStyle name="Normal 5 25 2 11" xfId="12192" xr:uid="{00000000-0005-0000-0000-0000A2300000}"/>
    <cellStyle name="Normal 5 25 2 11 2" xfId="12193" xr:uid="{00000000-0005-0000-0000-0000A3300000}"/>
    <cellStyle name="Normal 5 25 2 12" xfId="12194" xr:uid="{00000000-0005-0000-0000-0000A4300000}"/>
    <cellStyle name="Normal 5 25 2 12 2" xfId="12195" xr:uid="{00000000-0005-0000-0000-0000A5300000}"/>
    <cellStyle name="Normal 5 25 2 13" xfId="12196" xr:uid="{00000000-0005-0000-0000-0000A6300000}"/>
    <cellStyle name="Normal 5 25 2 13 2" xfId="12197" xr:uid="{00000000-0005-0000-0000-0000A7300000}"/>
    <cellStyle name="Normal 5 25 2 14" xfId="12198" xr:uid="{00000000-0005-0000-0000-0000A8300000}"/>
    <cellStyle name="Normal 5 25 2 14 2" xfId="12199" xr:uid="{00000000-0005-0000-0000-0000A9300000}"/>
    <cellStyle name="Normal 5 25 2 15" xfId="12200" xr:uid="{00000000-0005-0000-0000-0000AA300000}"/>
    <cellStyle name="Normal 5 25 2 2" xfId="12201" xr:uid="{00000000-0005-0000-0000-0000AB300000}"/>
    <cellStyle name="Normal 5 25 2 2 2" xfId="12202" xr:uid="{00000000-0005-0000-0000-0000AC300000}"/>
    <cellStyle name="Normal 5 25 2 3" xfId="12203" xr:uid="{00000000-0005-0000-0000-0000AD300000}"/>
    <cellStyle name="Normal 5 25 2 3 2" xfId="12204" xr:uid="{00000000-0005-0000-0000-0000AE300000}"/>
    <cellStyle name="Normal 5 25 2 4" xfId="12205" xr:uid="{00000000-0005-0000-0000-0000AF300000}"/>
    <cellStyle name="Normal 5 25 2 4 2" xfId="12206" xr:uid="{00000000-0005-0000-0000-0000B0300000}"/>
    <cellStyle name="Normal 5 25 2 5" xfId="12207" xr:uid="{00000000-0005-0000-0000-0000B1300000}"/>
    <cellStyle name="Normal 5 25 2 5 2" xfId="12208" xr:uid="{00000000-0005-0000-0000-0000B2300000}"/>
    <cellStyle name="Normal 5 25 2 6" xfId="12209" xr:uid="{00000000-0005-0000-0000-0000B3300000}"/>
    <cellStyle name="Normal 5 25 2 6 2" xfId="12210" xr:uid="{00000000-0005-0000-0000-0000B4300000}"/>
    <cellStyle name="Normal 5 25 2 7" xfId="12211" xr:uid="{00000000-0005-0000-0000-0000B5300000}"/>
    <cellStyle name="Normal 5 25 2 7 2" xfId="12212" xr:uid="{00000000-0005-0000-0000-0000B6300000}"/>
    <cellStyle name="Normal 5 25 2 8" xfId="12213" xr:uid="{00000000-0005-0000-0000-0000B7300000}"/>
    <cellStyle name="Normal 5 25 2 8 2" xfId="12214" xr:uid="{00000000-0005-0000-0000-0000B8300000}"/>
    <cellStyle name="Normal 5 25 2 9" xfId="12215" xr:uid="{00000000-0005-0000-0000-0000B9300000}"/>
    <cellStyle name="Normal 5 25 2 9 2" xfId="12216" xr:uid="{00000000-0005-0000-0000-0000BA300000}"/>
    <cellStyle name="Normal 5 25 3" xfId="12217" xr:uid="{00000000-0005-0000-0000-0000BB300000}"/>
    <cellStyle name="Normal 5 25 3 10" xfId="12218" xr:uid="{00000000-0005-0000-0000-0000BC300000}"/>
    <cellStyle name="Normal 5 25 3 10 2" xfId="12219" xr:uid="{00000000-0005-0000-0000-0000BD300000}"/>
    <cellStyle name="Normal 5 25 3 11" xfId="12220" xr:uid="{00000000-0005-0000-0000-0000BE300000}"/>
    <cellStyle name="Normal 5 25 3 11 2" xfId="12221" xr:uid="{00000000-0005-0000-0000-0000BF300000}"/>
    <cellStyle name="Normal 5 25 3 12" xfId="12222" xr:uid="{00000000-0005-0000-0000-0000C0300000}"/>
    <cellStyle name="Normal 5 25 3 12 2" xfId="12223" xr:uid="{00000000-0005-0000-0000-0000C1300000}"/>
    <cellStyle name="Normal 5 25 3 13" xfId="12224" xr:uid="{00000000-0005-0000-0000-0000C2300000}"/>
    <cellStyle name="Normal 5 25 3 13 2" xfId="12225" xr:uid="{00000000-0005-0000-0000-0000C3300000}"/>
    <cellStyle name="Normal 5 25 3 14" xfId="12226" xr:uid="{00000000-0005-0000-0000-0000C4300000}"/>
    <cellStyle name="Normal 5 25 3 14 2" xfId="12227" xr:uid="{00000000-0005-0000-0000-0000C5300000}"/>
    <cellStyle name="Normal 5 25 3 15" xfId="12228" xr:uid="{00000000-0005-0000-0000-0000C6300000}"/>
    <cellStyle name="Normal 5 25 3 2" xfId="12229" xr:uid="{00000000-0005-0000-0000-0000C7300000}"/>
    <cellStyle name="Normal 5 25 3 2 2" xfId="12230" xr:uid="{00000000-0005-0000-0000-0000C8300000}"/>
    <cellStyle name="Normal 5 25 3 3" xfId="12231" xr:uid="{00000000-0005-0000-0000-0000C9300000}"/>
    <cellStyle name="Normal 5 25 3 3 2" xfId="12232" xr:uid="{00000000-0005-0000-0000-0000CA300000}"/>
    <cellStyle name="Normal 5 25 3 4" xfId="12233" xr:uid="{00000000-0005-0000-0000-0000CB300000}"/>
    <cellStyle name="Normal 5 25 3 4 2" xfId="12234" xr:uid="{00000000-0005-0000-0000-0000CC300000}"/>
    <cellStyle name="Normal 5 25 3 5" xfId="12235" xr:uid="{00000000-0005-0000-0000-0000CD300000}"/>
    <cellStyle name="Normal 5 25 3 5 2" xfId="12236" xr:uid="{00000000-0005-0000-0000-0000CE300000}"/>
    <cellStyle name="Normal 5 25 3 6" xfId="12237" xr:uid="{00000000-0005-0000-0000-0000CF300000}"/>
    <cellStyle name="Normal 5 25 3 6 2" xfId="12238" xr:uid="{00000000-0005-0000-0000-0000D0300000}"/>
    <cellStyle name="Normal 5 25 3 7" xfId="12239" xr:uid="{00000000-0005-0000-0000-0000D1300000}"/>
    <cellStyle name="Normal 5 25 3 7 2" xfId="12240" xr:uid="{00000000-0005-0000-0000-0000D2300000}"/>
    <cellStyle name="Normal 5 25 3 8" xfId="12241" xr:uid="{00000000-0005-0000-0000-0000D3300000}"/>
    <cellStyle name="Normal 5 25 3 8 2" xfId="12242" xr:uid="{00000000-0005-0000-0000-0000D4300000}"/>
    <cellStyle name="Normal 5 25 3 9" xfId="12243" xr:uid="{00000000-0005-0000-0000-0000D5300000}"/>
    <cellStyle name="Normal 5 25 3 9 2" xfId="12244" xr:uid="{00000000-0005-0000-0000-0000D6300000}"/>
    <cellStyle name="Normal 5 25 4" xfId="12245" xr:uid="{00000000-0005-0000-0000-0000D7300000}"/>
    <cellStyle name="Normal 5 25 4 2" xfId="12246" xr:uid="{00000000-0005-0000-0000-0000D8300000}"/>
    <cellStyle name="Normal 5 25 5" xfId="12247" xr:uid="{00000000-0005-0000-0000-0000D9300000}"/>
    <cellStyle name="Normal 5 25 5 2" xfId="12248" xr:uid="{00000000-0005-0000-0000-0000DA300000}"/>
    <cellStyle name="Normal 5 25 6" xfId="12249" xr:uid="{00000000-0005-0000-0000-0000DB300000}"/>
    <cellStyle name="Normal 5 25 6 2" xfId="12250" xr:uid="{00000000-0005-0000-0000-0000DC300000}"/>
    <cellStyle name="Normal 5 25 7" xfId="12251" xr:uid="{00000000-0005-0000-0000-0000DD300000}"/>
    <cellStyle name="Normal 5 25 7 2" xfId="12252" xr:uid="{00000000-0005-0000-0000-0000DE300000}"/>
    <cellStyle name="Normal 5 25 8" xfId="12253" xr:uid="{00000000-0005-0000-0000-0000DF300000}"/>
    <cellStyle name="Normal 5 25 8 2" xfId="12254" xr:uid="{00000000-0005-0000-0000-0000E0300000}"/>
    <cellStyle name="Normal 5 25 9" xfId="12255" xr:uid="{00000000-0005-0000-0000-0000E1300000}"/>
    <cellStyle name="Normal 5 25 9 2" xfId="12256" xr:uid="{00000000-0005-0000-0000-0000E2300000}"/>
    <cellStyle name="Normal 5 26" xfId="12257" xr:uid="{00000000-0005-0000-0000-0000E3300000}"/>
    <cellStyle name="Normal 5 26 10" xfId="12258" xr:uid="{00000000-0005-0000-0000-0000E4300000}"/>
    <cellStyle name="Normal 5 26 10 2" xfId="12259" xr:uid="{00000000-0005-0000-0000-0000E5300000}"/>
    <cellStyle name="Normal 5 26 11" xfId="12260" xr:uid="{00000000-0005-0000-0000-0000E6300000}"/>
    <cellStyle name="Normal 5 26 11 2" xfId="12261" xr:uid="{00000000-0005-0000-0000-0000E7300000}"/>
    <cellStyle name="Normal 5 26 12" xfId="12262" xr:uid="{00000000-0005-0000-0000-0000E8300000}"/>
    <cellStyle name="Normal 5 26 12 2" xfId="12263" xr:uid="{00000000-0005-0000-0000-0000E9300000}"/>
    <cellStyle name="Normal 5 26 13" xfId="12264" xr:uid="{00000000-0005-0000-0000-0000EA300000}"/>
    <cellStyle name="Normal 5 26 13 2" xfId="12265" xr:uid="{00000000-0005-0000-0000-0000EB300000}"/>
    <cellStyle name="Normal 5 26 14" xfId="12266" xr:uid="{00000000-0005-0000-0000-0000EC300000}"/>
    <cellStyle name="Normal 5 26 14 2" xfId="12267" xr:uid="{00000000-0005-0000-0000-0000ED300000}"/>
    <cellStyle name="Normal 5 26 15" xfId="12268" xr:uid="{00000000-0005-0000-0000-0000EE300000}"/>
    <cellStyle name="Normal 5 26 15 2" xfId="12269" xr:uid="{00000000-0005-0000-0000-0000EF300000}"/>
    <cellStyle name="Normal 5 26 16" xfId="12270" xr:uid="{00000000-0005-0000-0000-0000F0300000}"/>
    <cellStyle name="Normal 5 26 16 2" xfId="12271" xr:uid="{00000000-0005-0000-0000-0000F1300000}"/>
    <cellStyle name="Normal 5 26 17" xfId="12272" xr:uid="{00000000-0005-0000-0000-0000F2300000}"/>
    <cellStyle name="Normal 5 26 2" xfId="12273" xr:uid="{00000000-0005-0000-0000-0000F3300000}"/>
    <cellStyle name="Normal 5 26 2 10" xfId="12274" xr:uid="{00000000-0005-0000-0000-0000F4300000}"/>
    <cellStyle name="Normal 5 26 2 10 2" xfId="12275" xr:uid="{00000000-0005-0000-0000-0000F5300000}"/>
    <cellStyle name="Normal 5 26 2 11" xfId="12276" xr:uid="{00000000-0005-0000-0000-0000F6300000}"/>
    <cellStyle name="Normal 5 26 2 11 2" xfId="12277" xr:uid="{00000000-0005-0000-0000-0000F7300000}"/>
    <cellStyle name="Normal 5 26 2 12" xfId="12278" xr:uid="{00000000-0005-0000-0000-0000F8300000}"/>
    <cellStyle name="Normal 5 26 2 12 2" xfId="12279" xr:uid="{00000000-0005-0000-0000-0000F9300000}"/>
    <cellStyle name="Normal 5 26 2 13" xfId="12280" xr:uid="{00000000-0005-0000-0000-0000FA300000}"/>
    <cellStyle name="Normal 5 26 2 13 2" xfId="12281" xr:uid="{00000000-0005-0000-0000-0000FB300000}"/>
    <cellStyle name="Normal 5 26 2 14" xfId="12282" xr:uid="{00000000-0005-0000-0000-0000FC300000}"/>
    <cellStyle name="Normal 5 26 2 14 2" xfId="12283" xr:uid="{00000000-0005-0000-0000-0000FD300000}"/>
    <cellStyle name="Normal 5 26 2 15" xfId="12284" xr:uid="{00000000-0005-0000-0000-0000FE300000}"/>
    <cellStyle name="Normal 5 26 2 2" xfId="12285" xr:uid="{00000000-0005-0000-0000-0000FF300000}"/>
    <cellStyle name="Normal 5 26 2 2 2" xfId="12286" xr:uid="{00000000-0005-0000-0000-000000310000}"/>
    <cellStyle name="Normal 5 26 2 3" xfId="12287" xr:uid="{00000000-0005-0000-0000-000001310000}"/>
    <cellStyle name="Normal 5 26 2 3 2" xfId="12288" xr:uid="{00000000-0005-0000-0000-000002310000}"/>
    <cellStyle name="Normal 5 26 2 4" xfId="12289" xr:uid="{00000000-0005-0000-0000-000003310000}"/>
    <cellStyle name="Normal 5 26 2 4 2" xfId="12290" xr:uid="{00000000-0005-0000-0000-000004310000}"/>
    <cellStyle name="Normal 5 26 2 5" xfId="12291" xr:uid="{00000000-0005-0000-0000-000005310000}"/>
    <cellStyle name="Normal 5 26 2 5 2" xfId="12292" xr:uid="{00000000-0005-0000-0000-000006310000}"/>
    <cellStyle name="Normal 5 26 2 6" xfId="12293" xr:uid="{00000000-0005-0000-0000-000007310000}"/>
    <cellStyle name="Normal 5 26 2 6 2" xfId="12294" xr:uid="{00000000-0005-0000-0000-000008310000}"/>
    <cellStyle name="Normal 5 26 2 7" xfId="12295" xr:uid="{00000000-0005-0000-0000-000009310000}"/>
    <cellStyle name="Normal 5 26 2 7 2" xfId="12296" xr:uid="{00000000-0005-0000-0000-00000A310000}"/>
    <cellStyle name="Normal 5 26 2 8" xfId="12297" xr:uid="{00000000-0005-0000-0000-00000B310000}"/>
    <cellStyle name="Normal 5 26 2 8 2" xfId="12298" xr:uid="{00000000-0005-0000-0000-00000C310000}"/>
    <cellStyle name="Normal 5 26 2 9" xfId="12299" xr:uid="{00000000-0005-0000-0000-00000D310000}"/>
    <cellStyle name="Normal 5 26 2 9 2" xfId="12300" xr:uid="{00000000-0005-0000-0000-00000E310000}"/>
    <cellStyle name="Normal 5 26 3" xfId="12301" xr:uid="{00000000-0005-0000-0000-00000F310000}"/>
    <cellStyle name="Normal 5 26 3 10" xfId="12302" xr:uid="{00000000-0005-0000-0000-000010310000}"/>
    <cellStyle name="Normal 5 26 3 10 2" xfId="12303" xr:uid="{00000000-0005-0000-0000-000011310000}"/>
    <cellStyle name="Normal 5 26 3 11" xfId="12304" xr:uid="{00000000-0005-0000-0000-000012310000}"/>
    <cellStyle name="Normal 5 26 3 11 2" xfId="12305" xr:uid="{00000000-0005-0000-0000-000013310000}"/>
    <cellStyle name="Normal 5 26 3 12" xfId="12306" xr:uid="{00000000-0005-0000-0000-000014310000}"/>
    <cellStyle name="Normal 5 26 3 12 2" xfId="12307" xr:uid="{00000000-0005-0000-0000-000015310000}"/>
    <cellStyle name="Normal 5 26 3 13" xfId="12308" xr:uid="{00000000-0005-0000-0000-000016310000}"/>
    <cellStyle name="Normal 5 26 3 13 2" xfId="12309" xr:uid="{00000000-0005-0000-0000-000017310000}"/>
    <cellStyle name="Normal 5 26 3 14" xfId="12310" xr:uid="{00000000-0005-0000-0000-000018310000}"/>
    <cellStyle name="Normal 5 26 3 14 2" xfId="12311" xr:uid="{00000000-0005-0000-0000-000019310000}"/>
    <cellStyle name="Normal 5 26 3 15" xfId="12312" xr:uid="{00000000-0005-0000-0000-00001A310000}"/>
    <cellStyle name="Normal 5 26 3 2" xfId="12313" xr:uid="{00000000-0005-0000-0000-00001B310000}"/>
    <cellStyle name="Normal 5 26 3 2 2" xfId="12314" xr:uid="{00000000-0005-0000-0000-00001C310000}"/>
    <cellStyle name="Normal 5 26 3 3" xfId="12315" xr:uid="{00000000-0005-0000-0000-00001D310000}"/>
    <cellStyle name="Normal 5 26 3 3 2" xfId="12316" xr:uid="{00000000-0005-0000-0000-00001E310000}"/>
    <cellStyle name="Normal 5 26 3 4" xfId="12317" xr:uid="{00000000-0005-0000-0000-00001F310000}"/>
    <cellStyle name="Normal 5 26 3 4 2" xfId="12318" xr:uid="{00000000-0005-0000-0000-000020310000}"/>
    <cellStyle name="Normal 5 26 3 5" xfId="12319" xr:uid="{00000000-0005-0000-0000-000021310000}"/>
    <cellStyle name="Normal 5 26 3 5 2" xfId="12320" xr:uid="{00000000-0005-0000-0000-000022310000}"/>
    <cellStyle name="Normal 5 26 3 6" xfId="12321" xr:uid="{00000000-0005-0000-0000-000023310000}"/>
    <cellStyle name="Normal 5 26 3 6 2" xfId="12322" xr:uid="{00000000-0005-0000-0000-000024310000}"/>
    <cellStyle name="Normal 5 26 3 7" xfId="12323" xr:uid="{00000000-0005-0000-0000-000025310000}"/>
    <cellStyle name="Normal 5 26 3 7 2" xfId="12324" xr:uid="{00000000-0005-0000-0000-000026310000}"/>
    <cellStyle name="Normal 5 26 3 8" xfId="12325" xr:uid="{00000000-0005-0000-0000-000027310000}"/>
    <cellStyle name="Normal 5 26 3 8 2" xfId="12326" xr:uid="{00000000-0005-0000-0000-000028310000}"/>
    <cellStyle name="Normal 5 26 3 9" xfId="12327" xr:uid="{00000000-0005-0000-0000-000029310000}"/>
    <cellStyle name="Normal 5 26 3 9 2" xfId="12328" xr:uid="{00000000-0005-0000-0000-00002A310000}"/>
    <cellStyle name="Normal 5 26 4" xfId="12329" xr:uid="{00000000-0005-0000-0000-00002B310000}"/>
    <cellStyle name="Normal 5 26 4 2" xfId="12330" xr:uid="{00000000-0005-0000-0000-00002C310000}"/>
    <cellStyle name="Normal 5 26 5" xfId="12331" xr:uid="{00000000-0005-0000-0000-00002D310000}"/>
    <cellStyle name="Normal 5 26 5 2" xfId="12332" xr:uid="{00000000-0005-0000-0000-00002E310000}"/>
    <cellStyle name="Normal 5 26 6" xfId="12333" xr:uid="{00000000-0005-0000-0000-00002F310000}"/>
    <cellStyle name="Normal 5 26 6 2" xfId="12334" xr:uid="{00000000-0005-0000-0000-000030310000}"/>
    <cellStyle name="Normal 5 26 7" xfId="12335" xr:uid="{00000000-0005-0000-0000-000031310000}"/>
    <cellStyle name="Normal 5 26 7 2" xfId="12336" xr:uid="{00000000-0005-0000-0000-000032310000}"/>
    <cellStyle name="Normal 5 26 8" xfId="12337" xr:uid="{00000000-0005-0000-0000-000033310000}"/>
    <cellStyle name="Normal 5 26 8 2" xfId="12338" xr:uid="{00000000-0005-0000-0000-000034310000}"/>
    <cellStyle name="Normal 5 26 9" xfId="12339" xr:uid="{00000000-0005-0000-0000-000035310000}"/>
    <cellStyle name="Normal 5 26 9 2" xfId="12340" xr:uid="{00000000-0005-0000-0000-000036310000}"/>
    <cellStyle name="Normal 5 27" xfId="12341" xr:uid="{00000000-0005-0000-0000-000037310000}"/>
    <cellStyle name="Normal 5 27 10" xfId="12342" xr:uid="{00000000-0005-0000-0000-000038310000}"/>
    <cellStyle name="Normal 5 27 10 2" xfId="12343" xr:uid="{00000000-0005-0000-0000-000039310000}"/>
    <cellStyle name="Normal 5 27 11" xfId="12344" xr:uid="{00000000-0005-0000-0000-00003A310000}"/>
    <cellStyle name="Normal 5 27 11 2" xfId="12345" xr:uid="{00000000-0005-0000-0000-00003B310000}"/>
    <cellStyle name="Normal 5 27 12" xfId="12346" xr:uid="{00000000-0005-0000-0000-00003C310000}"/>
    <cellStyle name="Normal 5 27 12 2" xfId="12347" xr:uid="{00000000-0005-0000-0000-00003D310000}"/>
    <cellStyle name="Normal 5 27 13" xfId="12348" xr:uid="{00000000-0005-0000-0000-00003E310000}"/>
    <cellStyle name="Normal 5 27 13 2" xfId="12349" xr:uid="{00000000-0005-0000-0000-00003F310000}"/>
    <cellStyle name="Normal 5 27 14" xfId="12350" xr:uid="{00000000-0005-0000-0000-000040310000}"/>
    <cellStyle name="Normal 5 27 14 2" xfId="12351" xr:uid="{00000000-0005-0000-0000-000041310000}"/>
    <cellStyle name="Normal 5 27 15" xfId="12352" xr:uid="{00000000-0005-0000-0000-000042310000}"/>
    <cellStyle name="Normal 5 27 15 2" xfId="12353" xr:uid="{00000000-0005-0000-0000-000043310000}"/>
    <cellStyle name="Normal 5 27 16" xfId="12354" xr:uid="{00000000-0005-0000-0000-000044310000}"/>
    <cellStyle name="Normal 5 27 16 2" xfId="12355" xr:uid="{00000000-0005-0000-0000-000045310000}"/>
    <cellStyle name="Normal 5 27 17" xfId="12356" xr:uid="{00000000-0005-0000-0000-000046310000}"/>
    <cellStyle name="Normal 5 27 2" xfId="12357" xr:uid="{00000000-0005-0000-0000-000047310000}"/>
    <cellStyle name="Normal 5 27 2 10" xfId="12358" xr:uid="{00000000-0005-0000-0000-000048310000}"/>
    <cellStyle name="Normal 5 27 2 10 2" xfId="12359" xr:uid="{00000000-0005-0000-0000-000049310000}"/>
    <cellStyle name="Normal 5 27 2 11" xfId="12360" xr:uid="{00000000-0005-0000-0000-00004A310000}"/>
    <cellStyle name="Normal 5 27 2 11 2" xfId="12361" xr:uid="{00000000-0005-0000-0000-00004B310000}"/>
    <cellStyle name="Normal 5 27 2 12" xfId="12362" xr:uid="{00000000-0005-0000-0000-00004C310000}"/>
    <cellStyle name="Normal 5 27 2 12 2" xfId="12363" xr:uid="{00000000-0005-0000-0000-00004D310000}"/>
    <cellStyle name="Normal 5 27 2 13" xfId="12364" xr:uid="{00000000-0005-0000-0000-00004E310000}"/>
    <cellStyle name="Normal 5 27 2 13 2" xfId="12365" xr:uid="{00000000-0005-0000-0000-00004F310000}"/>
    <cellStyle name="Normal 5 27 2 14" xfId="12366" xr:uid="{00000000-0005-0000-0000-000050310000}"/>
    <cellStyle name="Normal 5 27 2 14 2" xfId="12367" xr:uid="{00000000-0005-0000-0000-000051310000}"/>
    <cellStyle name="Normal 5 27 2 15" xfId="12368" xr:uid="{00000000-0005-0000-0000-000052310000}"/>
    <cellStyle name="Normal 5 27 2 2" xfId="12369" xr:uid="{00000000-0005-0000-0000-000053310000}"/>
    <cellStyle name="Normal 5 27 2 2 2" xfId="12370" xr:uid="{00000000-0005-0000-0000-000054310000}"/>
    <cellStyle name="Normal 5 27 2 3" xfId="12371" xr:uid="{00000000-0005-0000-0000-000055310000}"/>
    <cellStyle name="Normal 5 27 2 3 2" xfId="12372" xr:uid="{00000000-0005-0000-0000-000056310000}"/>
    <cellStyle name="Normal 5 27 2 4" xfId="12373" xr:uid="{00000000-0005-0000-0000-000057310000}"/>
    <cellStyle name="Normal 5 27 2 4 2" xfId="12374" xr:uid="{00000000-0005-0000-0000-000058310000}"/>
    <cellStyle name="Normal 5 27 2 5" xfId="12375" xr:uid="{00000000-0005-0000-0000-000059310000}"/>
    <cellStyle name="Normal 5 27 2 5 2" xfId="12376" xr:uid="{00000000-0005-0000-0000-00005A310000}"/>
    <cellStyle name="Normal 5 27 2 6" xfId="12377" xr:uid="{00000000-0005-0000-0000-00005B310000}"/>
    <cellStyle name="Normal 5 27 2 6 2" xfId="12378" xr:uid="{00000000-0005-0000-0000-00005C310000}"/>
    <cellStyle name="Normal 5 27 2 7" xfId="12379" xr:uid="{00000000-0005-0000-0000-00005D310000}"/>
    <cellStyle name="Normal 5 27 2 7 2" xfId="12380" xr:uid="{00000000-0005-0000-0000-00005E310000}"/>
    <cellStyle name="Normal 5 27 2 8" xfId="12381" xr:uid="{00000000-0005-0000-0000-00005F310000}"/>
    <cellStyle name="Normal 5 27 2 8 2" xfId="12382" xr:uid="{00000000-0005-0000-0000-000060310000}"/>
    <cellStyle name="Normal 5 27 2 9" xfId="12383" xr:uid="{00000000-0005-0000-0000-000061310000}"/>
    <cellStyle name="Normal 5 27 2 9 2" xfId="12384" xr:uid="{00000000-0005-0000-0000-000062310000}"/>
    <cellStyle name="Normal 5 27 3" xfId="12385" xr:uid="{00000000-0005-0000-0000-000063310000}"/>
    <cellStyle name="Normal 5 27 3 10" xfId="12386" xr:uid="{00000000-0005-0000-0000-000064310000}"/>
    <cellStyle name="Normal 5 27 3 10 2" xfId="12387" xr:uid="{00000000-0005-0000-0000-000065310000}"/>
    <cellStyle name="Normal 5 27 3 11" xfId="12388" xr:uid="{00000000-0005-0000-0000-000066310000}"/>
    <cellStyle name="Normal 5 27 3 11 2" xfId="12389" xr:uid="{00000000-0005-0000-0000-000067310000}"/>
    <cellStyle name="Normal 5 27 3 12" xfId="12390" xr:uid="{00000000-0005-0000-0000-000068310000}"/>
    <cellStyle name="Normal 5 27 3 12 2" xfId="12391" xr:uid="{00000000-0005-0000-0000-000069310000}"/>
    <cellStyle name="Normal 5 27 3 13" xfId="12392" xr:uid="{00000000-0005-0000-0000-00006A310000}"/>
    <cellStyle name="Normal 5 27 3 13 2" xfId="12393" xr:uid="{00000000-0005-0000-0000-00006B310000}"/>
    <cellStyle name="Normal 5 27 3 14" xfId="12394" xr:uid="{00000000-0005-0000-0000-00006C310000}"/>
    <cellStyle name="Normal 5 27 3 14 2" xfId="12395" xr:uid="{00000000-0005-0000-0000-00006D310000}"/>
    <cellStyle name="Normal 5 27 3 15" xfId="12396" xr:uid="{00000000-0005-0000-0000-00006E310000}"/>
    <cellStyle name="Normal 5 27 3 2" xfId="12397" xr:uid="{00000000-0005-0000-0000-00006F310000}"/>
    <cellStyle name="Normal 5 27 3 2 2" xfId="12398" xr:uid="{00000000-0005-0000-0000-000070310000}"/>
    <cellStyle name="Normal 5 27 3 3" xfId="12399" xr:uid="{00000000-0005-0000-0000-000071310000}"/>
    <cellStyle name="Normal 5 27 3 3 2" xfId="12400" xr:uid="{00000000-0005-0000-0000-000072310000}"/>
    <cellStyle name="Normal 5 27 3 4" xfId="12401" xr:uid="{00000000-0005-0000-0000-000073310000}"/>
    <cellStyle name="Normal 5 27 3 4 2" xfId="12402" xr:uid="{00000000-0005-0000-0000-000074310000}"/>
    <cellStyle name="Normal 5 27 3 5" xfId="12403" xr:uid="{00000000-0005-0000-0000-000075310000}"/>
    <cellStyle name="Normal 5 27 3 5 2" xfId="12404" xr:uid="{00000000-0005-0000-0000-000076310000}"/>
    <cellStyle name="Normal 5 27 3 6" xfId="12405" xr:uid="{00000000-0005-0000-0000-000077310000}"/>
    <cellStyle name="Normal 5 27 3 6 2" xfId="12406" xr:uid="{00000000-0005-0000-0000-000078310000}"/>
    <cellStyle name="Normal 5 27 3 7" xfId="12407" xr:uid="{00000000-0005-0000-0000-000079310000}"/>
    <cellStyle name="Normal 5 27 3 7 2" xfId="12408" xr:uid="{00000000-0005-0000-0000-00007A310000}"/>
    <cellStyle name="Normal 5 27 3 8" xfId="12409" xr:uid="{00000000-0005-0000-0000-00007B310000}"/>
    <cellStyle name="Normal 5 27 3 8 2" xfId="12410" xr:uid="{00000000-0005-0000-0000-00007C310000}"/>
    <cellStyle name="Normal 5 27 3 9" xfId="12411" xr:uid="{00000000-0005-0000-0000-00007D310000}"/>
    <cellStyle name="Normal 5 27 3 9 2" xfId="12412" xr:uid="{00000000-0005-0000-0000-00007E310000}"/>
    <cellStyle name="Normal 5 27 4" xfId="12413" xr:uid="{00000000-0005-0000-0000-00007F310000}"/>
    <cellStyle name="Normal 5 27 4 2" xfId="12414" xr:uid="{00000000-0005-0000-0000-000080310000}"/>
    <cellStyle name="Normal 5 27 5" xfId="12415" xr:uid="{00000000-0005-0000-0000-000081310000}"/>
    <cellStyle name="Normal 5 27 5 2" xfId="12416" xr:uid="{00000000-0005-0000-0000-000082310000}"/>
    <cellStyle name="Normal 5 27 6" xfId="12417" xr:uid="{00000000-0005-0000-0000-000083310000}"/>
    <cellStyle name="Normal 5 27 6 2" xfId="12418" xr:uid="{00000000-0005-0000-0000-000084310000}"/>
    <cellStyle name="Normal 5 27 7" xfId="12419" xr:uid="{00000000-0005-0000-0000-000085310000}"/>
    <cellStyle name="Normal 5 27 7 2" xfId="12420" xr:uid="{00000000-0005-0000-0000-000086310000}"/>
    <cellStyle name="Normal 5 27 8" xfId="12421" xr:uid="{00000000-0005-0000-0000-000087310000}"/>
    <cellStyle name="Normal 5 27 8 2" xfId="12422" xr:uid="{00000000-0005-0000-0000-000088310000}"/>
    <cellStyle name="Normal 5 27 9" xfId="12423" xr:uid="{00000000-0005-0000-0000-000089310000}"/>
    <cellStyle name="Normal 5 27 9 2" xfId="12424" xr:uid="{00000000-0005-0000-0000-00008A310000}"/>
    <cellStyle name="Normal 5 28" xfId="12425" xr:uid="{00000000-0005-0000-0000-00008B310000}"/>
    <cellStyle name="Normal 5 28 10" xfId="12426" xr:uid="{00000000-0005-0000-0000-00008C310000}"/>
    <cellStyle name="Normal 5 28 10 2" xfId="12427" xr:uid="{00000000-0005-0000-0000-00008D310000}"/>
    <cellStyle name="Normal 5 28 11" xfId="12428" xr:uid="{00000000-0005-0000-0000-00008E310000}"/>
    <cellStyle name="Normal 5 28 11 2" xfId="12429" xr:uid="{00000000-0005-0000-0000-00008F310000}"/>
    <cellStyle name="Normal 5 28 12" xfId="12430" xr:uid="{00000000-0005-0000-0000-000090310000}"/>
    <cellStyle name="Normal 5 28 12 2" xfId="12431" xr:uid="{00000000-0005-0000-0000-000091310000}"/>
    <cellStyle name="Normal 5 28 13" xfId="12432" xr:uid="{00000000-0005-0000-0000-000092310000}"/>
    <cellStyle name="Normal 5 28 13 2" xfId="12433" xr:uid="{00000000-0005-0000-0000-000093310000}"/>
    <cellStyle name="Normal 5 28 14" xfId="12434" xr:uid="{00000000-0005-0000-0000-000094310000}"/>
    <cellStyle name="Normal 5 28 14 2" xfId="12435" xr:uid="{00000000-0005-0000-0000-000095310000}"/>
    <cellStyle name="Normal 5 28 15" xfId="12436" xr:uid="{00000000-0005-0000-0000-000096310000}"/>
    <cellStyle name="Normal 5 28 2" xfId="12437" xr:uid="{00000000-0005-0000-0000-000097310000}"/>
    <cellStyle name="Normal 5 28 2 2" xfId="12438" xr:uid="{00000000-0005-0000-0000-000098310000}"/>
    <cellStyle name="Normal 5 28 3" xfId="12439" xr:uid="{00000000-0005-0000-0000-000099310000}"/>
    <cellStyle name="Normal 5 28 3 2" xfId="12440" xr:uid="{00000000-0005-0000-0000-00009A310000}"/>
    <cellStyle name="Normal 5 28 4" xfId="12441" xr:uid="{00000000-0005-0000-0000-00009B310000}"/>
    <cellStyle name="Normal 5 28 4 2" xfId="12442" xr:uid="{00000000-0005-0000-0000-00009C310000}"/>
    <cellStyle name="Normal 5 28 5" xfId="12443" xr:uid="{00000000-0005-0000-0000-00009D310000}"/>
    <cellStyle name="Normal 5 28 5 2" xfId="12444" xr:uid="{00000000-0005-0000-0000-00009E310000}"/>
    <cellStyle name="Normal 5 28 6" xfId="12445" xr:uid="{00000000-0005-0000-0000-00009F310000}"/>
    <cellStyle name="Normal 5 28 6 2" xfId="12446" xr:uid="{00000000-0005-0000-0000-0000A0310000}"/>
    <cellStyle name="Normal 5 28 7" xfId="12447" xr:uid="{00000000-0005-0000-0000-0000A1310000}"/>
    <cellStyle name="Normal 5 28 7 2" xfId="12448" xr:uid="{00000000-0005-0000-0000-0000A2310000}"/>
    <cellStyle name="Normal 5 28 8" xfId="12449" xr:uid="{00000000-0005-0000-0000-0000A3310000}"/>
    <cellStyle name="Normal 5 28 8 2" xfId="12450" xr:uid="{00000000-0005-0000-0000-0000A4310000}"/>
    <cellStyle name="Normal 5 28 9" xfId="12451" xr:uid="{00000000-0005-0000-0000-0000A5310000}"/>
    <cellStyle name="Normal 5 28 9 2" xfId="12452" xr:uid="{00000000-0005-0000-0000-0000A6310000}"/>
    <cellStyle name="Normal 5 29" xfId="12453" xr:uid="{00000000-0005-0000-0000-0000A7310000}"/>
    <cellStyle name="Normal 5 29 10" xfId="12454" xr:uid="{00000000-0005-0000-0000-0000A8310000}"/>
    <cellStyle name="Normal 5 29 10 2" xfId="12455" xr:uid="{00000000-0005-0000-0000-0000A9310000}"/>
    <cellStyle name="Normal 5 29 11" xfId="12456" xr:uid="{00000000-0005-0000-0000-0000AA310000}"/>
    <cellStyle name="Normal 5 29 11 2" xfId="12457" xr:uid="{00000000-0005-0000-0000-0000AB310000}"/>
    <cellStyle name="Normal 5 29 12" xfId="12458" xr:uid="{00000000-0005-0000-0000-0000AC310000}"/>
    <cellStyle name="Normal 5 29 12 2" xfId="12459" xr:uid="{00000000-0005-0000-0000-0000AD310000}"/>
    <cellStyle name="Normal 5 29 13" xfId="12460" xr:uid="{00000000-0005-0000-0000-0000AE310000}"/>
    <cellStyle name="Normal 5 29 13 2" xfId="12461" xr:uid="{00000000-0005-0000-0000-0000AF310000}"/>
    <cellStyle name="Normal 5 29 14" xfId="12462" xr:uid="{00000000-0005-0000-0000-0000B0310000}"/>
    <cellStyle name="Normal 5 29 14 2" xfId="12463" xr:uid="{00000000-0005-0000-0000-0000B1310000}"/>
    <cellStyle name="Normal 5 29 15" xfId="12464" xr:uid="{00000000-0005-0000-0000-0000B2310000}"/>
    <cellStyle name="Normal 5 29 2" xfId="12465" xr:uid="{00000000-0005-0000-0000-0000B3310000}"/>
    <cellStyle name="Normal 5 29 2 2" xfId="12466" xr:uid="{00000000-0005-0000-0000-0000B4310000}"/>
    <cellStyle name="Normal 5 29 3" xfId="12467" xr:uid="{00000000-0005-0000-0000-0000B5310000}"/>
    <cellStyle name="Normal 5 29 3 2" xfId="12468" xr:uid="{00000000-0005-0000-0000-0000B6310000}"/>
    <cellStyle name="Normal 5 29 4" xfId="12469" xr:uid="{00000000-0005-0000-0000-0000B7310000}"/>
    <cellStyle name="Normal 5 29 4 2" xfId="12470" xr:uid="{00000000-0005-0000-0000-0000B8310000}"/>
    <cellStyle name="Normal 5 29 5" xfId="12471" xr:uid="{00000000-0005-0000-0000-0000B9310000}"/>
    <cellStyle name="Normal 5 29 5 2" xfId="12472" xr:uid="{00000000-0005-0000-0000-0000BA310000}"/>
    <cellStyle name="Normal 5 29 6" xfId="12473" xr:uid="{00000000-0005-0000-0000-0000BB310000}"/>
    <cellStyle name="Normal 5 29 6 2" xfId="12474" xr:uid="{00000000-0005-0000-0000-0000BC310000}"/>
    <cellStyle name="Normal 5 29 7" xfId="12475" xr:uid="{00000000-0005-0000-0000-0000BD310000}"/>
    <cellStyle name="Normal 5 29 7 2" xfId="12476" xr:uid="{00000000-0005-0000-0000-0000BE310000}"/>
    <cellStyle name="Normal 5 29 8" xfId="12477" xr:uid="{00000000-0005-0000-0000-0000BF310000}"/>
    <cellStyle name="Normal 5 29 8 2" xfId="12478" xr:uid="{00000000-0005-0000-0000-0000C0310000}"/>
    <cellStyle name="Normal 5 29 9" xfId="12479" xr:uid="{00000000-0005-0000-0000-0000C1310000}"/>
    <cellStyle name="Normal 5 29 9 2" xfId="12480" xr:uid="{00000000-0005-0000-0000-0000C2310000}"/>
    <cellStyle name="Normal 5 3" xfId="67" xr:uid="{00000000-0005-0000-0000-0000C3310000}"/>
    <cellStyle name="Normal 5 3 10" xfId="12482" xr:uid="{00000000-0005-0000-0000-0000C4310000}"/>
    <cellStyle name="Normal 5 3 10 2" xfId="12483" xr:uid="{00000000-0005-0000-0000-0000C5310000}"/>
    <cellStyle name="Normal 5 3 11" xfId="12484" xr:uid="{00000000-0005-0000-0000-0000C6310000}"/>
    <cellStyle name="Normal 5 3 11 2" xfId="12485" xr:uid="{00000000-0005-0000-0000-0000C7310000}"/>
    <cellStyle name="Normal 5 3 12" xfId="12486" xr:uid="{00000000-0005-0000-0000-0000C8310000}"/>
    <cellStyle name="Normal 5 3 12 2" xfId="12487" xr:uid="{00000000-0005-0000-0000-0000C9310000}"/>
    <cellStyle name="Normal 5 3 13" xfId="12488" xr:uid="{00000000-0005-0000-0000-0000CA310000}"/>
    <cellStyle name="Normal 5 3 13 2" xfId="12489" xr:uid="{00000000-0005-0000-0000-0000CB310000}"/>
    <cellStyle name="Normal 5 3 14" xfId="12490" xr:uid="{00000000-0005-0000-0000-0000CC310000}"/>
    <cellStyle name="Normal 5 3 14 2" xfId="12491" xr:uid="{00000000-0005-0000-0000-0000CD310000}"/>
    <cellStyle name="Normal 5 3 15" xfId="12492" xr:uid="{00000000-0005-0000-0000-0000CE310000}"/>
    <cellStyle name="Normal 5 3 15 2" xfId="12493" xr:uid="{00000000-0005-0000-0000-0000CF310000}"/>
    <cellStyle name="Normal 5 3 16" xfId="12494" xr:uid="{00000000-0005-0000-0000-0000D0310000}"/>
    <cellStyle name="Normal 5 3 16 2" xfId="12495" xr:uid="{00000000-0005-0000-0000-0000D1310000}"/>
    <cellStyle name="Normal 5 3 17" xfId="12496" xr:uid="{00000000-0005-0000-0000-0000D2310000}"/>
    <cellStyle name="Normal 5 3 17 2" xfId="12497" xr:uid="{00000000-0005-0000-0000-0000D3310000}"/>
    <cellStyle name="Normal 5 3 18" xfId="12498" xr:uid="{00000000-0005-0000-0000-0000D4310000}"/>
    <cellStyle name="Normal 5 3 18 2" xfId="12499" xr:uid="{00000000-0005-0000-0000-0000D5310000}"/>
    <cellStyle name="Normal 5 3 19" xfId="12500" xr:uid="{00000000-0005-0000-0000-0000D6310000}"/>
    <cellStyle name="Normal 5 3 2" xfId="12501" xr:uid="{00000000-0005-0000-0000-0000D7310000}"/>
    <cellStyle name="Normal 5 3 2 10" xfId="12502" xr:uid="{00000000-0005-0000-0000-0000D8310000}"/>
    <cellStyle name="Normal 5 3 2 10 2" xfId="12503" xr:uid="{00000000-0005-0000-0000-0000D9310000}"/>
    <cellStyle name="Normal 5 3 2 11" xfId="12504" xr:uid="{00000000-0005-0000-0000-0000DA310000}"/>
    <cellStyle name="Normal 5 3 2 11 2" xfId="12505" xr:uid="{00000000-0005-0000-0000-0000DB310000}"/>
    <cellStyle name="Normal 5 3 2 12" xfId="12506" xr:uid="{00000000-0005-0000-0000-0000DC310000}"/>
    <cellStyle name="Normal 5 3 2 12 2" xfId="12507" xr:uid="{00000000-0005-0000-0000-0000DD310000}"/>
    <cellStyle name="Normal 5 3 2 13" xfId="12508" xr:uid="{00000000-0005-0000-0000-0000DE310000}"/>
    <cellStyle name="Normal 5 3 2 13 2" xfId="12509" xr:uid="{00000000-0005-0000-0000-0000DF310000}"/>
    <cellStyle name="Normal 5 3 2 14" xfId="12510" xr:uid="{00000000-0005-0000-0000-0000E0310000}"/>
    <cellStyle name="Normal 5 3 2 14 2" xfId="12511" xr:uid="{00000000-0005-0000-0000-0000E1310000}"/>
    <cellStyle name="Normal 5 3 2 15" xfId="12512" xr:uid="{00000000-0005-0000-0000-0000E2310000}"/>
    <cellStyle name="Normal 5 3 2 16" xfId="14892" xr:uid="{00000000-0005-0000-0000-0000E3310000}"/>
    <cellStyle name="Normal 5 3 2 2" xfId="12513" xr:uid="{00000000-0005-0000-0000-0000E4310000}"/>
    <cellStyle name="Normal 5 3 2 2 2" xfId="12514" xr:uid="{00000000-0005-0000-0000-0000E5310000}"/>
    <cellStyle name="Normal 5 3 2 3" xfId="12515" xr:uid="{00000000-0005-0000-0000-0000E6310000}"/>
    <cellStyle name="Normal 5 3 2 3 2" xfId="12516" xr:uid="{00000000-0005-0000-0000-0000E7310000}"/>
    <cellStyle name="Normal 5 3 2 4" xfId="12517" xr:uid="{00000000-0005-0000-0000-0000E8310000}"/>
    <cellStyle name="Normal 5 3 2 4 2" xfId="12518" xr:uid="{00000000-0005-0000-0000-0000E9310000}"/>
    <cellStyle name="Normal 5 3 2 5" xfId="12519" xr:uid="{00000000-0005-0000-0000-0000EA310000}"/>
    <cellStyle name="Normal 5 3 2 5 2" xfId="12520" xr:uid="{00000000-0005-0000-0000-0000EB310000}"/>
    <cellStyle name="Normal 5 3 2 6" xfId="12521" xr:uid="{00000000-0005-0000-0000-0000EC310000}"/>
    <cellStyle name="Normal 5 3 2 6 2" xfId="12522" xr:uid="{00000000-0005-0000-0000-0000ED310000}"/>
    <cellStyle name="Normal 5 3 2 7" xfId="12523" xr:uid="{00000000-0005-0000-0000-0000EE310000}"/>
    <cellStyle name="Normal 5 3 2 7 2" xfId="12524" xr:uid="{00000000-0005-0000-0000-0000EF310000}"/>
    <cellStyle name="Normal 5 3 2 8" xfId="12525" xr:uid="{00000000-0005-0000-0000-0000F0310000}"/>
    <cellStyle name="Normal 5 3 2 8 2" xfId="12526" xr:uid="{00000000-0005-0000-0000-0000F1310000}"/>
    <cellStyle name="Normal 5 3 2 9" xfId="12527" xr:uid="{00000000-0005-0000-0000-0000F2310000}"/>
    <cellStyle name="Normal 5 3 2 9 2" xfId="12528" xr:uid="{00000000-0005-0000-0000-0000F3310000}"/>
    <cellStyle name="Normal 5 3 20" xfId="12529" xr:uid="{00000000-0005-0000-0000-0000F4310000}"/>
    <cellStyle name="Normal 5 3 21" xfId="12481" xr:uid="{00000000-0005-0000-0000-0000F5310000}"/>
    <cellStyle name="Normal 5 3 3" xfId="12530" xr:uid="{00000000-0005-0000-0000-0000F6310000}"/>
    <cellStyle name="Normal 5 3 3 10" xfId="12531" xr:uid="{00000000-0005-0000-0000-0000F7310000}"/>
    <cellStyle name="Normal 5 3 3 10 2" xfId="12532" xr:uid="{00000000-0005-0000-0000-0000F8310000}"/>
    <cellStyle name="Normal 5 3 3 11" xfId="12533" xr:uid="{00000000-0005-0000-0000-0000F9310000}"/>
    <cellStyle name="Normal 5 3 3 11 2" xfId="12534" xr:uid="{00000000-0005-0000-0000-0000FA310000}"/>
    <cellStyle name="Normal 5 3 3 12" xfId="12535" xr:uid="{00000000-0005-0000-0000-0000FB310000}"/>
    <cellStyle name="Normal 5 3 3 12 2" xfId="12536" xr:uid="{00000000-0005-0000-0000-0000FC310000}"/>
    <cellStyle name="Normal 5 3 3 13" xfId="12537" xr:uid="{00000000-0005-0000-0000-0000FD310000}"/>
    <cellStyle name="Normal 5 3 3 13 2" xfId="12538" xr:uid="{00000000-0005-0000-0000-0000FE310000}"/>
    <cellStyle name="Normal 5 3 3 14" xfId="12539" xr:uid="{00000000-0005-0000-0000-0000FF310000}"/>
    <cellStyle name="Normal 5 3 3 14 2" xfId="12540" xr:uid="{00000000-0005-0000-0000-000000320000}"/>
    <cellStyle name="Normal 5 3 3 15" xfId="12541" xr:uid="{00000000-0005-0000-0000-000001320000}"/>
    <cellStyle name="Normal 5 3 3 2" xfId="12542" xr:uid="{00000000-0005-0000-0000-000002320000}"/>
    <cellStyle name="Normal 5 3 3 2 2" xfId="12543" xr:uid="{00000000-0005-0000-0000-000003320000}"/>
    <cellStyle name="Normal 5 3 3 3" xfId="12544" xr:uid="{00000000-0005-0000-0000-000004320000}"/>
    <cellStyle name="Normal 5 3 3 3 2" xfId="12545" xr:uid="{00000000-0005-0000-0000-000005320000}"/>
    <cellStyle name="Normal 5 3 3 4" xfId="12546" xr:uid="{00000000-0005-0000-0000-000006320000}"/>
    <cellStyle name="Normal 5 3 3 4 2" xfId="12547" xr:uid="{00000000-0005-0000-0000-000007320000}"/>
    <cellStyle name="Normal 5 3 3 5" xfId="12548" xr:uid="{00000000-0005-0000-0000-000008320000}"/>
    <cellStyle name="Normal 5 3 3 5 2" xfId="12549" xr:uid="{00000000-0005-0000-0000-000009320000}"/>
    <cellStyle name="Normal 5 3 3 6" xfId="12550" xr:uid="{00000000-0005-0000-0000-00000A320000}"/>
    <cellStyle name="Normal 5 3 3 6 2" xfId="12551" xr:uid="{00000000-0005-0000-0000-00000B320000}"/>
    <cellStyle name="Normal 5 3 3 7" xfId="12552" xr:uid="{00000000-0005-0000-0000-00000C320000}"/>
    <cellStyle name="Normal 5 3 3 7 2" xfId="12553" xr:uid="{00000000-0005-0000-0000-00000D320000}"/>
    <cellStyle name="Normal 5 3 3 8" xfId="12554" xr:uid="{00000000-0005-0000-0000-00000E320000}"/>
    <cellStyle name="Normal 5 3 3 8 2" xfId="12555" xr:uid="{00000000-0005-0000-0000-00000F320000}"/>
    <cellStyle name="Normal 5 3 3 9" xfId="12556" xr:uid="{00000000-0005-0000-0000-000010320000}"/>
    <cellStyle name="Normal 5 3 3 9 2" xfId="12557" xr:uid="{00000000-0005-0000-0000-000011320000}"/>
    <cellStyle name="Normal 5 3 4" xfId="12558" xr:uid="{00000000-0005-0000-0000-000012320000}"/>
    <cellStyle name="Normal 5 3 4 2" xfId="12559" xr:uid="{00000000-0005-0000-0000-000013320000}"/>
    <cellStyle name="Normal 5 3 5" xfId="12560" xr:uid="{00000000-0005-0000-0000-000014320000}"/>
    <cellStyle name="Normal 5 3 5 2" xfId="12561" xr:uid="{00000000-0005-0000-0000-000015320000}"/>
    <cellStyle name="Normal 5 3 6" xfId="12562" xr:uid="{00000000-0005-0000-0000-000016320000}"/>
    <cellStyle name="Normal 5 3 6 2" xfId="12563" xr:uid="{00000000-0005-0000-0000-000017320000}"/>
    <cellStyle name="Normal 5 3 7" xfId="12564" xr:uid="{00000000-0005-0000-0000-000018320000}"/>
    <cellStyle name="Normal 5 3 7 2" xfId="12565" xr:uid="{00000000-0005-0000-0000-000019320000}"/>
    <cellStyle name="Normal 5 3 8" xfId="12566" xr:uid="{00000000-0005-0000-0000-00001A320000}"/>
    <cellStyle name="Normal 5 3 8 2" xfId="12567" xr:uid="{00000000-0005-0000-0000-00001B320000}"/>
    <cellStyle name="Normal 5 3 9" xfId="12568" xr:uid="{00000000-0005-0000-0000-00001C320000}"/>
    <cellStyle name="Normal 5 3 9 2" xfId="12569" xr:uid="{00000000-0005-0000-0000-00001D320000}"/>
    <cellStyle name="Normal 5 30" xfId="12570" xr:uid="{00000000-0005-0000-0000-00001E320000}"/>
    <cellStyle name="Normal 5 30 2" xfId="12571" xr:uid="{00000000-0005-0000-0000-00001F320000}"/>
    <cellStyle name="Normal 5 31" xfId="12572" xr:uid="{00000000-0005-0000-0000-000020320000}"/>
    <cellStyle name="Normal 5 31 2" xfId="12573" xr:uid="{00000000-0005-0000-0000-000021320000}"/>
    <cellStyle name="Normal 5 32" xfId="12574" xr:uid="{00000000-0005-0000-0000-000022320000}"/>
    <cellStyle name="Normal 5 32 2" xfId="12575" xr:uid="{00000000-0005-0000-0000-000023320000}"/>
    <cellStyle name="Normal 5 33" xfId="12576" xr:uid="{00000000-0005-0000-0000-000024320000}"/>
    <cellStyle name="Normal 5 33 2" xfId="12577" xr:uid="{00000000-0005-0000-0000-000025320000}"/>
    <cellStyle name="Normal 5 34" xfId="12578" xr:uid="{00000000-0005-0000-0000-000026320000}"/>
    <cellStyle name="Normal 5 34 2" xfId="12579" xr:uid="{00000000-0005-0000-0000-000027320000}"/>
    <cellStyle name="Normal 5 35" xfId="12580" xr:uid="{00000000-0005-0000-0000-000028320000}"/>
    <cellStyle name="Normal 5 35 2" xfId="12581" xr:uid="{00000000-0005-0000-0000-000029320000}"/>
    <cellStyle name="Normal 5 36" xfId="12582" xr:uid="{00000000-0005-0000-0000-00002A320000}"/>
    <cellStyle name="Normal 5 36 2" xfId="12583" xr:uid="{00000000-0005-0000-0000-00002B320000}"/>
    <cellStyle name="Normal 5 37" xfId="12584" xr:uid="{00000000-0005-0000-0000-00002C320000}"/>
    <cellStyle name="Normal 5 37 2" xfId="12585" xr:uid="{00000000-0005-0000-0000-00002D320000}"/>
    <cellStyle name="Normal 5 38" xfId="12586" xr:uid="{00000000-0005-0000-0000-00002E320000}"/>
    <cellStyle name="Normal 5 38 2" xfId="12587" xr:uid="{00000000-0005-0000-0000-00002F320000}"/>
    <cellStyle name="Normal 5 39" xfId="12588" xr:uid="{00000000-0005-0000-0000-000030320000}"/>
    <cellStyle name="Normal 5 39 2" xfId="12589" xr:uid="{00000000-0005-0000-0000-000031320000}"/>
    <cellStyle name="Normal 5 4" xfId="12590" xr:uid="{00000000-0005-0000-0000-000032320000}"/>
    <cellStyle name="Normal 5 4 10" xfId="12591" xr:uid="{00000000-0005-0000-0000-000033320000}"/>
    <cellStyle name="Normal 5 4 10 2" xfId="12592" xr:uid="{00000000-0005-0000-0000-000034320000}"/>
    <cellStyle name="Normal 5 4 11" xfId="12593" xr:uid="{00000000-0005-0000-0000-000035320000}"/>
    <cellStyle name="Normal 5 4 11 2" xfId="12594" xr:uid="{00000000-0005-0000-0000-000036320000}"/>
    <cellStyle name="Normal 5 4 12" xfId="12595" xr:uid="{00000000-0005-0000-0000-000037320000}"/>
    <cellStyle name="Normal 5 4 12 2" xfId="12596" xr:uid="{00000000-0005-0000-0000-000038320000}"/>
    <cellStyle name="Normal 5 4 13" xfId="12597" xr:uid="{00000000-0005-0000-0000-000039320000}"/>
    <cellStyle name="Normal 5 4 13 2" xfId="12598" xr:uid="{00000000-0005-0000-0000-00003A320000}"/>
    <cellStyle name="Normal 5 4 14" xfId="12599" xr:uid="{00000000-0005-0000-0000-00003B320000}"/>
    <cellStyle name="Normal 5 4 14 2" xfId="12600" xr:uid="{00000000-0005-0000-0000-00003C320000}"/>
    <cellStyle name="Normal 5 4 15" xfId="12601" xr:uid="{00000000-0005-0000-0000-00003D320000}"/>
    <cellStyle name="Normal 5 4 15 2" xfId="12602" xr:uid="{00000000-0005-0000-0000-00003E320000}"/>
    <cellStyle name="Normal 5 4 16" xfId="12603" xr:uid="{00000000-0005-0000-0000-00003F320000}"/>
    <cellStyle name="Normal 5 4 16 2" xfId="12604" xr:uid="{00000000-0005-0000-0000-000040320000}"/>
    <cellStyle name="Normal 5 4 17" xfId="12605" xr:uid="{00000000-0005-0000-0000-000041320000}"/>
    <cellStyle name="Normal 5 4 17 2" xfId="12606" xr:uid="{00000000-0005-0000-0000-000042320000}"/>
    <cellStyle name="Normal 5 4 18" xfId="12607" xr:uid="{00000000-0005-0000-0000-000043320000}"/>
    <cellStyle name="Normal 5 4 18 2" xfId="12608" xr:uid="{00000000-0005-0000-0000-000044320000}"/>
    <cellStyle name="Normal 5 4 19" xfId="12609" xr:uid="{00000000-0005-0000-0000-000045320000}"/>
    <cellStyle name="Normal 5 4 2" xfId="12610" xr:uid="{00000000-0005-0000-0000-000046320000}"/>
    <cellStyle name="Normal 5 4 2 10" xfId="12611" xr:uid="{00000000-0005-0000-0000-000047320000}"/>
    <cellStyle name="Normal 5 4 2 10 2" xfId="12612" xr:uid="{00000000-0005-0000-0000-000048320000}"/>
    <cellStyle name="Normal 5 4 2 11" xfId="12613" xr:uid="{00000000-0005-0000-0000-000049320000}"/>
    <cellStyle name="Normal 5 4 2 11 2" xfId="12614" xr:uid="{00000000-0005-0000-0000-00004A320000}"/>
    <cellStyle name="Normal 5 4 2 12" xfId="12615" xr:uid="{00000000-0005-0000-0000-00004B320000}"/>
    <cellStyle name="Normal 5 4 2 12 2" xfId="12616" xr:uid="{00000000-0005-0000-0000-00004C320000}"/>
    <cellStyle name="Normal 5 4 2 13" xfId="12617" xr:uid="{00000000-0005-0000-0000-00004D320000}"/>
    <cellStyle name="Normal 5 4 2 13 2" xfId="12618" xr:uid="{00000000-0005-0000-0000-00004E320000}"/>
    <cellStyle name="Normal 5 4 2 14" xfId="12619" xr:uid="{00000000-0005-0000-0000-00004F320000}"/>
    <cellStyle name="Normal 5 4 2 14 2" xfId="12620" xr:uid="{00000000-0005-0000-0000-000050320000}"/>
    <cellStyle name="Normal 5 4 2 15" xfId="12621" xr:uid="{00000000-0005-0000-0000-000051320000}"/>
    <cellStyle name="Normal 5 4 2 2" xfId="12622" xr:uid="{00000000-0005-0000-0000-000052320000}"/>
    <cellStyle name="Normal 5 4 2 2 2" xfId="12623" xr:uid="{00000000-0005-0000-0000-000053320000}"/>
    <cellStyle name="Normal 5 4 2 3" xfId="12624" xr:uid="{00000000-0005-0000-0000-000054320000}"/>
    <cellStyle name="Normal 5 4 2 3 2" xfId="12625" xr:uid="{00000000-0005-0000-0000-000055320000}"/>
    <cellStyle name="Normal 5 4 2 4" xfId="12626" xr:uid="{00000000-0005-0000-0000-000056320000}"/>
    <cellStyle name="Normal 5 4 2 4 2" xfId="12627" xr:uid="{00000000-0005-0000-0000-000057320000}"/>
    <cellStyle name="Normal 5 4 2 5" xfId="12628" xr:uid="{00000000-0005-0000-0000-000058320000}"/>
    <cellStyle name="Normal 5 4 2 5 2" xfId="12629" xr:uid="{00000000-0005-0000-0000-000059320000}"/>
    <cellStyle name="Normal 5 4 2 6" xfId="12630" xr:uid="{00000000-0005-0000-0000-00005A320000}"/>
    <cellStyle name="Normal 5 4 2 6 2" xfId="12631" xr:uid="{00000000-0005-0000-0000-00005B320000}"/>
    <cellStyle name="Normal 5 4 2 7" xfId="12632" xr:uid="{00000000-0005-0000-0000-00005C320000}"/>
    <cellStyle name="Normal 5 4 2 7 2" xfId="12633" xr:uid="{00000000-0005-0000-0000-00005D320000}"/>
    <cellStyle name="Normal 5 4 2 8" xfId="12634" xr:uid="{00000000-0005-0000-0000-00005E320000}"/>
    <cellStyle name="Normal 5 4 2 8 2" xfId="12635" xr:uid="{00000000-0005-0000-0000-00005F320000}"/>
    <cellStyle name="Normal 5 4 2 9" xfId="12636" xr:uid="{00000000-0005-0000-0000-000060320000}"/>
    <cellStyle name="Normal 5 4 2 9 2" xfId="12637" xr:uid="{00000000-0005-0000-0000-000061320000}"/>
    <cellStyle name="Normal 5 4 20" xfId="12638" xr:uid="{00000000-0005-0000-0000-000062320000}"/>
    <cellStyle name="Normal 5 4 21" xfId="14881" xr:uid="{00000000-0005-0000-0000-000063320000}"/>
    <cellStyle name="Normal 5 4 3" xfId="12639" xr:uid="{00000000-0005-0000-0000-000064320000}"/>
    <cellStyle name="Normal 5 4 3 10" xfId="12640" xr:uid="{00000000-0005-0000-0000-000065320000}"/>
    <cellStyle name="Normal 5 4 3 10 2" xfId="12641" xr:uid="{00000000-0005-0000-0000-000066320000}"/>
    <cellStyle name="Normal 5 4 3 11" xfId="12642" xr:uid="{00000000-0005-0000-0000-000067320000}"/>
    <cellStyle name="Normal 5 4 3 11 2" xfId="12643" xr:uid="{00000000-0005-0000-0000-000068320000}"/>
    <cellStyle name="Normal 5 4 3 12" xfId="12644" xr:uid="{00000000-0005-0000-0000-000069320000}"/>
    <cellStyle name="Normal 5 4 3 12 2" xfId="12645" xr:uid="{00000000-0005-0000-0000-00006A320000}"/>
    <cellStyle name="Normal 5 4 3 13" xfId="12646" xr:uid="{00000000-0005-0000-0000-00006B320000}"/>
    <cellStyle name="Normal 5 4 3 13 2" xfId="12647" xr:uid="{00000000-0005-0000-0000-00006C320000}"/>
    <cellStyle name="Normal 5 4 3 14" xfId="12648" xr:uid="{00000000-0005-0000-0000-00006D320000}"/>
    <cellStyle name="Normal 5 4 3 14 2" xfId="12649" xr:uid="{00000000-0005-0000-0000-00006E320000}"/>
    <cellStyle name="Normal 5 4 3 15" xfId="12650" xr:uid="{00000000-0005-0000-0000-00006F320000}"/>
    <cellStyle name="Normal 5 4 3 2" xfId="12651" xr:uid="{00000000-0005-0000-0000-000070320000}"/>
    <cellStyle name="Normal 5 4 3 2 2" xfId="12652" xr:uid="{00000000-0005-0000-0000-000071320000}"/>
    <cellStyle name="Normal 5 4 3 3" xfId="12653" xr:uid="{00000000-0005-0000-0000-000072320000}"/>
    <cellStyle name="Normal 5 4 3 3 2" xfId="12654" xr:uid="{00000000-0005-0000-0000-000073320000}"/>
    <cellStyle name="Normal 5 4 3 4" xfId="12655" xr:uid="{00000000-0005-0000-0000-000074320000}"/>
    <cellStyle name="Normal 5 4 3 4 2" xfId="12656" xr:uid="{00000000-0005-0000-0000-000075320000}"/>
    <cellStyle name="Normal 5 4 3 5" xfId="12657" xr:uid="{00000000-0005-0000-0000-000076320000}"/>
    <cellStyle name="Normal 5 4 3 5 2" xfId="12658" xr:uid="{00000000-0005-0000-0000-000077320000}"/>
    <cellStyle name="Normal 5 4 3 6" xfId="12659" xr:uid="{00000000-0005-0000-0000-000078320000}"/>
    <cellStyle name="Normal 5 4 3 6 2" xfId="12660" xr:uid="{00000000-0005-0000-0000-000079320000}"/>
    <cellStyle name="Normal 5 4 3 7" xfId="12661" xr:uid="{00000000-0005-0000-0000-00007A320000}"/>
    <cellStyle name="Normal 5 4 3 7 2" xfId="12662" xr:uid="{00000000-0005-0000-0000-00007B320000}"/>
    <cellStyle name="Normal 5 4 3 8" xfId="12663" xr:uid="{00000000-0005-0000-0000-00007C320000}"/>
    <cellStyle name="Normal 5 4 3 8 2" xfId="12664" xr:uid="{00000000-0005-0000-0000-00007D320000}"/>
    <cellStyle name="Normal 5 4 3 9" xfId="12665" xr:uid="{00000000-0005-0000-0000-00007E320000}"/>
    <cellStyle name="Normal 5 4 3 9 2" xfId="12666" xr:uid="{00000000-0005-0000-0000-00007F320000}"/>
    <cellStyle name="Normal 5 4 4" xfId="12667" xr:uid="{00000000-0005-0000-0000-000080320000}"/>
    <cellStyle name="Normal 5 4 4 2" xfId="12668" xr:uid="{00000000-0005-0000-0000-000081320000}"/>
    <cellStyle name="Normal 5 4 5" xfId="12669" xr:uid="{00000000-0005-0000-0000-000082320000}"/>
    <cellStyle name="Normal 5 4 5 2" xfId="12670" xr:uid="{00000000-0005-0000-0000-000083320000}"/>
    <cellStyle name="Normal 5 4 6" xfId="12671" xr:uid="{00000000-0005-0000-0000-000084320000}"/>
    <cellStyle name="Normal 5 4 6 2" xfId="12672" xr:uid="{00000000-0005-0000-0000-000085320000}"/>
    <cellStyle name="Normal 5 4 7" xfId="12673" xr:uid="{00000000-0005-0000-0000-000086320000}"/>
    <cellStyle name="Normal 5 4 7 2" xfId="12674" xr:uid="{00000000-0005-0000-0000-000087320000}"/>
    <cellStyle name="Normal 5 4 8" xfId="12675" xr:uid="{00000000-0005-0000-0000-000088320000}"/>
    <cellStyle name="Normal 5 4 8 2" xfId="12676" xr:uid="{00000000-0005-0000-0000-000089320000}"/>
    <cellStyle name="Normal 5 4 9" xfId="12677" xr:uid="{00000000-0005-0000-0000-00008A320000}"/>
    <cellStyle name="Normal 5 4 9 2" xfId="12678" xr:uid="{00000000-0005-0000-0000-00008B320000}"/>
    <cellStyle name="Normal 5 40" xfId="12679" xr:uid="{00000000-0005-0000-0000-00008C320000}"/>
    <cellStyle name="Normal 5 40 2" xfId="12680" xr:uid="{00000000-0005-0000-0000-00008D320000}"/>
    <cellStyle name="Normal 5 41" xfId="12681" xr:uid="{00000000-0005-0000-0000-00008E320000}"/>
    <cellStyle name="Normal 5 41 2" xfId="12682" xr:uid="{00000000-0005-0000-0000-00008F320000}"/>
    <cellStyle name="Normal 5 42" xfId="12683" xr:uid="{00000000-0005-0000-0000-000090320000}"/>
    <cellStyle name="Normal 5 42 2" xfId="12684" xr:uid="{00000000-0005-0000-0000-000091320000}"/>
    <cellStyle name="Normal 5 43" xfId="12685" xr:uid="{00000000-0005-0000-0000-000092320000}"/>
    <cellStyle name="Normal 5 43 2" xfId="12686" xr:uid="{00000000-0005-0000-0000-000093320000}"/>
    <cellStyle name="Normal 5 44" xfId="12687" xr:uid="{00000000-0005-0000-0000-000094320000}"/>
    <cellStyle name="Normal 5 44 2" xfId="12688" xr:uid="{00000000-0005-0000-0000-000095320000}"/>
    <cellStyle name="Normal 5 45" xfId="12689" xr:uid="{00000000-0005-0000-0000-000096320000}"/>
    <cellStyle name="Normal 5 46" xfId="12690" xr:uid="{00000000-0005-0000-0000-000097320000}"/>
    <cellStyle name="Normal 5 47" xfId="12691" xr:uid="{00000000-0005-0000-0000-000098320000}"/>
    <cellStyle name="Normal 5 48" xfId="10794" xr:uid="{00000000-0005-0000-0000-000099320000}"/>
    <cellStyle name="Normal 5 5" xfId="12692" xr:uid="{00000000-0005-0000-0000-00009A320000}"/>
    <cellStyle name="Normal 5 5 10" xfId="12693" xr:uid="{00000000-0005-0000-0000-00009B320000}"/>
    <cellStyle name="Normal 5 5 10 2" xfId="12694" xr:uid="{00000000-0005-0000-0000-00009C320000}"/>
    <cellStyle name="Normal 5 5 11" xfId="12695" xr:uid="{00000000-0005-0000-0000-00009D320000}"/>
    <cellStyle name="Normal 5 5 11 2" xfId="12696" xr:uid="{00000000-0005-0000-0000-00009E320000}"/>
    <cellStyle name="Normal 5 5 12" xfId="12697" xr:uid="{00000000-0005-0000-0000-00009F320000}"/>
    <cellStyle name="Normal 5 5 12 2" xfId="12698" xr:uid="{00000000-0005-0000-0000-0000A0320000}"/>
    <cellStyle name="Normal 5 5 13" xfId="12699" xr:uid="{00000000-0005-0000-0000-0000A1320000}"/>
    <cellStyle name="Normal 5 5 13 2" xfId="12700" xr:uid="{00000000-0005-0000-0000-0000A2320000}"/>
    <cellStyle name="Normal 5 5 14" xfId="12701" xr:uid="{00000000-0005-0000-0000-0000A3320000}"/>
    <cellStyle name="Normal 5 5 14 2" xfId="12702" xr:uid="{00000000-0005-0000-0000-0000A4320000}"/>
    <cellStyle name="Normal 5 5 15" xfId="12703" xr:uid="{00000000-0005-0000-0000-0000A5320000}"/>
    <cellStyle name="Normal 5 5 15 2" xfId="12704" xr:uid="{00000000-0005-0000-0000-0000A6320000}"/>
    <cellStyle name="Normal 5 5 16" xfId="12705" xr:uid="{00000000-0005-0000-0000-0000A7320000}"/>
    <cellStyle name="Normal 5 5 16 2" xfId="12706" xr:uid="{00000000-0005-0000-0000-0000A8320000}"/>
    <cellStyle name="Normal 5 5 17" xfId="12707" xr:uid="{00000000-0005-0000-0000-0000A9320000}"/>
    <cellStyle name="Normal 5 5 17 2" xfId="12708" xr:uid="{00000000-0005-0000-0000-0000AA320000}"/>
    <cellStyle name="Normal 5 5 18" xfId="12709" xr:uid="{00000000-0005-0000-0000-0000AB320000}"/>
    <cellStyle name="Normal 5 5 18 2" xfId="12710" xr:uid="{00000000-0005-0000-0000-0000AC320000}"/>
    <cellStyle name="Normal 5 5 19" xfId="12711" xr:uid="{00000000-0005-0000-0000-0000AD320000}"/>
    <cellStyle name="Normal 5 5 2" xfId="12712" xr:uid="{00000000-0005-0000-0000-0000AE320000}"/>
    <cellStyle name="Normal 5 5 2 10" xfId="12713" xr:uid="{00000000-0005-0000-0000-0000AF320000}"/>
    <cellStyle name="Normal 5 5 2 10 2" xfId="12714" xr:uid="{00000000-0005-0000-0000-0000B0320000}"/>
    <cellStyle name="Normal 5 5 2 11" xfId="12715" xr:uid="{00000000-0005-0000-0000-0000B1320000}"/>
    <cellStyle name="Normal 5 5 2 11 2" xfId="12716" xr:uid="{00000000-0005-0000-0000-0000B2320000}"/>
    <cellStyle name="Normal 5 5 2 12" xfId="12717" xr:uid="{00000000-0005-0000-0000-0000B3320000}"/>
    <cellStyle name="Normal 5 5 2 12 2" xfId="12718" xr:uid="{00000000-0005-0000-0000-0000B4320000}"/>
    <cellStyle name="Normal 5 5 2 13" xfId="12719" xr:uid="{00000000-0005-0000-0000-0000B5320000}"/>
    <cellStyle name="Normal 5 5 2 13 2" xfId="12720" xr:uid="{00000000-0005-0000-0000-0000B6320000}"/>
    <cellStyle name="Normal 5 5 2 14" xfId="12721" xr:uid="{00000000-0005-0000-0000-0000B7320000}"/>
    <cellStyle name="Normal 5 5 2 14 2" xfId="12722" xr:uid="{00000000-0005-0000-0000-0000B8320000}"/>
    <cellStyle name="Normal 5 5 2 15" xfId="12723" xr:uid="{00000000-0005-0000-0000-0000B9320000}"/>
    <cellStyle name="Normal 5 5 2 2" xfId="12724" xr:uid="{00000000-0005-0000-0000-0000BA320000}"/>
    <cellStyle name="Normal 5 5 2 2 2" xfId="12725" xr:uid="{00000000-0005-0000-0000-0000BB320000}"/>
    <cellStyle name="Normal 5 5 2 3" xfId="12726" xr:uid="{00000000-0005-0000-0000-0000BC320000}"/>
    <cellStyle name="Normal 5 5 2 3 2" xfId="12727" xr:uid="{00000000-0005-0000-0000-0000BD320000}"/>
    <cellStyle name="Normal 5 5 2 4" xfId="12728" xr:uid="{00000000-0005-0000-0000-0000BE320000}"/>
    <cellStyle name="Normal 5 5 2 4 2" xfId="12729" xr:uid="{00000000-0005-0000-0000-0000BF320000}"/>
    <cellStyle name="Normal 5 5 2 5" xfId="12730" xr:uid="{00000000-0005-0000-0000-0000C0320000}"/>
    <cellStyle name="Normal 5 5 2 5 2" xfId="12731" xr:uid="{00000000-0005-0000-0000-0000C1320000}"/>
    <cellStyle name="Normal 5 5 2 6" xfId="12732" xr:uid="{00000000-0005-0000-0000-0000C2320000}"/>
    <cellStyle name="Normal 5 5 2 6 2" xfId="12733" xr:uid="{00000000-0005-0000-0000-0000C3320000}"/>
    <cellStyle name="Normal 5 5 2 7" xfId="12734" xr:uid="{00000000-0005-0000-0000-0000C4320000}"/>
    <cellStyle name="Normal 5 5 2 7 2" xfId="12735" xr:uid="{00000000-0005-0000-0000-0000C5320000}"/>
    <cellStyle name="Normal 5 5 2 8" xfId="12736" xr:uid="{00000000-0005-0000-0000-0000C6320000}"/>
    <cellStyle name="Normal 5 5 2 8 2" xfId="12737" xr:uid="{00000000-0005-0000-0000-0000C7320000}"/>
    <cellStyle name="Normal 5 5 2 9" xfId="12738" xr:uid="{00000000-0005-0000-0000-0000C8320000}"/>
    <cellStyle name="Normal 5 5 2 9 2" xfId="12739" xr:uid="{00000000-0005-0000-0000-0000C9320000}"/>
    <cellStyle name="Normal 5 5 20" xfId="12740" xr:uid="{00000000-0005-0000-0000-0000CA320000}"/>
    <cellStyle name="Normal 5 5 3" xfId="12741" xr:uid="{00000000-0005-0000-0000-0000CB320000}"/>
    <cellStyle name="Normal 5 5 3 10" xfId="12742" xr:uid="{00000000-0005-0000-0000-0000CC320000}"/>
    <cellStyle name="Normal 5 5 3 10 2" xfId="12743" xr:uid="{00000000-0005-0000-0000-0000CD320000}"/>
    <cellStyle name="Normal 5 5 3 11" xfId="12744" xr:uid="{00000000-0005-0000-0000-0000CE320000}"/>
    <cellStyle name="Normal 5 5 3 11 2" xfId="12745" xr:uid="{00000000-0005-0000-0000-0000CF320000}"/>
    <cellStyle name="Normal 5 5 3 12" xfId="12746" xr:uid="{00000000-0005-0000-0000-0000D0320000}"/>
    <cellStyle name="Normal 5 5 3 12 2" xfId="12747" xr:uid="{00000000-0005-0000-0000-0000D1320000}"/>
    <cellStyle name="Normal 5 5 3 13" xfId="12748" xr:uid="{00000000-0005-0000-0000-0000D2320000}"/>
    <cellStyle name="Normal 5 5 3 13 2" xfId="12749" xr:uid="{00000000-0005-0000-0000-0000D3320000}"/>
    <cellStyle name="Normal 5 5 3 14" xfId="12750" xr:uid="{00000000-0005-0000-0000-0000D4320000}"/>
    <cellStyle name="Normal 5 5 3 14 2" xfId="12751" xr:uid="{00000000-0005-0000-0000-0000D5320000}"/>
    <cellStyle name="Normal 5 5 3 15" xfId="12752" xr:uid="{00000000-0005-0000-0000-0000D6320000}"/>
    <cellStyle name="Normal 5 5 3 2" xfId="12753" xr:uid="{00000000-0005-0000-0000-0000D7320000}"/>
    <cellStyle name="Normal 5 5 3 2 2" xfId="12754" xr:uid="{00000000-0005-0000-0000-0000D8320000}"/>
    <cellStyle name="Normal 5 5 3 3" xfId="12755" xr:uid="{00000000-0005-0000-0000-0000D9320000}"/>
    <cellStyle name="Normal 5 5 3 3 2" xfId="12756" xr:uid="{00000000-0005-0000-0000-0000DA320000}"/>
    <cellStyle name="Normal 5 5 3 4" xfId="12757" xr:uid="{00000000-0005-0000-0000-0000DB320000}"/>
    <cellStyle name="Normal 5 5 3 4 2" xfId="12758" xr:uid="{00000000-0005-0000-0000-0000DC320000}"/>
    <cellStyle name="Normal 5 5 3 5" xfId="12759" xr:uid="{00000000-0005-0000-0000-0000DD320000}"/>
    <cellStyle name="Normal 5 5 3 5 2" xfId="12760" xr:uid="{00000000-0005-0000-0000-0000DE320000}"/>
    <cellStyle name="Normal 5 5 3 6" xfId="12761" xr:uid="{00000000-0005-0000-0000-0000DF320000}"/>
    <cellStyle name="Normal 5 5 3 6 2" xfId="12762" xr:uid="{00000000-0005-0000-0000-0000E0320000}"/>
    <cellStyle name="Normal 5 5 3 7" xfId="12763" xr:uid="{00000000-0005-0000-0000-0000E1320000}"/>
    <cellStyle name="Normal 5 5 3 7 2" xfId="12764" xr:uid="{00000000-0005-0000-0000-0000E2320000}"/>
    <cellStyle name="Normal 5 5 3 8" xfId="12765" xr:uid="{00000000-0005-0000-0000-0000E3320000}"/>
    <cellStyle name="Normal 5 5 3 8 2" xfId="12766" xr:uid="{00000000-0005-0000-0000-0000E4320000}"/>
    <cellStyle name="Normal 5 5 3 9" xfId="12767" xr:uid="{00000000-0005-0000-0000-0000E5320000}"/>
    <cellStyle name="Normal 5 5 3 9 2" xfId="12768" xr:uid="{00000000-0005-0000-0000-0000E6320000}"/>
    <cellStyle name="Normal 5 5 4" xfId="12769" xr:uid="{00000000-0005-0000-0000-0000E7320000}"/>
    <cellStyle name="Normal 5 5 5" xfId="12770" xr:uid="{00000000-0005-0000-0000-0000E8320000}"/>
    <cellStyle name="Normal 5 5 6" xfId="12771" xr:uid="{00000000-0005-0000-0000-0000E9320000}"/>
    <cellStyle name="Normal 5 5 6 2" xfId="12772" xr:uid="{00000000-0005-0000-0000-0000EA320000}"/>
    <cellStyle name="Normal 5 5 7" xfId="12773" xr:uid="{00000000-0005-0000-0000-0000EB320000}"/>
    <cellStyle name="Normal 5 5 7 2" xfId="12774" xr:uid="{00000000-0005-0000-0000-0000EC320000}"/>
    <cellStyle name="Normal 5 5 8" xfId="12775" xr:uid="{00000000-0005-0000-0000-0000ED320000}"/>
    <cellStyle name="Normal 5 5 8 2" xfId="12776" xr:uid="{00000000-0005-0000-0000-0000EE320000}"/>
    <cellStyle name="Normal 5 5 9" xfId="12777" xr:uid="{00000000-0005-0000-0000-0000EF320000}"/>
    <cellStyle name="Normal 5 5 9 2" xfId="12778" xr:uid="{00000000-0005-0000-0000-0000F0320000}"/>
    <cellStyle name="Normal 5 6" xfId="12779" xr:uid="{00000000-0005-0000-0000-0000F1320000}"/>
    <cellStyle name="Normal 5 6 10" xfId="12780" xr:uid="{00000000-0005-0000-0000-0000F2320000}"/>
    <cellStyle name="Normal 5 6 10 2" xfId="12781" xr:uid="{00000000-0005-0000-0000-0000F3320000}"/>
    <cellStyle name="Normal 5 6 11" xfId="12782" xr:uid="{00000000-0005-0000-0000-0000F4320000}"/>
    <cellStyle name="Normal 5 6 11 2" xfId="12783" xr:uid="{00000000-0005-0000-0000-0000F5320000}"/>
    <cellStyle name="Normal 5 6 12" xfId="12784" xr:uid="{00000000-0005-0000-0000-0000F6320000}"/>
    <cellStyle name="Normal 5 6 12 2" xfId="12785" xr:uid="{00000000-0005-0000-0000-0000F7320000}"/>
    <cellStyle name="Normal 5 6 13" xfId="12786" xr:uid="{00000000-0005-0000-0000-0000F8320000}"/>
    <cellStyle name="Normal 5 6 13 2" xfId="12787" xr:uid="{00000000-0005-0000-0000-0000F9320000}"/>
    <cellStyle name="Normal 5 6 14" xfId="12788" xr:uid="{00000000-0005-0000-0000-0000FA320000}"/>
    <cellStyle name="Normal 5 6 14 2" xfId="12789" xr:uid="{00000000-0005-0000-0000-0000FB320000}"/>
    <cellStyle name="Normal 5 6 15" xfId="12790" xr:uid="{00000000-0005-0000-0000-0000FC320000}"/>
    <cellStyle name="Normal 5 6 15 2" xfId="12791" xr:uid="{00000000-0005-0000-0000-0000FD320000}"/>
    <cellStyle name="Normal 5 6 16" xfId="12792" xr:uid="{00000000-0005-0000-0000-0000FE320000}"/>
    <cellStyle name="Normal 5 6 16 2" xfId="12793" xr:uid="{00000000-0005-0000-0000-0000FF320000}"/>
    <cellStyle name="Normal 5 6 17" xfId="12794" xr:uid="{00000000-0005-0000-0000-000000330000}"/>
    <cellStyle name="Normal 5 6 17 2" xfId="12795" xr:uid="{00000000-0005-0000-0000-000001330000}"/>
    <cellStyle name="Normal 5 6 18" xfId="12796" xr:uid="{00000000-0005-0000-0000-000002330000}"/>
    <cellStyle name="Normal 5 6 18 2" xfId="12797" xr:uid="{00000000-0005-0000-0000-000003330000}"/>
    <cellStyle name="Normal 5 6 19" xfId="12798" xr:uid="{00000000-0005-0000-0000-000004330000}"/>
    <cellStyle name="Normal 5 6 2" xfId="12799" xr:uid="{00000000-0005-0000-0000-000005330000}"/>
    <cellStyle name="Normal 5 6 2 10" xfId="12800" xr:uid="{00000000-0005-0000-0000-000006330000}"/>
    <cellStyle name="Normal 5 6 2 10 2" xfId="12801" xr:uid="{00000000-0005-0000-0000-000007330000}"/>
    <cellStyle name="Normal 5 6 2 11" xfId="12802" xr:uid="{00000000-0005-0000-0000-000008330000}"/>
    <cellStyle name="Normal 5 6 2 11 2" xfId="12803" xr:uid="{00000000-0005-0000-0000-000009330000}"/>
    <cellStyle name="Normal 5 6 2 12" xfId="12804" xr:uid="{00000000-0005-0000-0000-00000A330000}"/>
    <cellStyle name="Normal 5 6 2 12 2" xfId="12805" xr:uid="{00000000-0005-0000-0000-00000B330000}"/>
    <cellStyle name="Normal 5 6 2 13" xfId="12806" xr:uid="{00000000-0005-0000-0000-00000C330000}"/>
    <cellStyle name="Normal 5 6 2 13 2" xfId="12807" xr:uid="{00000000-0005-0000-0000-00000D330000}"/>
    <cellStyle name="Normal 5 6 2 14" xfId="12808" xr:uid="{00000000-0005-0000-0000-00000E330000}"/>
    <cellStyle name="Normal 5 6 2 14 2" xfId="12809" xr:uid="{00000000-0005-0000-0000-00000F330000}"/>
    <cellStyle name="Normal 5 6 2 15" xfId="12810" xr:uid="{00000000-0005-0000-0000-000010330000}"/>
    <cellStyle name="Normal 5 6 2 2" xfId="12811" xr:uid="{00000000-0005-0000-0000-000011330000}"/>
    <cellStyle name="Normal 5 6 2 2 2" xfId="12812" xr:uid="{00000000-0005-0000-0000-000012330000}"/>
    <cellStyle name="Normal 5 6 2 3" xfId="12813" xr:uid="{00000000-0005-0000-0000-000013330000}"/>
    <cellStyle name="Normal 5 6 2 3 2" xfId="12814" xr:uid="{00000000-0005-0000-0000-000014330000}"/>
    <cellStyle name="Normal 5 6 2 4" xfId="12815" xr:uid="{00000000-0005-0000-0000-000015330000}"/>
    <cellStyle name="Normal 5 6 2 4 2" xfId="12816" xr:uid="{00000000-0005-0000-0000-000016330000}"/>
    <cellStyle name="Normal 5 6 2 5" xfId="12817" xr:uid="{00000000-0005-0000-0000-000017330000}"/>
    <cellStyle name="Normal 5 6 2 5 2" xfId="12818" xr:uid="{00000000-0005-0000-0000-000018330000}"/>
    <cellStyle name="Normal 5 6 2 6" xfId="12819" xr:uid="{00000000-0005-0000-0000-000019330000}"/>
    <cellStyle name="Normal 5 6 2 6 2" xfId="12820" xr:uid="{00000000-0005-0000-0000-00001A330000}"/>
    <cellStyle name="Normal 5 6 2 7" xfId="12821" xr:uid="{00000000-0005-0000-0000-00001B330000}"/>
    <cellStyle name="Normal 5 6 2 7 2" xfId="12822" xr:uid="{00000000-0005-0000-0000-00001C330000}"/>
    <cellStyle name="Normal 5 6 2 8" xfId="12823" xr:uid="{00000000-0005-0000-0000-00001D330000}"/>
    <cellStyle name="Normal 5 6 2 8 2" xfId="12824" xr:uid="{00000000-0005-0000-0000-00001E330000}"/>
    <cellStyle name="Normal 5 6 2 9" xfId="12825" xr:uid="{00000000-0005-0000-0000-00001F330000}"/>
    <cellStyle name="Normal 5 6 2 9 2" xfId="12826" xr:uid="{00000000-0005-0000-0000-000020330000}"/>
    <cellStyle name="Normal 5 6 20" xfId="12827" xr:uid="{00000000-0005-0000-0000-000021330000}"/>
    <cellStyle name="Normal 5 6 3" xfId="12828" xr:uid="{00000000-0005-0000-0000-000022330000}"/>
    <cellStyle name="Normal 5 6 3 10" xfId="12829" xr:uid="{00000000-0005-0000-0000-000023330000}"/>
    <cellStyle name="Normal 5 6 3 10 2" xfId="12830" xr:uid="{00000000-0005-0000-0000-000024330000}"/>
    <cellStyle name="Normal 5 6 3 11" xfId="12831" xr:uid="{00000000-0005-0000-0000-000025330000}"/>
    <cellStyle name="Normal 5 6 3 11 2" xfId="12832" xr:uid="{00000000-0005-0000-0000-000026330000}"/>
    <cellStyle name="Normal 5 6 3 12" xfId="12833" xr:uid="{00000000-0005-0000-0000-000027330000}"/>
    <cellStyle name="Normal 5 6 3 12 2" xfId="12834" xr:uid="{00000000-0005-0000-0000-000028330000}"/>
    <cellStyle name="Normal 5 6 3 13" xfId="12835" xr:uid="{00000000-0005-0000-0000-000029330000}"/>
    <cellStyle name="Normal 5 6 3 13 2" xfId="12836" xr:uid="{00000000-0005-0000-0000-00002A330000}"/>
    <cellStyle name="Normal 5 6 3 14" xfId="12837" xr:uid="{00000000-0005-0000-0000-00002B330000}"/>
    <cellStyle name="Normal 5 6 3 14 2" xfId="12838" xr:uid="{00000000-0005-0000-0000-00002C330000}"/>
    <cellStyle name="Normal 5 6 3 15" xfId="12839" xr:uid="{00000000-0005-0000-0000-00002D330000}"/>
    <cellStyle name="Normal 5 6 3 2" xfId="12840" xr:uid="{00000000-0005-0000-0000-00002E330000}"/>
    <cellStyle name="Normal 5 6 3 2 2" xfId="12841" xr:uid="{00000000-0005-0000-0000-00002F330000}"/>
    <cellStyle name="Normal 5 6 3 3" xfId="12842" xr:uid="{00000000-0005-0000-0000-000030330000}"/>
    <cellStyle name="Normal 5 6 3 3 2" xfId="12843" xr:uid="{00000000-0005-0000-0000-000031330000}"/>
    <cellStyle name="Normal 5 6 3 4" xfId="12844" xr:uid="{00000000-0005-0000-0000-000032330000}"/>
    <cellStyle name="Normal 5 6 3 4 2" xfId="12845" xr:uid="{00000000-0005-0000-0000-000033330000}"/>
    <cellStyle name="Normal 5 6 3 5" xfId="12846" xr:uid="{00000000-0005-0000-0000-000034330000}"/>
    <cellStyle name="Normal 5 6 3 5 2" xfId="12847" xr:uid="{00000000-0005-0000-0000-000035330000}"/>
    <cellStyle name="Normal 5 6 3 6" xfId="12848" xr:uid="{00000000-0005-0000-0000-000036330000}"/>
    <cellStyle name="Normal 5 6 3 6 2" xfId="12849" xr:uid="{00000000-0005-0000-0000-000037330000}"/>
    <cellStyle name="Normal 5 6 3 7" xfId="12850" xr:uid="{00000000-0005-0000-0000-000038330000}"/>
    <cellStyle name="Normal 5 6 3 7 2" xfId="12851" xr:uid="{00000000-0005-0000-0000-000039330000}"/>
    <cellStyle name="Normal 5 6 3 8" xfId="12852" xr:uid="{00000000-0005-0000-0000-00003A330000}"/>
    <cellStyle name="Normal 5 6 3 8 2" xfId="12853" xr:uid="{00000000-0005-0000-0000-00003B330000}"/>
    <cellStyle name="Normal 5 6 3 9" xfId="12854" xr:uid="{00000000-0005-0000-0000-00003C330000}"/>
    <cellStyle name="Normal 5 6 3 9 2" xfId="12855" xr:uid="{00000000-0005-0000-0000-00003D330000}"/>
    <cellStyle name="Normal 5 6 4" xfId="12856" xr:uid="{00000000-0005-0000-0000-00003E330000}"/>
    <cellStyle name="Normal 5 6 4 2" xfId="12857" xr:uid="{00000000-0005-0000-0000-00003F330000}"/>
    <cellStyle name="Normal 5 6 5" xfId="12858" xr:uid="{00000000-0005-0000-0000-000040330000}"/>
    <cellStyle name="Normal 5 6 5 2" xfId="12859" xr:uid="{00000000-0005-0000-0000-000041330000}"/>
    <cellStyle name="Normal 5 6 6" xfId="12860" xr:uid="{00000000-0005-0000-0000-000042330000}"/>
    <cellStyle name="Normal 5 6 6 2" xfId="12861" xr:uid="{00000000-0005-0000-0000-000043330000}"/>
    <cellStyle name="Normal 5 6 7" xfId="12862" xr:uid="{00000000-0005-0000-0000-000044330000}"/>
    <cellStyle name="Normal 5 6 7 2" xfId="12863" xr:uid="{00000000-0005-0000-0000-000045330000}"/>
    <cellStyle name="Normal 5 6 8" xfId="12864" xr:uid="{00000000-0005-0000-0000-000046330000}"/>
    <cellStyle name="Normal 5 6 8 2" xfId="12865" xr:uid="{00000000-0005-0000-0000-000047330000}"/>
    <cellStyle name="Normal 5 6 9" xfId="12866" xr:uid="{00000000-0005-0000-0000-000048330000}"/>
    <cellStyle name="Normal 5 6 9 2" xfId="12867" xr:uid="{00000000-0005-0000-0000-000049330000}"/>
    <cellStyle name="Normal 5 7" xfId="12868" xr:uid="{00000000-0005-0000-0000-00004A330000}"/>
    <cellStyle name="Normal 5 7 10" xfId="12869" xr:uid="{00000000-0005-0000-0000-00004B330000}"/>
    <cellStyle name="Normal 5 7 10 2" xfId="12870" xr:uid="{00000000-0005-0000-0000-00004C330000}"/>
    <cellStyle name="Normal 5 7 11" xfId="12871" xr:uid="{00000000-0005-0000-0000-00004D330000}"/>
    <cellStyle name="Normal 5 7 11 2" xfId="12872" xr:uid="{00000000-0005-0000-0000-00004E330000}"/>
    <cellStyle name="Normal 5 7 12" xfId="12873" xr:uid="{00000000-0005-0000-0000-00004F330000}"/>
    <cellStyle name="Normal 5 7 12 2" xfId="12874" xr:uid="{00000000-0005-0000-0000-000050330000}"/>
    <cellStyle name="Normal 5 7 13" xfId="12875" xr:uid="{00000000-0005-0000-0000-000051330000}"/>
    <cellStyle name="Normal 5 7 13 2" xfId="12876" xr:uid="{00000000-0005-0000-0000-000052330000}"/>
    <cellStyle name="Normal 5 7 14" xfId="12877" xr:uid="{00000000-0005-0000-0000-000053330000}"/>
    <cellStyle name="Normal 5 7 14 2" xfId="12878" xr:uid="{00000000-0005-0000-0000-000054330000}"/>
    <cellStyle name="Normal 5 7 15" xfId="12879" xr:uid="{00000000-0005-0000-0000-000055330000}"/>
    <cellStyle name="Normal 5 7 15 2" xfId="12880" xr:uid="{00000000-0005-0000-0000-000056330000}"/>
    <cellStyle name="Normal 5 7 16" xfId="12881" xr:uid="{00000000-0005-0000-0000-000057330000}"/>
    <cellStyle name="Normal 5 7 16 2" xfId="12882" xr:uid="{00000000-0005-0000-0000-000058330000}"/>
    <cellStyle name="Normal 5 7 17" xfId="12883" xr:uid="{00000000-0005-0000-0000-000059330000}"/>
    <cellStyle name="Normal 5 7 17 2" xfId="12884" xr:uid="{00000000-0005-0000-0000-00005A330000}"/>
    <cellStyle name="Normal 5 7 18" xfId="12885" xr:uid="{00000000-0005-0000-0000-00005B330000}"/>
    <cellStyle name="Normal 5 7 18 2" xfId="12886" xr:uid="{00000000-0005-0000-0000-00005C330000}"/>
    <cellStyle name="Normal 5 7 19" xfId="12887" xr:uid="{00000000-0005-0000-0000-00005D330000}"/>
    <cellStyle name="Normal 5 7 2" xfId="12888" xr:uid="{00000000-0005-0000-0000-00005E330000}"/>
    <cellStyle name="Normal 5 7 2 10" xfId="12889" xr:uid="{00000000-0005-0000-0000-00005F330000}"/>
    <cellStyle name="Normal 5 7 2 10 2" xfId="12890" xr:uid="{00000000-0005-0000-0000-000060330000}"/>
    <cellStyle name="Normal 5 7 2 11" xfId="12891" xr:uid="{00000000-0005-0000-0000-000061330000}"/>
    <cellStyle name="Normal 5 7 2 11 2" xfId="12892" xr:uid="{00000000-0005-0000-0000-000062330000}"/>
    <cellStyle name="Normal 5 7 2 12" xfId="12893" xr:uid="{00000000-0005-0000-0000-000063330000}"/>
    <cellStyle name="Normal 5 7 2 12 2" xfId="12894" xr:uid="{00000000-0005-0000-0000-000064330000}"/>
    <cellStyle name="Normal 5 7 2 13" xfId="12895" xr:uid="{00000000-0005-0000-0000-000065330000}"/>
    <cellStyle name="Normal 5 7 2 13 2" xfId="12896" xr:uid="{00000000-0005-0000-0000-000066330000}"/>
    <cellStyle name="Normal 5 7 2 14" xfId="12897" xr:uid="{00000000-0005-0000-0000-000067330000}"/>
    <cellStyle name="Normal 5 7 2 14 2" xfId="12898" xr:uid="{00000000-0005-0000-0000-000068330000}"/>
    <cellStyle name="Normal 5 7 2 15" xfId="12899" xr:uid="{00000000-0005-0000-0000-000069330000}"/>
    <cellStyle name="Normal 5 7 2 2" xfId="12900" xr:uid="{00000000-0005-0000-0000-00006A330000}"/>
    <cellStyle name="Normal 5 7 2 2 2" xfId="12901" xr:uid="{00000000-0005-0000-0000-00006B330000}"/>
    <cellStyle name="Normal 5 7 2 3" xfId="12902" xr:uid="{00000000-0005-0000-0000-00006C330000}"/>
    <cellStyle name="Normal 5 7 2 3 2" xfId="12903" xr:uid="{00000000-0005-0000-0000-00006D330000}"/>
    <cellStyle name="Normal 5 7 2 4" xfId="12904" xr:uid="{00000000-0005-0000-0000-00006E330000}"/>
    <cellStyle name="Normal 5 7 2 4 2" xfId="12905" xr:uid="{00000000-0005-0000-0000-00006F330000}"/>
    <cellStyle name="Normal 5 7 2 5" xfId="12906" xr:uid="{00000000-0005-0000-0000-000070330000}"/>
    <cellStyle name="Normal 5 7 2 5 2" xfId="12907" xr:uid="{00000000-0005-0000-0000-000071330000}"/>
    <cellStyle name="Normal 5 7 2 6" xfId="12908" xr:uid="{00000000-0005-0000-0000-000072330000}"/>
    <cellStyle name="Normal 5 7 2 6 2" xfId="12909" xr:uid="{00000000-0005-0000-0000-000073330000}"/>
    <cellStyle name="Normal 5 7 2 7" xfId="12910" xr:uid="{00000000-0005-0000-0000-000074330000}"/>
    <cellStyle name="Normal 5 7 2 7 2" xfId="12911" xr:uid="{00000000-0005-0000-0000-000075330000}"/>
    <cellStyle name="Normal 5 7 2 8" xfId="12912" xr:uid="{00000000-0005-0000-0000-000076330000}"/>
    <cellStyle name="Normal 5 7 2 8 2" xfId="12913" xr:uid="{00000000-0005-0000-0000-000077330000}"/>
    <cellStyle name="Normal 5 7 2 9" xfId="12914" xr:uid="{00000000-0005-0000-0000-000078330000}"/>
    <cellStyle name="Normal 5 7 2 9 2" xfId="12915" xr:uid="{00000000-0005-0000-0000-000079330000}"/>
    <cellStyle name="Normal 5 7 20" xfId="12916" xr:uid="{00000000-0005-0000-0000-00007A330000}"/>
    <cellStyle name="Normal 5 7 3" xfId="12917" xr:uid="{00000000-0005-0000-0000-00007B330000}"/>
    <cellStyle name="Normal 5 7 3 10" xfId="12918" xr:uid="{00000000-0005-0000-0000-00007C330000}"/>
    <cellStyle name="Normal 5 7 3 10 2" xfId="12919" xr:uid="{00000000-0005-0000-0000-00007D330000}"/>
    <cellStyle name="Normal 5 7 3 11" xfId="12920" xr:uid="{00000000-0005-0000-0000-00007E330000}"/>
    <cellStyle name="Normal 5 7 3 11 2" xfId="12921" xr:uid="{00000000-0005-0000-0000-00007F330000}"/>
    <cellStyle name="Normal 5 7 3 12" xfId="12922" xr:uid="{00000000-0005-0000-0000-000080330000}"/>
    <cellStyle name="Normal 5 7 3 12 2" xfId="12923" xr:uid="{00000000-0005-0000-0000-000081330000}"/>
    <cellStyle name="Normal 5 7 3 13" xfId="12924" xr:uid="{00000000-0005-0000-0000-000082330000}"/>
    <cellStyle name="Normal 5 7 3 13 2" xfId="12925" xr:uid="{00000000-0005-0000-0000-000083330000}"/>
    <cellStyle name="Normal 5 7 3 14" xfId="12926" xr:uid="{00000000-0005-0000-0000-000084330000}"/>
    <cellStyle name="Normal 5 7 3 14 2" xfId="12927" xr:uid="{00000000-0005-0000-0000-000085330000}"/>
    <cellStyle name="Normal 5 7 3 15" xfId="12928" xr:uid="{00000000-0005-0000-0000-000086330000}"/>
    <cellStyle name="Normal 5 7 3 2" xfId="12929" xr:uid="{00000000-0005-0000-0000-000087330000}"/>
    <cellStyle name="Normal 5 7 3 2 2" xfId="12930" xr:uid="{00000000-0005-0000-0000-000088330000}"/>
    <cellStyle name="Normal 5 7 3 3" xfId="12931" xr:uid="{00000000-0005-0000-0000-000089330000}"/>
    <cellStyle name="Normal 5 7 3 3 2" xfId="12932" xr:uid="{00000000-0005-0000-0000-00008A330000}"/>
    <cellStyle name="Normal 5 7 3 4" xfId="12933" xr:uid="{00000000-0005-0000-0000-00008B330000}"/>
    <cellStyle name="Normal 5 7 3 4 2" xfId="12934" xr:uid="{00000000-0005-0000-0000-00008C330000}"/>
    <cellStyle name="Normal 5 7 3 5" xfId="12935" xr:uid="{00000000-0005-0000-0000-00008D330000}"/>
    <cellStyle name="Normal 5 7 3 5 2" xfId="12936" xr:uid="{00000000-0005-0000-0000-00008E330000}"/>
    <cellStyle name="Normal 5 7 3 6" xfId="12937" xr:uid="{00000000-0005-0000-0000-00008F330000}"/>
    <cellStyle name="Normal 5 7 3 6 2" xfId="12938" xr:uid="{00000000-0005-0000-0000-000090330000}"/>
    <cellStyle name="Normal 5 7 3 7" xfId="12939" xr:uid="{00000000-0005-0000-0000-000091330000}"/>
    <cellStyle name="Normal 5 7 3 7 2" xfId="12940" xr:uid="{00000000-0005-0000-0000-000092330000}"/>
    <cellStyle name="Normal 5 7 3 8" xfId="12941" xr:uid="{00000000-0005-0000-0000-000093330000}"/>
    <cellStyle name="Normal 5 7 3 8 2" xfId="12942" xr:uid="{00000000-0005-0000-0000-000094330000}"/>
    <cellStyle name="Normal 5 7 3 9" xfId="12943" xr:uid="{00000000-0005-0000-0000-000095330000}"/>
    <cellStyle name="Normal 5 7 3 9 2" xfId="12944" xr:uid="{00000000-0005-0000-0000-000096330000}"/>
    <cellStyle name="Normal 5 7 4" xfId="12945" xr:uid="{00000000-0005-0000-0000-000097330000}"/>
    <cellStyle name="Normal 5 7 4 2" xfId="12946" xr:uid="{00000000-0005-0000-0000-000098330000}"/>
    <cellStyle name="Normal 5 7 5" xfId="12947" xr:uid="{00000000-0005-0000-0000-000099330000}"/>
    <cellStyle name="Normal 5 7 5 2" xfId="12948" xr:uid="{00000000-0005-0000-0000-00009A330000}"/>
    <cellStyle name="Normal 5 7 6" xfId="12949" xr:uid="{00000000-0005-0000-0000-00009B330000}"/>
    <cellStyle name="Normal 5 7 6 2" xfId="12950" xr:uid="{00000000-0005-0000-0000-00009C330000}"/>
    <cellStyle name="Normal 5 7 7" xfId="12951" xr:uid="{00000000-0005-0000-0000-00009D330000}"/>
    <cellStyle name="Normal 5 7 7 2" xfId="12952" xr:uid="{00000000-0005-0000-0000-00009E330000}"/>
    <cellStyle name="Normal 5 7 8" xfId="12953" xr:uid="{00000000-0005-0000-0000-00009F330000}"/>
    <cellStyle name="Normal 5 7 8 2" xfId="12954" xr:uid="{00000000-0005-0000-0000-0000A0330000}"/>
    <cellStyle name="Normal 5 7 9" xfId="12955" xr:uid="{00000000-0005-0000-0000-0000A1330000}"/>
    <cellStyle name="Normal 5 7 9 2" xfId="12956" xr:uid="{00000000-0005-0000-0000-0000A2330000}"/>
    <cellStyle name="Normal 5 8" xfId="12957" xr:uid="{00000000-0005-0000-0000-0000A3330000}"/>
    <cellStyle name="Normal 5 8 10" xfId="12958" xr:uid="{00000000-0005-0000-0000-0000A4330000}"/>
    <cellStyle name="Normal 5 8 10 2" xfId="12959" xr:uid="{00000000-0005-0000-0000-0000A5330000}"/>
    <cellStyle name="Normal 5 8 11" xfId="12960" xr:uid="{00000000-0005-0000-0000-0000A6330000}"/>
    <cellStyle name="Normal 5 8 11 2" xfId="12961" xr:uid="{00000000-0005-0000-0000-0000A7330000}"/>
    <cellStyle name="Normal 5 8 12" xfId="12962" xr:uid="{00000000-0005-0000-0000-0000A8330000}"/>
    <cellStyle name="Normal 5 8 12 2" xfId="12963" xr:uid="{00000000-0005-0000-0000-0000A9330000}"/>
    <cellStyle name="Normal 5 8 13" xfId="12964" xr:uid="{00000000-0005-0000-0000-0000AA330000}"/>
    <cellStyle name="Normal 5 8 13 2" xfId="12965" xr:uid="{00000000-0005-0000-0000-0000AB330000}"/>
    <cellStyle name="Normal 5 8 14" xfId="12966" xr:uid="{00000000-0005-0000-0000-0000AC330000}"/>
    <cellStyle name="Normal 5 8 14 2" xfId="12967" xr:uid="{00000000-0005-0000-0000-0000AD330000}"/>
    <cellStyle name="Normal 5 8 15" xfId="12968" xr:uid="{00000000-0005-0000-0000-0000AE330000}"/>
    <cellStyle name="Normal 5 8 15 2" xfId="12969" xr:uid="{00000000-0005-0000-0000-0000AF330000}"/>
    <cellStyle name="Normal 5 8 16" xfId="12970" xr:uid="{00000000-0005-0000-0000-0000B0330000}"/>
    <cellStyle name="Normal 5 8 16 2" xfId="12971" xr:uid="{00000000-0005-0000-0000-0000B1330000}"/>
    <cellStyle name="Normal 5 8 17" xfId="12972" xr:uid="{00000000-0005-0000-0000-0000B2330000}"/>
    <cellStyle name="Normal 5 8 17 2" xfId="12973" xr:uid="{00000000-0005-0000-0000-0000B3330000}"/>
    <cellStyle name="Normal 5 8 18" xfId="12974" xr:uid="{00000000-0005-0000-0000-0000B4330000}"/>
    <cellStyle name="Normal 5 8 18 2" xfId="12975" xr:uid="{00000000-0005-0000-0000-0000B5330000}"/>
    <cellStyle name="Normal 5 8 19" xfId="12976" xr:uid="{00000000-0005-0000-0000-0000B6330000}"/>
    <cellStyle name="Normal 5 8 2" xfId="12977" xr:uid="{00000000-0005-0000-0000-0000B7330000}"/>
    <cellStyle name="Normal 5 8 2 10" xfId="12978" xr:uid="{00000000-0005-0000-0000-0000B8330000}"/>
    <cellStyle name="Normal 5 8 2 10 2" xfId="12979" xr:uid="{00000000-0005-0000-0000-0000B9330000}"/>
    <cellStyle name="Normal 5 8 2 11" xfId="12980" xr:uid="{00000000-0005-0000-0000-0000BA330000}"/>
    <cellStyle name="Normal 5 8 2 11 2" xfId="12981" xr:uid="{00000000-0005-0000-0000-0000BB330000}"/>
    <cellStyle name="Normal 5 8 2 12" xfId="12982" xr:uid="{00000000-0005-0000-0000-0000BC330000}"/>
    <cellStyle name="Normal 5 8 2 12 2" xfId="12983" xr:uid="{00000000-0005-0000-0000-0000BD330000}"/>
    <cellStyle name="Normal 5 8 2 13" xfId="12984" xr:uid="{00000000-0005-0000-0000-0000BE330000}"/>
    <cellStyle name="Normal 5 8 2 13 2" xfId="12985" xr:uid="{00000000-0005-0000-0000-0000BF330000}"/>
    <cellStyle name="Normal 5 8 2 14" xfId="12986" xr:uid="{00000000-0005-0000-0000-0000C0330000}"/>
    <cellStyle name="Normal 5 8 2 14 2" xfId="12987" xr:uid="{00000000-0005-0000-0000-0000C1330000}"/>
    <cellStyle name="Normal 5 8 2 15" xfId="12988" xr:uid="{00000000-0005-0000-0000-0000C2330000}"/>
    <cellStyle name="Normal 5 8 2 2" xfId="12989" xr:uid="{00000000-0005-0000-0000-0000C3330000}"/>
    <cellStyle name="Normal 5 8 2 2 2" xfId="12990" xr:uid="{00000000-0005-0000-0000-0000C4330000}"/>
    <cellStyle name="Normal 5 8 2 3" xfId="12991" xr:uid="{00000000-0005-0000-0000-0000C5330000}"/>
    <cellStyle name="Normal 5 8 2 3 2" xfId="12992" xr:uid="{00000000-0005-0000-0000-0000C6330000}"/>
    <cellStyle name="Normal 5 8 2 4" xfId="12993" xr:uid="{00000000-0005-0000-0000-0000C7330000}"/>
    <cellStyle name="Normal 5 8 2 4 2" xfId="12994" xr:uid="{00000000-0005-0000-0000-0000C8330000}"/>
    <cellStyle name="Normal 5 8 2 5" xfId="12995" xr:uid="{00000000-0005-0000-0000-0000C9330000}"/>
    <cellStyle name="Normal 5 8 2 5 2" xfId="12996" xr:uid="{00000000-0005-0000-0000-0000CA330000}"/>
    <cellStyle name="Normal 5 8 2 6" xfId="12997" xr:uid="{00000000-0005-0000-0000-0000CB330000}"/>
    <cellStyle name="Normal 5 8 2 6 2" xfId="12998" xr:uid="{00000000-0005-0000-0000-0000CC330000}"/>
    <cellStyle name="Normal 5 8 2 7" xfId="12999" xr:uid="{00000000-0005-0000-0000-0000CD330000}"/>
    <cellStyle name="Normal 5 8 2 7 2" xfId="13000" xr:uid="{00000000-0005-0000-0000-0000CE330000}"/>
    <cellStyle name="Normal 5 8 2 8" xfId="13001" xr:uid="{00000000-0005-0000-0000-0000CF330000}"/>
    <cellStyle name="Normal 5 8 2 8 2" xfId="13002" xr:uid="{00000000-0005-0000-0000-0000D0330000}"/>
    <cellStyle name="Normal 5 8 2 9" xfId="13003" xr:uid="{00000000-0005-0000-0000-0000D1330000}"/>
    <cellStyle name="Normal 5 8 2 9 2" xfId="13004" xr:uid="{00000000-0005-0000-0000-0000D2330000}"/>
    <cellStyle name="Normal 5 8 20" xfId="13005" xr:uid="{00000000-0005-0000-0000-0000D3330000}"/>
    <cellStyle name="Normal 5 8 3" xfId="13006" xr:uid="{00000000-0005-0000-0000-0000D4330000}"/>
    <cellStyle name="Normal 5 8 3 10" xfId="13007" xr:uid="{00000000-0005-0000-0000-0000D5330000}"/>
    <cellStyle name="Normal 5 8 3 10 2" xfId="13008" xr:uid="{00000000-0005-0000-0000-0000D6330000}"/>
    <cellStyle name="Normal 5 8 3 11" xfId="13009" xr:uid="{00000000-0005-0000-0000-0000D7330000}"/>
    <cellStyle name="Normal 5 8 3 11 2" xfId="13010" xr:uid="{00000000-0005-0000-0000-0000D8330000}"/>
    <cellStyle name="Normal 5 8 3 12" xfId="13011" xr:uid="{00000000-0005-0000-0000-0000D9330000}"/>
    <cellStyle name="Normal 5 8 3 12 2" xfId="13012" xr:uid="{00000000-0005-0000-0000-0000DA330000}"/>
    <cellStyle name="Normal 5 8 3 13" xfId="13013" xr:uid="{00000000-0005-0000-0000-0000DB330000}"/>
    <cellStyle name="Normal 5 8 3 13 2" xfId="13014" xr:uid="{00000000-0005-0000-0000-0000DC330000}"/>
    <cellStyle name="Normal 5 8 3 14" xfId="13015" xr:uid="{00000000-0005-0000-0000-0000DD330000}"/>
    <cellStyle name="Normal 5 8 3 14 2" xfId="13016" xr:uid="{00000000-0005-0000-0000-0000DE330000}"/>
    <cellStyle name="Normal 5 8 3 15" xfId="13017" xr:uid="{00000000-0005-0000-0000-0000DF330000}"/>
    <cellStyle name="Normal 5 8 3 2" xfId="13018" xr:uid="{00000000-0005-0000-0000-0000E0330000}"/>
    <cellStyle name="Normal 5 8 3 2 2" xfId="13019" xr:uid="{00000000-0005-0000-0000-0000E1330000}"/>
    <cellStyle name="Normal 5 8 3 3" xfId="13020" xr:uid="{00000000-0005-0000-0000-0000E2330000}"/>
    <cellStyle name="Normal 5 8 3 3 2" xfId="13021" xr:uid="{00000000-0005-0000-0000-0000E3330000}"/>
    <cellStyle name="Normal 5 8 3 4" xfId="13022" xr:uid="{00000000-0005-0000-0000-0000E4330000}"/>
    <cellStyle name="Normal 5 8 3 4 2" xfId="13023" xr:uid="{00000000-0005-0000-0000-0000E5330000}"/>
    <cellStyle name="Normal 5 8 3 5" xfId="13024" xr:uid="{00000000-0005-0000-0000-0000E6330000}"/>
    <cellStyle name="Normal 5 8 3 5 2" xfId="13025" xr:uid="{00000000-0005-0000-0000-0000E7330000}"/>
    <cellStyle name="Normal 5 8 3 6" xfId="13026" xr:uid="{00000000-0005-0000-0000-0000E8330000}"/>
    <cellStyle name="Normal 5 8 3 6 2" xfId="13027" xr:uid="{00000000-0005-0000-0000-0000E9330000}"/>
    <cellStyle name="Normal 5 8 3 7" xfId="13028" xr:uid="{00000000-0005-0000-0000-0000EA330000}"/>
    <cellStyle name="Normal 5 8 3 7 2" xfId="13029" xr:uid="{00000000-0005-0000-0000-0000EB330000}"/>
    <cellStyle name="Normal 5 8 3 8" xfId="13030" xr:uid="{00000000-0005-0000-0000-0000EC330000}"/>
    <cellStyle name="Normal 5 8 3 8 2" xfId="13031" xr:uid="{00000000-0005-0000-0000-0000ED330000}"/>
    <cellStyle name="Normal 5 8 3 9" xfId="13032" xr:uid="{00000000-0005-0000-0000-0000EE330000}"/>
    <cellStyle name="Normal 5 8 3 9 2" xfId="13033" xr:uid="{00000000-0005-0000-0000-0000EF330000}"/>
    <cellStyle name="Normal 5 8 4" xfId="13034" xr:uid="{00000000-0005-0000-0000-0000F0330000}"/>
    <cellStyle name="Normal 5 8 4 2" xfId="13035" xr:uid="{00000000-0005-0000-0000-0000F1330000}"/>
    <cellStyle name="Normal 5 8 5" xfId="13036" xr:uid="{00000000-0005-0000-0000-0000F2330000}"/>
    <cellStyle name="Normal 5 8 5 2" xfId="13037" xr:uid="{00000000-0005-0000-0000-0000F3330000}"/>
    <cellStyle name="Normal 5 8 6" xfId="13038" xr:uid="{00000000-0005-0000-0000-0000F4330000}"/>
    <cellStyle name="Normal 5 8 6 2" xfId="13039" xr:uid="{00000000-0005-0000-0000-0000F5330000}"/>
    <cellStyle name="Normal 5 8 7" xfId="13040" xr:uid="{00000000-0005-0000-0000-0000F6330000}"/>
    <cellStyle name="Normal 5 8 7 2" xfId="13041" xr:uid="{00000000-0005-0000-0000-0000F7330000}"/>
    <cellStyle name="Normal 5 8 8" xfId="13042" xr:uid="{00000000-0005-0000-0000-0000F8330000}"/>
    <cellStyle name="Normal 5 8 8 2" xfId="13043" xr:uid="{00000000-0005-0000-0000-0000F9330000}"/>
    <cellStyle name="Normal 5 8 9" xfId="13044" xr:uid="{00000000-0005-0000-0000-0000FA330000}"/>
    <cellStyle name="Normal 5 8 9 2" xfId="13045" xr:uid="{00000000-0005-0000-0000-0000FB330000}"/>
    <cellStyle name="Normal 5 9" xfId="13046" xr:uid="{00000000-0005-0000-0000-0000FC330000}"/>
    <cellStyle name="Normal 5 9 10" xfId="13047" xr:uid="{00000000-0005-0000-0000-0000FD330000}"/>
    <cellStyle name="Normal 5 9 10 2" xfId="13048" xr:uid="{00000000-0005-0000-0000-0000FE330000}"/>
    <cellStyle name="Normal 5 9 11" xfId="13049" xr:uid="{00000000-0005-0000-0000-0000FF330000}"/>
    <cellStyle name="Normal 5 9 11 2" xfId="13050" xr:uid="{00000000-0005-0000-0000-000000340000}"/>
    <cellStyle name="Normal 5 9 12" xfId="13051" xr:uid="{00000000-0005-0000-0000-000001340000}"/>
    <cellStyle name="Normal 5 9 12 2" xfId="13052" xr:uid="{00000000-0005-0000-0000-000002340000}"/>
    <cellStyle name="Normal 5 9 13" xfId="13053" xr:uid="{00000000-0005-0000-0000-000003340000}"/>
    <cellStyle name="Normal 5 9 13 2" xfId="13054" xr:uid="{00000000-0005-0000-0000-000004340000}"/>
    <cellStyle name="Normal 5 9 14" xfId="13055" xr:uid="{00000000-0005-0000-0000-000005340000}"/>
    <cellStyle name="Normal 5 9 14 2" xfId="13056" xr:uid="{00000000-0005-0000-0000-000006340000}"/>
    <cellStyle name="Normal 5 9 15" xfId="13057" xr:uid="{00000000-0005-0000-0000-000007340000}"/>
    <cellStyle name="Normal 5 9 15 2" xfId="13058" xr:uid="{00000000-0005-0000-0000-000008340000}"/>
    <cellStyle name="Normal 5 9 16" xfId="13059" xr:uid="{00000000-0005-0000-0000-000009340000}"/>
    <cellStyle name="Normal 5 9 16 2" xfId="13060" xr:uid="{00000000-0005-0000-0000-00000A340000}"/>
    <cellStyle name="Normal 5 9 17" xfId="13061" xr:uid="{00000000-0005-0000-0000-00000B340000}"/>
    <cellStyle name="Normal 5 9 17 2" xfId="13062" xr:uid="{00000000-0005-0000-0000-00000C340000}"/>
    <cellStyle name="Normal 5 9 18" xfId="13063" xr:uid="{00000000-0005-0000-0000-00000D340000}"/>
    <cellStyle name="Normal 5 9 18 2" xfId="13064" xr:uid="{00000000-0005-0000-0000-00000E340000}"/>
    <cellStyle name="Normal 5 9 19" xfId="13065" xr:uid="{00000000-0005-0000-0000-00000F340000}"/>
    <cellStyle name="Normal 5 9 2" xfId="13066" xr:uid="{00000000-0005-0000-0000-000010340000}"/>
    <cellStyle name="Normal 5 9 2 10" xfId="13067" xr:uid="{00000000-0005-0000-0000-000011340000}"/>
    <cellStyle name="Normal 5 9 2 10 2" xfId="13068" xr:uid="{00000000-0005-0000-0000-000012340000}"/>
    <cellStyle name="Normal 5 9 2 11" xfId="13069" xr:uid="{00000000-0005-0000-0000-000013340000}"/>
    <cellStyle name="Normal 5 9 2 11 2" xfId="13070" xr:uid="{00000000-0005-0000-0000-000014340000}"/>
    <cellStyle name="Normal 5 9 2 12" xfId="13071" xr:uid="{00000000-0005-0000-0000-000015340000}"/>
    <cellStyle name="Normal 5 9 2 12 2" xfId="13072" xr:uid="{00000000-0005-0000-0000-000016340000}"/>
    <cellStyle name="Normal 5 9 2 13" xfId="13073" xr:uid="{00000000-0005-0000-0000-000017340000}"/>
    <cellStyle name="Normal 5 9 2 13 2" xfId="13074" xr:uid="{00000000-0005-0000-0000-000018340000}"/>
    <cellStyle name="Normal 5 9 2 14" xfId="13075" xr:uid="{00000000-0005-0000-0000-000019340000}"/>
    <cellStyle name="Normal 5 9 2 14 2" xfId="13076" xr:uid="{00000000-0005-0000-0000-00001A340000}"/>
    <cellStyle name="Normal 5 9 2 15" xfId="13077" xr:uid="{00000000-0005-0000-0000-00001B340000}"/>
    <cellStyle name="Normal 5 9 2 2" xfId="13078" xr:uid="{00000000-0005-0000-0000-00001C340000}"/>
    <cellStyle name="Normal 5 9 2 2 2" xfId="13079" xr:uid="{00000000-0005-0000-0000-00001D340000}"/>
    <cellStyle name="Normal 5 9 2 3" xfId="13080" xr:uid="{00000000-0005-0000-0000-00001E340000}"/>
    <cellStyle name="Normal 5 9 2 3 2" xfId="13081" xr:uid="{00000000-0005-0000-0000-00001F340000}"/>
    <cellStyle name="Normal 5 9 2 4" xfId="13082" xr:uid="{00000000-0005-0000-0000-000020340000}"/>
    <cellStyle name="Normal 5 9 2 4 2" xfId="13083" xr:uid="{00000000-0005-0000-0000-000021340000}"/>
    <cellStyle name="Normal 5 9 2 5" xfId="13084" xr:uid="{00000000-0005-0000-0000-000022340000}"/>
    <cellStyle name="Normal 5 9 2 5 2" xfId="13085" xr:uid="{00000000-0005-0000-0000-000023340000}"/>
    <cellStyle name="Normal 5 9 2 6" xfId="13086" xr:uid="{00000000-0005-0000-0000-000024340000}"/>
    <cellStyle name="Normal 5 9 2 6 2" xfId="13087" xr:uid="{00000000-0005-0000-0000-000025340000}"/>
    <cellStyle name="Normal 5 9 2 7" xfId="13088" xr:uid="{00000000-0005-0000-0000-000026340000}"/>
    <cellStyle name="Normal 5 9 2 7 2" xfId="13089" xr:uid="{00000000-0005-0000-0000-000027340000}"/>
    <cellStyle name="Normal 5 9 2 8" xfId="13090" xr:uid="{00000000-0005-0000-0000-000028340000}"/>
    <cellStyle name="Normal 5 9 2 8 2" xfId="13091" xr:uid="{00000000-0005-0000-0000-000029340000}"/>
    <cellStyle name="Normal 5 9 2 9" xfId="13092" xr:uid="{00000000-0005-0000-0000-00002A340000}"/>
    <cellStyle name="Normal 5 9 2 9 2" xfId="13093" xr:uid="{00000000-0005-0000-0000-00002B340000}"/>
    <cellStyle name="Normal 5 9 20" xfId="13094" xr:uid="{00000000-0005-0000-0000-00002C340000}"/>
    <cellStyle name="Normal 5 9 3" xfId="13095" xr:uid="{00000000-0005-0000-0000-00002D340000}"/>
    <cellStyle name="Normal 5 9 3 10" xfId="13096" xr:uid="{00000000-0005-0000-0000-00002E340000}"/>
    <cellStyle name="Normal 5 9 3 10 2" xfId="13097" xr:uid="{00000000-0005-0000-0000-00002F340000}"/>
    <cellStyle name="Normal 5 9 3 11" xfId="13098" xr:uid="{00000000-0005-0000-0000-000030340000}"/>
    <cellStyle name="Normal 5 9 3 11 2" xfId="13099" xr:uid="{00000000-0005-0000-0000-000031340000}"/>
    <cellStyle name="Normal 5 9 3 12" xfId="13100" xr:uid="{00000000-0005-0000-0000-000032340000}"/>
    <cellStyle name="Normal 5 9 3 12 2" xfId="13101" xr:uid="{00000000-0005-0000-0000-000033340000}"/>
    <cellStyle name="Normal 5 9 3 13" xfId="13102" xr:uid="{00000000-0005-0000-0000-000034340000}"/>
    <cellStyle name="Normal 5 9 3 13 2" xfId="13103" xr:uid="{00000000-0005-0000-0000-000035340000}"/>
    <cellStyle name="Normal 5 9 3 14" xfId="13104" xr:uid="{00000000-0005-0000-0000-000036340000}"/>
    <cellStyle name="Normal 5 9 3 14 2" xfId="13105" xr:uid="{00000000-0005-0000-0000-000037340000}"/>
    <cellStyle name="Normal 5 9 3 15" xfId="13106" xr:uid="{00000000-0005-0000-0000-000038340000}"/>
    <cellStyle name="Normal 5 9 3 2" xfId="13107" xr:uid="{00000000-0005-0000-0000-000039340000}"/>
    <cellStyle name="Normal 5 9 3 2 2" xfId="13108" xr:uid="{00000000-0005-0000-0000-00003A340000}"/>
    <cellStyle name="Normal 5 9 3 3" xfId="13109" xr:uid="{00000000-0005-0000-0000-00003B340000}"/>
    <cellStyle name="Normal 5 9 3 3 2" xfId="13110" xr:uid="{00000000-0005-0000-0000-00003C340000}"/>
    <cellStyle name="Normal 5 9 3 4" xfId="13111" xr:uid="{00000000-0005-0000-0000-00003D340000}"/>
    <cellStyle name="Normal 5 9 3 4 2" xfId="13112" xr:uid="{00000000-0005-0000-0000-00003E340000}"/>
    <cellStyle name="Normal 5 9 3 5" xfId="13113" xr:uid="{00000000-0005-0000-0000-00003F340000}"/>
    <cellStyle name="Normal 5 9 3 5 2" xfId="13114" xr:uid="{00000000-0005-0000-0000-000040340000}"/>
    <cellStyle name="Normal 5 9 3 6" xfId="13115" xr:uid="{00000000-0005-0000-0000-000041340000}"/>
    <cellStyle name="Normal 5 9 3 6 2" xfId="13116" xr:uid="{00000000-0005-0000-0000-000042340000}"/>
    <cellStyle name="Normal 5 9 3 7" xfId="13117" xr:uid="{00000000-0005-0000-0000-000043340000}"/>
    <cellStyle name="Normal 5 9 3 7 2" xfId="13118" xr:uid="{00000000-0005-0000-0000-000044340000}"/>
    <cellStyle name="Normal 5 9 3 8" xfId="13119" xr:uid="{00000000-0005-0000-0000-000045340000}"/>
    <cellStyle name="Normal 5 9 3 8 2" xfId="13120" xr:uid="{00000000-0005-0000-0000-000046340000}"/>
    <cellStyle name="Normal 5 9 3 9" xfId="13121" xr:uid="{00000000-0005-0000-0000-000047340000}"/>
    <cellStyle name="Normal 5 9 3 9 2" xfId="13122" xr:uid="{00000000-0005-0000-0000-000048340000}"/>
    <cellStyle name="Normal 5 9 4" xfId="13123" xr:uid="{00000000-0005-0000-0000-000049340000}"/>
    <cellStyle name="Normal 5 9 4 2" xfId="13124" xr:uid="{00000000-0005-0000-0000-00004A340000}"/>
    <cellStyle name="Normal 5 9 5" xfId="13125" xr:uid="{00000000-0005-0000-0000-00004B340000}"/>
    <cellStyle name="Normal 5 9 5 2" xfId="13126" xr:uid="{00000000-0005-0000-0000-00004C340000}"/>
    <cellStyle name="Normal 5 9 6" xfId="13127" xr:uid="{00000000-0005-0000-0000-00004D340000}"/>
    <cellStyle name="Normal 5 9 6 2" xfId="13128" xr:uid="{00000000-0005-0000-0000-00004E340000}"/>
    <cellStyle name="Normal 5 9 7" xfId="13129" xr:uid="{00000000-0005-0000-0000-00004F340000}"/>
    <cellStyle name="Normal 5 9 7 2" xfId="13130" xr:uid="{00000000-0005-0000-0000-000050340000}"/>
    <cellStyle name="Normal 5 9 8" xfId="13131" xr:uid="{00000000-0005-0000-0000-000051340000}"/>
    <cellStyle name="Normal 5 9 8 2" xfId="13132" xr:uid="{00000000-0005-0000-0000-000052340000}"/>
    <cellStyle name="Normal 5 9 9" xfId="13133" xr:uid="{00000000-0005-0000-0000-000053340000}"/>
    <cellStyle name="Normal 5 9 9 2" xfId="13134" xr:uid="{00000000-0005-0000-0000-000054340000}"/>
    <cellStyle name="Normal 50" xfId="13135" xr:uid="{00000000-0005-0000-0000-000055340000}"/>
    <cellStyle name="Normal 50 2" xfId="13136" xr:uid="{00000000-0005-0000-0000-000056340000}"/>
    <cellStyle name="Normal 50 3" xfId="13137" xr:uid="{00000000-0005-0000-0000-000057340000}"/>
    <cellStyle name="Normal 50 4" xfId="13138" xr:uid="{00000000-0005-0000-0000-000058340000}"/>
    <cellStyle name="Normal 50 5" xfId="13139" xr:uid="{00000000-0005-0000-0000-000059340000}"/>
    <cellStyle name="Normal 50 6" xfId="13140" xr:uid="{00000000-0005-0000-0000-00005A340000}"/>
    <cellStyle name="Normal 50 7" xfId="13141" xr:uid="{00000000-0005-0000-0000-00005B340000}"/>
    <cellStyle name="Normal 50 8" xfId="13142" xr:uid="{00000000-0005-0000-0000-00005C340000}"/>
    <cellStyle name="Normal 51" xfId="13143" xr:uid="{00000000-0005-0000-0000-00005D340000}"/>
    <cellStyle name="Normal 51 2" xfId="13144" xr:uid="{00000000-0005-0000-0000-00005E340000}"/>
    <cellStyle name="Normal 51 3" xfId="13145" xr:uid="{00000000-0005-0000-0000-00005F340000}"/>
    <cellStyle name="Normal 51 4" xfId="13146" xr:uid="{00000000-0005-0000-0000-000060340000}"/>
    <cellStyle name="Normal 51 5" xfId="13147" xr:uid="{00000000-0005-0000-0000-000061340000}"/>
    <cellStyle name="Normal 51 6" xfId="13148" xr:uid="{00000000-0005-0000-0000-000062340000}"/>
    <cellStyle name="Normal 51 7" xfId="13149" xr:uid="{00000000-0005-0000-0000-000063340000}"/>
    <cellStyle name="Normal 51 8" xfId="13150" xr:uid="{00000000-0005-0000-0000-000064340000}"/>
    <cellStyle name="Normal 52" xfId="13151" xr:uid="{00000000-0005-0000-0000-000065340000}"/>
    <cellStyle name="Normal 52 2" xfId="13152" xr:uid="{00000000-0005-0000-0000-000066340000}"/>
    <cellStyle name="Normal 52 3" xfId="13153" xr:uid="{00000000-0005-0000-0000-000067340000}"/>
    <cellStyle name="Normal 53" xfId="13154" xr:uid="{00000000-0005-0000-0000-000068340000}"/>
    <cellStyle name="Normal 53 2" xfId="13155" xr:uid="{00000000-0005-0000-0000-000069340000}"/>
    <cellStyle name="Normal 53 3" xfId="13156" xr:uid="{00000000-0005-0000-0000-00006A340000}"/>
    <cellStyle name="Normal 54" xfId="13157" xr:uid="{00000000-0005-0000-0000-00006B340000}"/>
    <cellStyle name="Normal 54 2" xfId="13158" xr:uid="{00000000-0005-0000-0000-00006C340000}"/>
    <cellStyle name="Normal 54 3" xfId="13159" xr:uid="{00000000-0005-0000-0000-00006D340000}"/>
    <cellStyle name="Normal 55" xfId="13160" xr:uid="{00000000-0005-0000-0000-00006E340000}"/>
    <cellStyle name="Normal 55 2" xfId="13161" xr:uid="{00000000-0005-0000-0000-00006F340000}"/>
    <cellStyle name="Normal 55 3" xfId="13162" xr:uid="{00000000-0005-0000-0000-000070340000}"/>
    <cellStyle name="Normal 55 4" xfId="13163" xr:uid="{00000000-0005-0000-0000-000071340000}"/>
    <cellStyle name="Normal 55 5" xfId="13164" xr:uid="{00000000-0005-0000-0000-000072340000}"/>
    <cellStyle name="Normal 56" xfId="13165" xr:uid="{00000000-0005-0000-0000-000073340000}"/>
    <cellStyle name="Normal 56 2" xfId="13166" xr:uid="{00000000-0005-0000-0000-000074340000}"/>
    <cellStyle name="Normal 56 3" xfId="13167" xr:uid="{00000000-0005-0000-0000-000075340000}"/>
    <cellStyle name="Normal 57" xfId="13168" xr:uid="{00000000-0005-0000-0000-000076340000}"/>
    <cellStyle name="Normal 57 2" xfId="13169" xr:uid="{00000000-0005-0000-0000-000077340000}"/>
    <cellStyle name="Normal 57 3" xfId="13170" xr:uid="{00000000-0005-0000-0000-000078340000}"/>
    <cellStyle name="Normal 58" xfId="13171" xr:uid="{00000000-0005-0000-0000-000079340000}"/>
    <cellStyle name="Normal 59" xfId="13172" xr:uid="{00000000-0005-0000-0000-00007A340000}"/>
    <cellStyle name="Normal 6" xfId="17" xr:uid="{00000000-0005-0000-0000-00007B340000}"/>
    <cellStyle name="Normal 6 10" xfId="13174" xr:uid="{00000000-0005-0000-0000-00007C340000}"/>
    <cellStyle name="Normal 6 11" xfId="13175" xr:uid="{00000000-0005-0000-0000-00007D340000}"/>
    <cellStyle name="Normal 6 12" xfId="13176" xr:uid="{00000000-0005-0000-0000-00007E340000}"/>
    <cellStyle name="Normal 6 13" xfId="13177" xr:uid="{00000000-0005-0000-0000-00007F340000}"/>
    <cellStyle name="Normal 6 13 2" xfId="13178" xr:uid="{00000000-0005-0000-0000-000080340000}"/>
    <cellStyle name="Normal 6 13 3" xfId="13179" xr:uid="{00000000-0005-0000-0000-000081340000}"/>
    <cellStyle name="Normal 6 14" xfId="13180" xr:uid="{00000000-0005-0000-0000-000082340000}"/>
    <cellStyle name="Normal 6 15" xfId="13181" xr:uid="{00000000-0005-0000-0000-000083340000}"/>
    <cellStyle name="Normal 6 16" xfId="13182" xr:uid="{00000000-0005-0000-0000-000084340000}"/>
    <cellStyle name="Normal 6 17" xfId="13173" xr:uid="{00000000-0005-0000-0000-000085340000}"/>
    <cellStyle name="Normal 6 2" xfId="18" xr:uid="{00000000-0005-0000-0000-000086340000}"/>
    <cellStyle name="Normal 6 2 2" xfId="13184" xr:uid="{00000000-0005-0000-0000-000087340000}"/>
    <cellStyle name="Normal 6 2 2 2" xfId="14894" xr:uid="{00000000-0005-0000-0000-000088340000}"/>
    <cellStyle name="Normal 6 2 3" xfId="13183" xr:uid="{00000000-0005-0000-0000-000089340000}"/>
    <cellStyle name="Normal 6 3" xfId="13185" xr:uid="{00000000-0005-0000-0000-00008A340000}"/>
    <cellStyle name="Normal 6 3 2" xfId="14893" xr:uid="{00000000-0005-0000-0000-00008B340000}"/>
    <cellStyle name="Normal 6 4" xfId="13186" xr:uid="{00000000-0005-0000-0000-00008C340000}"/>
    <cellStyle name="Normal 6 5" xfId="13187" xr:uid="{00000000-0005-0000-0000-00008D340000}"/>
    <cellStyle name="Normal 6 6" xfId="13188" xr:uid="{00000000-0005-0000-0000-00008E340000}"/>
    <cellStyle name="Normal 6 7" xfId="13189" xr:uid="{00000000-0005-0000-0000-00008F340000}"/>
    <cellStyle name="Normal 6 8" xfId="13190" xr:uid="{00000000-0005-0000-0000-000090340000}"/>
    <cellStyle name="Normal 6 9" xfId="13191" xr:uid="{00000000-0005-0000-0000-000091340000}"/>
    <cellStyle name="Normal 60" xfId="13192" xr:uid="{00000000-0005-0000-0000-000092340000}"/>
    <cellStyle name="Normal 61" xfId="13193" xr:uid="{00000000-0005-0000-0000-000093340000}"/>
    <cellStyle name="Normal 62" xfId="13194" xr:uid="{00000000-0005-0000-0000-000094340000}"/>
    <cellStyle name="Normal 63" xfId="13195" xr:uid="{00000000-0005-0000-0000-000095340000}"/>
    <cellStyle name="Normal 63 2" xfId="13196" xr:uid="{00000000-0005-0000-0000-000096340000}"/>
    <cellStyle name="Normal 64" xfId="13197" xr:uid="{00000000-0005-0000-0000-000097340000}"/>
    <cellStyle name="Normal 64 2" xfId="13198" xr:uid="{00000000-0005-0000-0000-000098340000}"/>
    <cellStyle name="Normal 65" xfId="13199" xr:uid="{00000000-0005-0000-0000-000099340000}"/>
    <cellStyle name="Normal 66" xfId="13200" xr:uid="{00000000-0005-0000-0000-00009A340000}"/>
    <cellStyle name="Normal 66 2" xfId="13201" xr:uid="{00000000-0005-0000-0000-00009B340000}"/>
    <cellStyle name="Normal 67" xfId="13202" xr:uid="{00000000-0005-0000-0000-00009C340000}"/>
    <cellStyle name="Normal 67 2" xfId="13203" xr:uid="{00000000-0005-0000-0000-00009D340000}"/>
    <cellStyle name="Normal 68" xfId="13204" xr:uid="{00000000-0005-0000-0000-00009E340000}"/>
    <cellStyle name="Normal 68 2" xfId="13205" xr:uid="{00000000-0005-0000-0000-00009F340000}"/>
    <cellStyle name="Normal 69" xfId="13206" xr:uid="{00000000-0005-0000-0000-0000A0340000}"/>
    <cellStyle name="Normal 69 2" xfId="13207" xr:uid="{00000000-0005-0000-0000-0000A1340000}"/>
    <cellStyle name="Normal 7" xfId="19" xr:uid="{00000000-0005-0000-0000-0000A2340000}"/>
    <cellStyle name="Normal 7 10" xfId="13209" xr:uid="{00000000-0005-0000-0000-0000A3340000}"/>
    <cellStyle name="Normal 7 11" xfId="13210" xr:uid="{00000000-0005-0000-0000-0000A4340000}"/>
    <cellStyle name="Normal 7 12" xfId="13211" xr:uid="{00000000-0005-0000-0000-0000A5340000}"/>
    <cellStyle name="Normal 7 12 2" xfId="13212" xr:uid="{00000000-0005-0000-0000-0000A6340000}"/>
    <cellStyle name="Normal 7 12 3" xfId="13213" xr:uid="{00000000-0005-0000-0000-0000A7340000}"/>
    <cellStyle name="Normal 7 12 4" xfId="13214" xr:uid="{00000000-0005-0000-0000-0000A8340000}"/>
    <cellStyle name="Normal 7 13" xfId="13215" xr:uid="{00000000-0005-0000-0000-0000A9340000}"/>
    <cellStyle name="Normal 7 13 2" xfId="13216" xr:uid="{00000000-0005-0000-0000-0000AA340000}"/>
    <cellStyle name="Normal 7 13 3" xfId="13217" xr:uid="{00000000-0005-0000-0000-0000AB340000}"/>
    <cellStyle name="Normal 7 14" xfId="13218" xr:uid="{00000000-0005-0000-0000-0000AC340000}"/>
    <cellStyle name="Normal 7 14 2" xfId="13219" xr:uid="{00000000-0005-0000-0000-0000AD340000}"/>
    <cellStyle name="Normal 7 14 3" xfId="13220" xr:uid="{00000000-0005-0000-0000-0000AE340000}"/>
    <cellStyle name="Normal 7 15" xfId="13221" xr:uid="{00000000-0005-0000-0000-0000AF340000}"/>
    <cellStyle name="Normal 7 16" xfId="13222" xr:uid="{00000000-0005-0000-0000-0000B0340000}"/>
    <cellStyle name="Normal 7 17" xfId="13223" xr:uid="{00000000-0005-0000-0000-0000B1340000}"/>
    <cellStyle name="Normal 7 18" xfId="13224" xr:uid="{00000000-0005-0000-0000-0000B2340000}"/>
    <cellStyle name="Normal 7 19" xfId="13208" xr:uid="{00000000-0005-0000-0000-0000B3340000}"/>
    <cellStyle name="Normal 7 2" xfId="13225" xr:uid="{00000000-0005-0000-0000-0000B4340000}"/>
    <cellStyle name="Normal 7 2 10" xfId="13226" xr:uid="{00000000-0005-0000-0000-0000B5340000}"/>
    <cellStyle name="Normal 7 2 10 2" xfId="13227" xr:uid="{00000000-0005-0000-0000-0000B6340000}"/>
    <cellStyle name="Normal 7 2 10 3" xfId="13228" xr:uid="{00000000-0005-0000-0000-0000B7340000}"/>
    <cellStyle name="Normal 7 2 10 4" xfId="13229" xr:uid="{00000000-0005-0000-0000-0000B8340000}"/>
    <cellStyle name="Normal 7 2 11" xfId="13230" xr:uid="{00000000-0005-0000-0000-0000B9340000}"/>
    <cellStyle name="Normal 7 2 12" xfId="13231" xr:uid="{00000000-0005-0000-0000-0000BA340000}"/>
    <cellStyle name="Normal 7 2 13" xfId="13232" xr:uid="{00000000-0005-0000-0000-0000BB340000}"/>
    <cellStyle name="Normal 7 2 14" xfId="14895" xr:uid="{00000000-0005-0000-0000-0000BC340000}"/>
    <cellStyle name="Normal 7 2 2" xfId="13233" xr:uid="{00000000-0005-0000-0000-0000BD340000}"/>
    <cellStyle name="Normal 7 2 2 2" xfId="13234" xr:uid="{00000000-0005-0000-0000-0000BE340000}"/>
    <cellStyle name="Normal 7 2 3" xfId="13235" xr:uid="{00000000-0005-0000-0000-0000BF340000}"/>
    <cellStyle name="Normal 7 2 4" xfId="13236" xr:uid="{00000000-0005-0000-0000-0000C0340000}"/>
    <cellStyle name="Normal 7 2 5" xfId="13237" xr:uid="{00000000-0005-0000-0000-0000C1340000}"/>
    <cellStyle name="Normal 7 2 6" xfId="13238" xr:uid="{00000000-0005-0000-0000-0000C2340000}"/>
    <cellStyle name="Normal 7 2 7" xfId="13239" xr:uid="{00000000-0005-0000-0000-0000C3340000}"/>
    <cellStyle name="Normal 7 2 8" xfId="13240" xr:uid="{00000000-0005-0000-0000-0000C4340000}"/>
    <cellStyle name="Normal 7 2 9" xfId="13241" xr:uid="{00000000-0005-0000-0000-0000C5340000}"/>
    <cellStyle name="Normal 7 3" xfId="13242" xr:uid="{00000000-0005-0000-0000-0000C6340000}"/>
    <cellStyle name="Normal 7 3 2" xfId="13243" xr:uid="{00000000-0005-0000-0000-0000C7340000}"/>
    <cellStyle name="Normal 7 3 2 2" xfId="13244" xr:uid="{00000000-0005-0000-0000-0000C8340000}"/>
    <cellStyle name="Normal 7 3 2 3" xfId="13245" xr:uid="{00000000-0005-0000-0000-0000C9340000}"/>
    <cellStyle name="Normal 7 3 2 4" xfId="13246" xr:uid="{00000000-0005-0000-0000-0000CA340000}"/>
    <cellStyle name="Normal 7 3 3" xfId="13247" xr:uid="{00000000-0005-0000-0000-0000CB340000}"/>
    <cellStyle name="Normal 7 3 4" xfId="13248" xr:uid="{00000000-0005-0000-0000-0000CC340000}"/>
    <cellStyle name="Normal 7 3 5" xfId="13249" xr:uid="{00000000-0005-0000-0000-0000CD340000}"/>
    <cellStyle name="Normal 7 4" xfId="13250" xr:uid="{00000000-0005-0000-0000-0000CE340000}"/>
    <cellStyle name="Normal 7 4 2" xfId="13251" xr:uid="{00000000-0005-0000-0000-0000CF340000}"/>
    <cellStyle name="Normal 7 4 2 2" xfId="13252" xr:uid="{00000000-0005-0000-0000-0000D0340000}"/>
    <cellStyle name="Normal 7 4 2 3" xfId="13253" xr:uid="{00000000-0005-0000-0000-0000D1340000}"/>
    <cellStyle name="Normal 7 4 2 4" xfId="13254" xr:uid="{00000000-0005-0000-0000-0000D2340000}"/>
    <cellStyle name="Normal 7 4 3" xfId="13255" xr:uid="{00000000-0005-0000-0000-0000D3340000}"/>
    <cellStyle name="Normal 7 4 4" xfId="13256" xr:uid="{00000000-0005-0000-0000-0000D4340000}"/>
    <cellStyle name="Normal 7 4 5" xfId="13257" xr:uid="{00000000-0005-0000-0000-0000D5340000}"/>
    <cellStyle name="Normal 7 5" xfId="13258" xr:uid="{00000000-0005-0000-0000-0000D6340000}"/>
    <cellStyle name="Normal 7 6" xfId="13259" xr:uid="{00000000-0005-0000-0000-0000D7340000}"/>
    <cellStyle name="Normal 7 7" xfId="13260" xr:uid="{00000000-0005-0000-0000-0000D8340000}"/>
    <cellStyle name="Normal 7 8" xfId="13261" xr:uid="{00000000-0005-0000-0000-0000D9340000}"/>
    <cellStyle name="Normal 7 9" xfId="13262" xr:uid="{00000000-0005-0000-0000-0000DA340000}"/>
    <cellStyle name="Normal 70" xfId="13263" xr:uid="{00000000-0005-0000-0000-0000DB340000}"/>
    <cellStyle name="Normal 70 2" xfId="13264" xr:uid="{00000000-0005-0000-0000-0000DC340000}"/>
    <cellStyle name="Normal 71" xfId="13265" xr:uid="{00000000-0005-0000-0000-0000DD340000}"/>
    <cellStyle name="Normal 71 2" xfId="13266" xr:uid="{00000000-0005-0000-0000-0000DE340000}"/>
    <cellStyle name="Normal 71 3" xfId="13267" xr:uid="{00000000-0005-0000-0000-0000DF340000}"/>
    <cellStyle name="Normal 71 4" xfId="13268" xr:uid="{00000000-0005-0000-0000-0000E0340000}"/>
    <cellStyle name="Normal 71 5" xfId="13269" xr:uid="{00000000-0005-0000-0000-0000E1340000}"/>
    <cellStyle name="Normal 71 6" xfId="13270" xr:uid="{00000000-0005-0000-0000-0000E2340000}"/>
    <cellStyle name="Normal 71 7" xfId="13271" xr:uid="{00000000-0005-0000-0000-0000E3340000}"/>
    <cellStyle name="Normal 71 8" xfId="13272" xr:uid="{00000000-0005-0000-0000-0000E4340000}"/>
    <cellStyle name="Normal 72" xfId="13273" xr:uid="{00000000-0005-0000-0000-0000E5340000}"/>
    <cellStyle name="Normal 72 2" xfId="13274" xr:uid="{00000000-0005-0000-0000-0000E6340000}"/>
    <cellStyle name="Normal 72 3" xfId="13275" xr:uid="{00000000-0005-0000-0000-0000E7340000}"/>
    <cellStyle name="Normal 72 4" xfId="13276" xr:uid="{00000000-0005-0000-0000-0000E8340000}"/>
    <cellStyle name="Normal 72 5" xfId="13277" xr:uid="{00000000-0005-0000-0000-0000E9340000}"/>
    <cellStyle name="Normal 72 6" xfId="13278" xr:uid="{00000000-0005-0000-0000-0000EA340000}"/>
    <cellStyle name="Normal 72 7" xfId="13279" xr:uid="{00000000-0005-0000-0000-0000EB340000}"/>
    <cellStyle name="Normal 72 8" xfId="13280" xr:uid="{00000000-0005-0000-0000-0000EC340000}"/>
    <cellStyle name="Normal 73" xfId="13281" xr:uid="{00000000-0005-0000-0000-0000ED340000}"/>
    <cellStyle name="Normal 74" xfId="13282" xr:uid="{00000000-0005-0000-0000-0000EE340000}"/>
    <cellStyle name="Normal 75" xfId="13283" xr:uid="{00000000-0005-0000-0000-0000EF340000}"/>
    <cellStyle name="Normal 76" xfId="13284" xr:uid="{00000000-0005-0000-0000-0000F0340000}"/>
    <cellStyle name="Normal 77" xfId="13285" xr:uid="{00000000-0005-0000-0000-0000F1340000}"/>
    <cellStyle name="Normal 77 2" xfId="13286" xr:uid="{00000000-0005-0000-0000-0000F2340000}"/>
    <cellStyle name="Normal 77 3" xfId="13287" xr:uid="{00000000-0005-0000-0000-0000F3340000}"/>
    <cellStyle name="Normal 77 4" xfId="13288" xr:uid="{00000000-0005-0000-0000-0000F4340000}"/>
    <cellStyle name="Normal 77 5" xfId="13289" xr:uid="{00000000-0005-0000-0000-0000F5340000}"/>
    <cellStyle name="Normal 77 6" xfId="13290" xr:uid="{00000000-0005-0000-0000-0000F6340000}"/>
    <cellStyle name="Normal 77 7" xfId="13291" xr:uid="{00000000-0005-0000-0000-0000F7340000}"/>
    <cellStyle name="Normal 77 8" xfId="13292" xr:uid="{00000000-0005-0000-0000-0000F8340000}"/>
    <cellStyle name="Normal 78" xfId="13293" xr:uid="{00000000-0005-0000-0000-0000F9340000}"/>
    <cellStyle name="Normal 79" xfId="13294" xr:uid="{00000000-0005-0000-0000-0000FA340000}"/>
    <cellStyle name="Normal 79 2" xfId="13295" xr:uid="{00000000-0005-0000-0000-0000FB340000}"/>
    <cellStyle name="Normal 79 3" xfId="13296" xr:uid="{00000000-0005-0000-0000-0000FC340000}"/>
    <cellStyle name="Normal 79 4" xfId="13297" xr:uid="{00000000-0005-0000-0000-0000FD340000}"/>
    <cellStyle name="Normal 79 5" xfId="13298" xr:uid="{00000000-0005-0000-0000-0000FE340000}"/>
    <cellStyle name="Normal 79 6" xfId="13299" xr:uid="{00000000-0005-0000-0000-0000FF340000}"/>
    <cellStyle name="Normal 79 7" xfId="13300" xr:uid="{00000000-0005-0000-0000-000000350000}"/>
    <cellStyle name="Normal 79 8" xfId="13301" xr:uid="{00000000-0005-0000-0000-000001350000}"/>
    <cellStyle name="Normal 8" xfId="20" xr:uid="{00000000-0005-0000-0000-000002350000}"/>
    <cellStyle name="Normal 8 10" xfId="13303" xr:uid="{00000000-0005-0000-0000-000003350000}"/>
    <cellStyle name="Normal 8 11" xfId="13304" xr:uid="{00000000-0005-0000-0000-000004350000}"/>
    <cellStyle name="Normal 8 12" xfId="13305" xr:uid="{00000000-0005-0000-0000-000005350000}"/>
    <cellStyle name="Normal 8 13" xfId="13306" xr:uid="{00000000-0005-0000-0000-000006350000}"/>
    <cellStyle name="Normal 8 14" xfId="13307" xr:uid="{00000000-0005-0000-0000-000007350000}"/>
    <cellStyle name="Normal 8 15" xfId="13308" xr:uid="{00000000-0005-0000-0000-000008350000}"/>
    <cellStyle name="Normal 8 16" xfId="13309" xr:uid="{00000000-0005-0000-0000-000009350000}"/>
    <cellStyle name="Normal 8 17" xfId="13310" xr:uid="{00000000-0005-0000-0000-00000A350000}"/>
    <cellStyle name="Normal 8 18" xfId="13311" xr:uid="{00000000-0005-0000-0000-00000B350000}"/>
    <cellStyle name="Normal 8 19" xfId="13312" xr:uid="{00000000-0005-0000-0000-00000C350000}"/>
    <cellStyle name="Normal 8 2" xfId="13313" xr:uid="{00000000-0005-0000-0000-00000D350000}"/>
    <cellStyle name="Normal 8 2 2" xfId="13314" xr:uid="{00000000-0005-0000-0000-00000E350000}"/>
    <cellStyle name="Normal 8 2 3" xfId="14896" xr:uid="{00000000-0005-0000-0000-00000F350000}"/>
    <cellStyle name="Normal 8 20" xfId="13315" xr:uid="{00000000-0005-0000-0000-000010350000}"/>
    <cellStyle name="Normal 8 21" xfId="13316" xr:uid="{00000000-0005-0000-0000-000011350000}"/>
    <cellStyle name="Normal 8 22" xfId="13317" xr:uid="{00000000-0005-0000-0000-000012350000}"/>
    <cellStyle name="Normal 8 23" xfId="13318" xr:uid="{00000000-0005-0000-0000-000013350000}"/>
    <cellStyle name="Normal 8 24" xfId="13319" xr:uid="{00000000-0005-0000-0000-000014350000}"/>
    <cellStyle name="Normal 8 25" xfId="13320" xr:uid="{00000000-0005-0000-0000-000015350000}"/>
    <cellStyle name="Normal 8 26" xfId="13321" xr:uid="{00000000-0005-0000-0000-000016350000}"/>
    <cellStyle name="Normal 8 27" xfId="13322" xr:uid="{00000000-0005-0000-0000-000017350000}"/>
    <cellStyle name="Normal 8 28" xfId="13323" xr:uid="{00000000-0005-0000-0000-000018350000}"/>
    <cellStyle name="Normal 8 29" xfId="13324" xr:uid="{00000000-0005-0000-0000-000019350000}"/>
    <cellStyle name="Normal 8 3" xfId="13325" xr:uid="{00000000-0005-0000-0000-00001A350000}"/>
    <cellStyle name="Normal 8 3 2" xfId="13326" xr:uid="{00000000-0005-0000-0000-00001B350000}"/>
    <cellStyle name="Normal 8 30" xfId="13327" xr:uid="{00000000-0005-0000-0000-00001C350000}"/>
    <cellStyle name="Normal 8 31" xfId="13328" xr:uid="{00000000-0005-0000-0000-00001D350000}"/>
    <cellStyle name="Normal 8 32" xfId="13329" xr:uid="{00000000-0005-0000-0000-00001E350000}"/>
    <cellStyle name="Normal 8 33" xfId="13330" xr:uid="{00000000-0005-0000-0000-00001F350000}"/>
    <cellStyle name="Normal 8 34" xfId="13331" xr:uid="{00000000-0005-0000-0000-000020350000}"/>
    <cellStyle name="Normal 8 35" xfId="13332" xr:uid="{00000000-0005-0000-0000-000021350000}"/>
    <cellStyle name="Normal 8 36" xfId="13333" xr:uid="{00000000-0005-0000-0000-000022350000}"/>
    <cellStyle name="Normal 8 37" xfId="13334" xr:uid="{00000000-0005-0000-0000-000023350000}"/>
    <cellStyle name="Normal 8 38" xfId="13335" xr:uid="{00000000-0005-0000-0000-000024350000}"/>
    <cellStyle name="Normal 8 39" xfId="13336" xr:uid="{00000000-0005-0000-0000-000025350000}"/>
    <cellStyle name="Normal 8 4" xfId="13337" xr:uid="{00000000-0005-0000-0000-000026350000}"/>
    <cellStyle name="Normal 8 4 2" xfId="13338" xr:uid="{00000000-0005-0000-0000-000027350000}"/>
    <cellStyle name="Normal 8 40" xfId="13339" xr:uid="{00000000-0005-0000-0000-000028350000}"/>
    <cellStyle name="Normal 8 41" xfId="13340" xr:uid="{00000000-0005-0000-0000-000029350000}"/>
    <cellStyle name="Normal 8 42" xfId="13341" xr:uid="{00000000-0005-0000-0000-00002A350000}"/>
    <cellStyle name="Normal 8 43" xfId="13342" xr:uid="{00000000-0005-0000-0000-00002B350000}"/>
    <cellStyle name="Normal 8 44" xfId="13343" xr:uid="{00000000-0005-0000-0000-00002C350000}"/>
    <cellStyle name="Normal 8 45" xfId="13344" xr:uid="{00000000-0005-0000-0000-00002D350000}"/>
    <cellStyle name="Normal 8 46" xfId="13345" xr:uid="{00000000-0005-0000-0000-00002E350000}"/>
    <cellStyle name="Normal 8 47" xfId="13346" xr:uid="{00000000-0005-0000-0000-00002F350000}"/>
    <cellStyle name="Normal 8 48" xfId="13347" xr:uid="{00000000-0005-0000-0000-000030350000}"/>
    <cellStyle name="Normal 8 49" xfId="13348" xr:uid="{00000000-0005-0000-0000-000031350000}"/>
    <cellStyle name="Normal 8 5" xfId="13349" xr:uid="{00000000-0005-0000-0000-000032350000}"/>
    <cellStyle name="Normal 8 5 2" xfId="13350" xr:uid="{00000000-0005-0000-0000-000033350000}"/>
    <cellStyle name="Normal 8 50" xfId="13351" xr:uid="{00000000-0005-0000-0000-000034350000}"/>
    <cellStyle name="Normal 8 51" xfId="13352" xr:uid="{00000000-0005-0000-0000-000035350000}"/>
    <cellStyle name="Normal 8 52" xfId="13353" xr:uid="{00000000-0005-0000-0000-000036350000}"/>
    <cellStyle name="Normal 8 53" xfId="13302" xr:uid="{00000000-0005-0000-0000-000037350000}"/>
    <cellStyle name="Normal 8 54" xfId="14901" xr:uid="{00000000-0005-0000-0000-000038350000}"/>
    <cellStyle name="Normal 8 6" xfId="13354" xr:uid="{00000000-0005-0000-0000-000039350000}"/>
    <cellStyle name="Normal 8 6 2" xfId="13355" xr:uid="{00000000-0005-0000-0000-00003A350000}"/>
    <cellStyle name="Normal 8 7" xfId="13356" xr:uid="{00000000-0005-0000-0000-00003B350000}"/>
    <cellStyle name="Normal 8 7 2" xfId="13357" xr:uid="{00000000-0005-0000-0000-00003C350000}"/>
    <cellStyle name="Normal 8 8" xfId="13358" xr:uid="{00000000-0005-0000-0000-00003D350000}"/>
    <cellStyle name="Normal 8 8 2" xfId="13359" xr:uid="{00000000-0005-0000-0000-00003E350000}"/>
    <cellStyle name="Normal 8 9" xfId="13360" xr:uid="{00000000-0005-0000-0000-00003F350000}"/>
    <cellStyle name="Normal 8 9 2" xfId="13361" xr:uid="{00000000-0005-0000-0000-000040350000}"/>
    <cellStyle name="Normal 80" xfId="13362" xr:uid="{00000000-0005-0000-0000-000041350000}"/>
    <cellStyle name="Normal 80 2" xfId="13363" xr:uid="{00000000-0005-0000-0000-000042350000}"/>
    <cellStyle name="Normal 80 3" xfId="13364" xr:uid="{00000000-0005-0000-0000-000043350000}"/>
    <cellStyle name="Normal 80 4" xfId="13365" xr:uid="{00000000-0005-0000-0000-000044350000}"/>
    <cellStyle name="Normal 80 5" xfId="13366" xr:uid="{00000000-0005-0000-0000-000045350000}"/>
    <cellStyle name="Normal 80 6" xfId="13367" xr:uid="{00000000-0005-0000-0000-000046350000}"/>
    <cellStyle name="Normal 80 7" xfId="13368" xr:uid="{00000000-0005-0000-0000-000047350000}"/>
    <cellStyle name="Normal 80 8" xfId="13369" xr:uid="{00000000-0005-0000-0000-000048350000}"/>
    <cellStyle name="Normal 81" xfId="13370" xr:uid="{00000000-0005-0000-0000-000049350000}"/>
    <cellStyle name="Normal 81 2" xfId="13371" xr:uid="{00000000-0005-0000-0000-00004A350000}"/>
    <cellStyle name="Normal 81 3" xfId="13372" xr:uid="{00000000-0005-0000-0000-00004B350000}"/>
    <cellStyle name="Normal 81 4" xfId="13373" xr:uid="{00000000-0005-0000-0000-00004C350000}"/>
    <cellStyle name="Normal 81 5" xfId="13374" xr:uid="{00000000-0005-0000-0000-00004D350000}"/>
    <cellStyle name="Normal 81 6" xfId="13375" xr:uid="{00000000-0005-0000-0000-00004E350000}"/>
    <cellStyle name="Normal 81 7" xfId="13376" xr:uid="{00000000-0005-0000-0000-00004F350000}"/>
    <cellStyle name="Normal 81 8" xfId="13377" xr:uid="{00000000-0005-0000-0000-000050350000}"/>
    <cellStyle name="Normal 82" xfId="13378" xr:uid="{00000000-0005-0000-0000-000051350000}"/>
    <cellStyle name="Normal 82 2" xfId="13379" xr:uid="{00000000-0005-0000-0000-000052350000}"/>
    <cellStyle name="Normal 83" xfId="13380" xr:uid="{00000000-0005-0000-0000-000053350000}"/>
    <cellStyle name="Normal 83 2" xfId="13381" xr:uid="{00000000-0005-0000-0000-000054350000}"/>
    <cellStyle name="Normal 83 3" xfId="13382" xr:uid="{00000000-0005-0000-0000-000055350000}"/>
    <cellStyle name="Normal 83 4" xfId="13383" xr:uid="{00000000-0005-0000-0000-000056350000}"/>
    <cellStyle name="Normal 83 5" xfId="13384" xr:uid="{00000000-0005-0000-0000-000057350000}"/>
    <cellStyle name="Normal 83 6" xfId="13385" xr:uid="{00000000-0005-0000-0000-000058350000}"/>
    <cellStyle name="Normal 83 7" xfId="13386" xr:uid="{00000000-0005-0000-0000-000059350000}"/>
    <cellStyle name="Normal 83 8" xfId="13387" xr:uid="{00000000-0005-0000-0000-00005A350000}"/>
    <cellStyle name="Normal 84" xfId="13388" xr:uid="{00000000-0005-0000-0000-00005B350000}"/>
    <cellStyle name="Normal 84 2" xfId="13389" xr:uid="{00000000-0005-0000-0000-00005C350000}"/>
    <cellStyle name="Normal 85" xfId="13390" xr:uid="{00000000-0005-0000-0000-00005D350000}"/>
    <cellStyle name="Normal 85 2" xfId="13391" xr:uid="{00000000-0005-0000-0000-00005E350000}"/>
    <cellStyle name="Normal 86" xfId="13392" xr:uid="{00000000-0005-0000-0000-00005F350000}"/>
    <cellStyle name="Normal 86 2" xfId="13393" xr:uid="{00000000-0005-0000-0000-000060350000}"/>
    <cellStyle name="Normal 87" xfId="13394" xr:uid="{00000000-0005-0000-0000-000061350000}"/>
    <cellStyle name="Normal 87 2" xfId="13395" xr:uid="{00000000-0005-0000-0000-000062350000}"/>
    <cellStyle name="Normal 88" xfId="13396" xr:uid="{00000000-0005-0000-0000-000063350000}"/>
    <cellStyle name="Normal 88 2" xfId="13397" xr:uid="{00000000-0005-0000-0000-000064350000}"/>
    <cellStyle name="Normal 89" xfId="13398" xr:uid="{00000000-0005-0000-0000-000065350000}"/>
    <cellStyle name="Normal 9" xfId="21" xr:uid="{00000000-0005-0000-0000-000066350000}"/>
    <cellStyle name="Normal 9 10" xfId="13400" xr:uid="{00000000-0005-0000-0000-000067350000}"/>
    <cellStyle name="Normal 9 11" xfId="13401" xr:uid="{00000000-0005-0000-0000-000068350000}"/>
    <cellStyle name="Normal 9 12" xfId="13402" xr:uid="{00000000-0005-0000-0000-000069350000}"/>
    <cellStyle name="Normal 9 13" xfId="13403" xr:uid="{00000000-0005-0000-0000-00006A350000}"/>
    <cellStyle name="Normal 9 13 10" xfId="13404" xr:uid="{00000000-0005-0000-0000-00006B350000}"/>
    <cellStyle name="Normal 9 13 10 2" xfId="13405" xr:uid="{00000000-0005-0000-0000-00006C350000}"/>
    <cellStyle name="Normal 9 13 11" xfId="13406" xr:uid="{00000000-0005-0000-0000-00006D350000}"/>
    <cellStyle name="Normal 9 13 11 2" xfId="13407" xr:uid="{00000000-0005-0000-0000-00006E350000}"/>
    <cellStyle name="Normal 9 13 12" xfId="13408" xr:uid="{00000000-0005-0000-0000-00006F350000}"/>
    <cellStyle name="Normal 9 13 12 2" xfId="13409" xr:uid="{00000000-0005-0000-0000-000070350000}"/>
    <cellStyle name="Normal 9 13 13" xfId="13410" xr:uid="{00000000-0005-0000-0000-000071350000}"/>
    <cellStyle name="Normal 9 13 13 2" xfId="13411" xr:uid="{00000000-0005-0000-0000-000072350000}"/>
    <cellStyle name="Normal 9 13 14" xfId="13412" xr:uid="{00000000-0005-0000-0000-000073350000}"/>
    <cellStyle name="Normal 9 13 14 2" xfId="13413" xr:uid="{00000000-0005-0000-0000-000074350000}"/>
    <cellStyle name="Normal 9 13 15" xfId="13414" xr:uid="{00000000-0005-0000-0000-000075350000}"/>
    <cellStyle name="Normal 9 13 15 2" xfId="13415" xr:uid="{00000000-0005-0000-0000-000076350000}"/>
    <cellStyle name="Normal 9 13 16" xfId="13416" xr:uid="{00000000-0005-0000-0000-000077350000}"/>
    <cellStyle name="Normal 9 13 2" xfId="13417" xr:uid="{00000000-0005-0000-0000-000078350000}"/>
    <cellStyle name="Normal 9 13 2 10" xfId="13418" xr:uid="{00000000-0005-0000-0000-000079350000}"/>
    <cellStyle name="Normal 9 13 2 10 2" xfId="13419" xr:uid="{00000000-0005-0000-0000-00007A350000}"/>
    <cellStyle name="Normal 9 13 2 11" xfId="13420" xr:uid="{00000000-0005-0000-0000-00007B350000}"/>
    <cellStyle name="Normal 9 13 2 11 2" xfId="13421" xr:uid="{00000000-0005-0000-0000-00007C350000}"/>
    <cellStyle name="Normal 9 13 2 12" xfId="13422" xr:uid="{00000000-0005-0000-0000-00007D350000}"/>
    <cellStyle name="Normal 9 13 2 12 2" xfId="13423" xr:uid="{00000000-0005-0000-0000-00007E350000}"/>
    <cellStyle name="Normal 9 13 2 13" xfId="13424" xr:uid="{00000000-0005-0000-0000-00007F350000}"/>
    <cellStyle name="Normal 9 13 2 2" xfId="13425" xr:uid="{00000000-0005-0000-0000-000080350000}"/>
    <cellStyle name="Normal 9 13 2 2 2" xfId="13426" xr:uid="{00000000-0005-0000-0000-000081350000}"/>
    <cellStyle name="Normal 9 13 2 3" xfId="13427" xr:uid="{00000000-0005-0000-0000-000082350000}"/>
    <cellStyle name="Normal 9 13 2 3 2" xfId="13428" xr:uid="{00000000-0005-0000-0000-000083350000}"/>
    <cellStyle name="Normal 9 13 2 4" xfId="13429" xr:uid="{00000000-0005-0000-0000-000084350000}"/>
    <cellStyle name="Normal 9 13 2 4 2" xfId="13430" xr:uid="{00000000-0005-0000-0000-000085350000}"/>
    <cellStyle name="Normal 9 13 2 5" xfId="13431" xr:uid="{00000000-0005-0000-0000-000086350000}"/>
    <cellStyle name="Normal 9 13 2 5 2" xfId="13432" xr:uid="{00000000-0005-0000-0000-000087350000}"/>
    <cellStyle name="Normal 9 13 2 6" xfId="13433" xr:uid="{00000000-0005-0000-0000-000088350000}"/>
    <cellStyle name="Normal 9 13 2 6 2" xfId="13434" xr:uid="{00000000-0005-0000-0000-000089350000}"/>
    <cellStyle name="Normal 9 13 2 7" xfId="13435" xr:uid="{00000000-0005-0000-0000-00008A350000}"/>
    <cellStyle name="Normal 9 13 2 7 2" xfId="13436" xr:uid="{00000000-0005-0000-0000-00008B350000}"/>
    <cellStyle name="Normal 9 13 2 8" xfId="13437" xr:uid="{00000000-0005-0000-0000-00008C350000}"/>
    <cellStyle name="Normal 9 13 2 8 2" xfId="13438" xr:uid="{00000000-0005-0000-0000-00008D350000}"/>
    <cellStyle name="Normal 9 13 2 9" xfId="13439" xr:uid="{00000000-0005-0000-0000-00008E350000}"/>
    <cellStyle name="Normal 9 13 2 9 2" xfId="13440" xr:uid="{00000000-0005-0000-0000-00008F350000}"/>
    <cellStyle name="Normal 9 13 3" xfId="13441" xr:uid="{00000000-0005-0000-0000-000090350000}"/>
    <cellStyle name="Normal 9 13 3 2" xfId="13442" xr:uid="{00000000-0005-0000-0000-000091350000}"/>
    <cellStyle name="Normal 9 13 4" xfId="13443" xr:uid="{00000000-0005-0000-0000-000092350000}"/>
    <cellStyle name="Normal 9 13 4 2" xfId="13444" xr:uid="{00000000-0005-0000-0000-000093350000}"/>
    <cellStyle name="Normal 9 13 5" xfId="13445" xr:uid="{00000000-0005-0000-0000-000094350000}"/>
    <cellStyle name="Normal 9 13 5 2" xfId="13446" xr:uid="{00000000-0005-0000-0000-000095350000}"/>
    <cellStyle name="Normal 9 13 6" xfId="13447" xr:uid="{00000000-0005-0000-0000-000096350000}"/>
    <cellStyle name="Normal 9 13 6 2" xfId="13448" xr:uid="{00000000-0005-0000-0000-000097350000}"/>
    <cellStyle name="Normal 9 13 7" xfId="13449" xr:uid="{00000000-0005-0000-0000-000098350000}"/>
    <cellStyle name="Normal 9 13 7 2" xfId="13450" xr:uid="{00000000-0005-0000-0000-000099350000}"/>
    <cellStyle name="Normal 9 13 8" xfId="13451" xr:uid="{00000000-0005-0000-0000-00009A350000}"/>
    <cellStyle name="Normal 9 13 8 2" xfId="13452" xr:uid="{00000000-0005-0000-0000-00009B350000}"/>
    <cellStyle name="Normal 9 13 9" xfId="13453" xr:uid="{00000000-0005-0000-0000-00009C350000}"/>
    <cellStyle name="Normal 9 13 9 2" xfId="13454" xr:uid="{00000000-0005-0000-0000-00009D350000}"/>
    <cellStyle name="Normal 9 14" xfId="13455" xr:uid="{00000000-0005-0000-0000-00009E350000}"/>
    <cellStyle name="Normal 9 14 2" xfId="13456" xr:uid="{00000000-0005-0000-0000-00009F350000}"/>
    <cellStyle name="Normal 9 15" xfId="13457" xr:uid="{00000000-0005-0000-0000-0000A0350000}"/>
    <cellStyle name="Normal 9 15 2" xfId="13458" xr:uid="{00000000-0005-0000-0000-0000A1350000}"/>
    <cellStyle name="Normal 9 16" xfId="13459" xr:uid="{00000000-0005-0000-0000-0000A2350000}"/>
    <cellStyle name="Normal 9 16 2" xfId="13460" xr:uid="{00000000-0005-0000-0000-0000A3350000}"/>
    <cellStyle name="Normal 9 17" xfId="13461" xr:uid="{00000000-0005-0000-0000-0000A4350000}"/>
    <cellStyle name="Normal 9 17 2" xfId="13462" xr:uid="{00000000-0005-0000-0000-0000A5350000}"/>
    <cellStyle name="Normal 9 18" xfId="13463" xr:uid="{00000000-0005-0000-0000-0000A6350000}"/>
    <cellStyle name="Normal 9 18 2" xfId="13464" xr:uid="{00000000-0005-0000-0000-0000A7350000}"/>
    <cellStyle name="Normal 9 19" xfId="13465" xr:uid="{00000000-0005-0000-0000-0000A8350000}"/>
    <cellStyle name="Normal 9 19 2" xfId="13466" xr:uid="{00000000-0005-0000-0000-0000A9350000}"/>
    <cellStyle name="Normal 9 2" xfId="13467" xr:uid="{00000000-0005-0000-0000-0000AA350000}"/>
    <cellStyle name="Normal 9 2 2" xfId="13468" xr:uid="{00000000-0005-0000-0000-0000AB350000}"/>
    <cellStyle name="Normal 9 2 2 2" xfId="13469" xr:uid="{00000000-0005-0000-0000-0000AC350000}"/>
    <cellStyle name="Normal 9 2 2 3" xfId="13470" xr:uid="{00000000-0005-0000-0000-0000AD350000}"/>
    <cellStyle name="Normal 9 2 2 4" xfId="13471" xr:uid="{00000000-0005-0000-0000-0000AE350000}"/>
    <cellStyle name="Normal 9 2 3" xfId="13472" xr:uid="{00000000-0005-0000-0000-0000AF350000}"/>
    <cellStyle name="Normal 9 2 4" xfId="13473" xr:uid="{00000000-0005-0000-0000-0000B0350000}"/>
    <cellStyle name="Normal 9 2 5" xfId="13474" xr:uid="{00000000-0005-0000-0000-0000B1350000}"/>
    <cellStyle name="Normal 9 2 6" xfId="14897" xr:uid="{00000000-0005-0000-0000-0000B2350000}"/>
    <cellStyle name="Normal 9 20" xfId="13475" xr:uid="{00000000-0005-0000-0000-0000B3350000}"/>
    <cellStyle name="Normal 9 20 2" xfId="13476" xr:uid="{00000000-0005-0000-0000-0000B4350000}"/>
    <cellStyle name="Normal 9 21" xfId="13477" xr:uid="{00000000-0005-0000-0000-0000B5350000}"/>
    <cellStyle name="Normal 9 21 2" xfId="13478" xr:uid="{00000000-0005-0000-0000-0000B6350000}"/>
    <cellStyle name="Normal 9 22" xfId="13479" xr:uid="{00000000-0005-0000-0000-0000B7350000}"/>
    <cellStyle name="Normal 9 22 2" xfId="13480" xr:uid="{00000000-0005-0000-0000-0000B8350000}"/>
    <cellStyle name="Normal 9 23" xfId="13481" xr:uid="{00000000-0005-0000-0000-0000B9350000}"/>
    <cellStyle name="Normal 9 23 2" xfId="13482" xr:uid="{00000000-0005-0000-0000-0000BA350000}"/>
    <cellStyle name="Normal 9 24" xfId="13483" xr:uid="{00000000-0005-0000-0000-0000BB350000}"/>
    <cellStyle name="Normal 9 24 2" xfId="13484" xr:uid="{00000000-0005-0000-0000-0000BC350000}"/>
    <cellStyle name="Normal 9 25" xfId="13485" xr:uid="{00000000-0005-0000-0000-0000BD350000}"/>
    <cellStyle name="Normal 9 25 2" xfId="13486" xr:uid="{00000000-0005-0000-0000-0000BE350000}"/>
    <cellStyle name="Normal 9 26" xfId="13487" xr:uid="{00000000-0005-0000-0000-0000BF350000}"/>
    <cellStyle name="Normal 9 26 2" xfId="13488" xr:uid="{00000000-0005-0000-0000-0000C0350000}"/>
    <cellStyle name="Normal 9 27" xfId="13489" xr:uid="{00000000-0005-0000-0000-0000C1350000}"/>
    <cellStyle name="Normal 9 27 2" xfId="13490" xr:uid="{00000000-0005-0000-0000-0000C2350000}"/>
    <cellStyle name="Normal 9 28" xfId="13491" xr:uid="{00000000-0005-0000-0000-0000C3350000}"/>
    <cellStyle name="Normal 9 28 2" xfId="13492" xr:uid="{00000000-0005-0000-0000-0000C4350000}"/>
    <cellStyle name="Normal 9 29" xfId="13493" xr:uid="{00000000-0005-0000-0000-0000C5350000}"/>
    <cellStyle name="Normal 9 3" xfId="13494" xr:uid="{00000000-0005-0000-0000-0000C6350000}"/>
    <cellStyle name="Normal 9 30" xfId="13495" xr:uid="{00000000-0005-0000-0000-0000C7350000}"/>
    <cellStyle name="Normal 9 31" xfId="13399" xr:uid="{00000000-0005-0000-0000-0000C8350000}"/>
    <cellStyle name="Normal 9 4" xfId="13496" xr:uid="{00000000-0005-0000-0000-0000C9350000}"/>
    <cellStyle name="Normal 9 5" xfId="13497" xr:uid="{00000000-0005-0000-0000-0000CA350000}"/>
    <cellStyle name="Normal 9 6" xfId="13498" xr:uid="{00000000-0005-0000-0000-0000CB350000}"/>
    <cellStyle name="Normal 9 7" xfId="13499" xr:uid="{00000000-0005-0000-0000-0000CC350000}"/>
    <cellStyle name="Normal 9 8" xfId="13500" xr:uid="{00000000-0005-0000-0000-0000CD350000}"/>
    <cellStyle name="Normal 9 9" xfId="13501" xr:uid="{00000000-0005-0000-0000-0000CE350000}"/>
    <cellStyle name="Normal 90" xfId="8044" xr:uid="{00000000-0005-0000-0000-0000CF350000}"/>
    <cellStyle name="Normal 91" xfId="14579" xr:uid="{00000000-0005-0000-0000-0000D0350000}"/>
    <cellStyle name="Normal 92" xfId="14582" xr:uid="{00000000-0005-0000-0000-0000D1350000}"/>
    <cellStyle name="Normal 93" xfId="13502" xr:uid="{00000000-0005-0000-0000-0000D2350000}"/>
    <cellStyle name="Normal 94" xfId="14580" xr:uid="{00000000-0005-0000-0000-0000D3350000}"/>
    <cellStyle name="Normal 95" xfId="13503" xr:uid="{00000000-0005-0000-0000-0000D4350000}"/>
    <cellStyle name="Normal 95 2" xfId="13504" xr:uid="{00000000-0005-0000-0000-0000D5350000}"/>
    <cellStyle name="Normal 96" xfId="13505" xr:uid="{00000000-0005-0000-0000-0000D6350000}"/>
    <cellStyle name="Normal 96 2" xfId="13506" xr:uid="{00000000-0005-0000-0000-0000D7350000}"/>
    <cellStyle name="Normal 96 3" xfId="13507" xr:uid="{00000000-0005-0000-0000-0000D8350000}"/>
    <cellStyle name="Normal 96 4" xfId="13508" xr:uid="{00000000-0005-0000-0000-0000D9350000}"/>
    <cellStyle name="Normal 96 5" xfId="13509" xr:uid="{00000000-0005-0000-0000-0000DA350000}"/>
    <cellStyle name="Normal 96 6" xfId="13510" xr:uid="{00000000-0005-0000-0000-0000DB350000}"/>
    <cellStyle name="Normal 96 7" xfId="13511" xr:uid="{00000000-0005-0000-0000-0000DC350000}"/>
    <cellStyle name="Normal 96 8" xfId="13512" xr:uid="{00000000-0005-0000-0000-0000DD350000}"/>
    <cellStyle name="Normal 97" xfId="14547" xr:uid="{00000000-0005-0000-0000-0000DE350000}"/>
    <cellStyle name="Normal 98" xfId="13513" xr:uid="{00000000-0005-0000-0000-0000DF350000}"/>
    <cellStyle name="Normal 98 2" xfId="13514" xr:uid="{00000000-0005-0000-0000-0000E0350000}"/>
    <cellStyle name="Normal 98 3" xfId="13515" xr:uid="{00000000-0005-0000-0000-0000E1350000}"/>
    <cellStyle name="Normal 98 4" xfId="13516" xr:uid="{00000000-0005-0000-0000-0000E2350000}"/>
    <cellStyle name="Normal 98 5" xfId="13517" xr:uid="{00000000-0005-0000-0000-0000E3350000}"/>
    <cellStyle name="Normal 98 6" xfId="13518" xr:uid="{00000000-0005-0000-0000-0000E4350000}"/>
    <cellStyle name="Normal 98 7" xfId="13519" xr:uid="{00000000-0005-0000-0000-0000E5350000}"/>
    <cellStyle name="Normal 98 8" xfId="13520" xr:uid="{00000000-0005-0000-0000-0000E6350000}"/>
    <cellStyle name="Normal 99" xfId="13521" xr:uid="{00000000-0005-0000-0000-0000E7350000}"/>
    <cellStyle name="Normal 99 2" xfId="13522" xr:uid="{00000000-0005-0000-0000-0000E8350000}"/>
    <cellStyle name="Normal 99 3" xfId="13523" xr:uid="{00000000-0005-0000-0000-0000E9350000}"/>
    <cellStyle name="Normal 99 4" xfId="13524" xr:uid="{00000000-0005-0000-0000-0000EA350000}"/>
    <cellStyle name="Normal 99 5" xfId="13525" xr:uid="{00000000-0005-0000-0000-0000EB350000}"/>
    <cellStyle name="Normal 99 6" xfId="13526" xr:uid="{00000000-0005-0000-0000-0000EC350000}"/>
    <cellStyle name="Normal 99 7" xfId="13527" xr:uid="{00000000-0005-0000-0000-0000ED350000}"/>
    <cellStyle name="Normal 99 8" xfId="13528" xr:uid="{00000000-0005-0000-0000-0000EE350000}"/>
    <cellStyle name="Normale_496sl1" xfId="13529" xr:uid="{00000000-0005-0000-0000-0000EF350000}"/>
    <cellStyle name="Normalny_56.Podstawowe dane o woj.(1)" xfId="13530" xr:uid="{00000000-0005-0000-0000-0000F0350000}"/>
    <cellStyle name="Notas 2" xfId="13531" xr:uid="{00000000-0005-0000-0000-0000F1350000}"/>
    <cellStyle name="Notas 2 10" xfId="13532" xr:uid="{00000000-0005-0000-0000-0000F2350000}"/>
    <cellStyle name="Notas 2 10 2" xfId="13533" xr:uid="{00000000-0005-0000-0000-0000F3350000}"/>
    <cellStyle name="Notas 2 10 3" xfId="13534" xr:uid="{00000000-0005-0000-0000-0000F4350000}"/>
    <cellStyle name="Notas 2 10 4" xfId="13535" xr:uid="{00000000-0005-0000-0000-0000F5350000}"/>
    <cellStyle name="Notas 2 11" xfId="13536" xr:uid="{00000000-0005-0000-0000-0000F6350000}"/>
    <cellStyle name="Notas 2 11 2" xfId="13537" xr:uid="{00000000-0005-0000-0000-0000F7350000}"/>
    <cellStyle name="Notas 2 11 3" xfId="13538" xr:uid="{00000000-0005-0000-0000-0000F8350000}"/>
    <cellStyle name="Notas 2 11 4" xfId="13539" xr:uid="{00000000-0005-0000-0000-0000F9350000}"/>
    <cellStyle name="Notas 2 12" xfId="13540" xr:uid="{00000000-0005-0000-0000-0000FA350000}"/>
    <cellStyle name="Notas 2 12 2" xfId="13541" xr:uid="{00000000-0005-0000-0000-0000FB350000}"/>
    <cellStyle name="Notas 2 12 3" xfId="13542" xr:uid="{00000000-0005-0000-0000-0000FC350000}"/>
    <cellStyle name="Notas 2 12 4" xfId="13543" xr:uid="{00000000-0005-0000-0000-0000FD350000}"/>
    <cellStyle name="Notas 2 13" xfId="13544" xr:uid="{00000000-0005-0000-0000-0000FE350000}"/>
    <cellStyle name="Notas 2 13 2" xfId="13545" xr:uid="{00000000-0005-0000-0000-0000FF350000}"/>
    <cellStyle name="Notas 2 13 3" xfId="13546" xr:uid="{00000000-0005-0000-0000-000000360000}"/>
    <cellStyle name="Notas 2 13 4" xfId="13547" xr:uid="{00000000-0005-0000-0000-000001360000}"/>
    <cellStyle name="Notas 2 14" xfId="13548" xr:uid="{00000000-0005-0000-0000-000002360000}"/>
    <cellStyle name="Notas 2 14 2" xfId="13549" xr:uid="{00000000-0005-0000-0000-000003360000}"/>
    <cellStyle name="Notas 2 14 3" xfId="13550" xr:uid="{00000000-0005-0000-0000-000004360000}"/>
    <cellStyle name="Notas 2 14 4" xfId="13551" xr:uid="{00000000-0005-0000-0000-000005360000}"/>
    <cellStyle name="Notas 2 15" xfId="13552" xr:uid="{00000000-0005-0000-0000-000006360000}"/>
    <cellStyle name="Notas 2 15 2" xfId="13553" xr:uid="{00000000-0005-0000-0000-000007360000}"/>
    <cellStyle name="Notas 2 15 3" xfId="13554" xr:uid="{00000000-0005-0000-0000-000008360000}"/>
    <cellStyle name="Notas 2 15 4" xfId="13555" xr:uid="{00000000-0005-0000-0000-000009360000}"/>
    <cellStyle name="Notas 2 16" xfId="13556" xr:uid="{00000000-0005-0000-0000-00000A360000}"/>
    <cellStyle name="Notas 2 16 2" xfId="13557" xr:uid="{00000000-0005-0000-0000-00000B360000}"/>
    <cellStyle name="Notas 2 16 3" xfId="13558" xr:uid="{00000000-0005-0000-0000-00000C360000}"/>
    <cellStyle name="Notas 2 16 4" xfId="13559" xr:uid="{00000000-0005-0000-0000-00000D360000}"/>
    <cellStyle name="Notas 2 17" xfId="13560" xr:uid="{00000000-0005-0000-0000-00000E360000}"/>
    <cellStyle name="Notas 2 18" xfId="13561" xr:uid="{00000000-0005-0000-0000-00000F360000}"/>
    <cellStyle name="Notas 2 19" xfId="13562" xr:uid="{00000000-0005-0000-0000-000010360000}"/>
    <cellStyle name="Notas 2 2" xfId="13563" xr:uid="{00000000-0005-0000-0000-000011360000}"/>
    <cellStyle name="Notas 2 2 2" xfId="13564" xr:uid="{00000000-0005-0000-0000-000012360000}"/>
    <cellStyle name="Notas 2 2 3" xfId="13565" xr:uid="{00000000-0005-0000-0000-000013360000}"/>
    <cellStyle name="Notas 2 2 4" xfId="13566" xr:uid="{00000000-0005-0000-0000-000014360000}"/>
    <cellStyle name="Notas 2 2 5" xfId="13567" xr:uid="{00000000-0005-0000-0000-000015360000}"/>
    <cellStyle name="Notas 2 2 6" xfId="13568" xr:uid="{00000000-0005-0000-0000-000016360000}"/>
    <cellStyle name="Notas 2 2 7" xfId="13569" xr:uid="{00000000-0005-0000-0000-000017360000}"/>
    <cellStyle name="Notas 2 20" xfId="13570" xr:uid="{00000000-0005-0000-0000-000018360000}"/>
    <cellStyle name="Notas 2 21" xfId="13571" xr:uid="{00000000-0005-0000-0000-000019360000}"/>
    <cellStyle name="Notas 2 22" xfId="13572" xr:uid="{00000000-0005-0000-0000-00001A360000}"/>
    <cellStyle name="Notas 2 23" xfId="13573" xr:uid="{00000000-0005-0000-0000-00001B360000}"/>
    <cellStyle name="Notas 2 24" xfId="13574" xr:uid="{00000000-0005-0000-0000-00001C360000}"/>
    <cellStyle name="Notas 2 25" xfId="13575" xr:uid="{00000000-0005-0000-0000-00001D360000}"/>
    <cellStyle name="Notas 2 26" xfId="13576" xr:uid="{00000000-0005-0000-0000-00001E360000}"/>
    <cellStyle name="Notas 2 27" xfId="13577" xr:uid="{00000000-0005-0000-0000-00001F360000}"/>
    <cellStyle name="Notas 2 28" xfId="13578" xr:uid="{00000000-0005-0000-0000-000020360000}"/>
    <cellStyle name="Notas 2 29" xfId="13579" xr:uid="{00000000-0005-0000-0000-000021360000}"/>
    <cellStyle name="Notas 2 3" xfId="13580" xr:uid="{00000000-0005-0000-0000-000022360000}"/>
    <cellStyle name="Notas 2 3 2" xfId="13581" xr:uid="{00000000-0005-0000-0000-000023360000}"/>
    <cellStyle name="Notas 2 3 3" xfId="13582" xr:uid="{00000000-0005-0000-0000-000024360000}"/>
    <cellStyle name="Notas 2 3 4" xfId="13583" xr:uid="{00000000-0005-0000-0000-000025360000}"/>
    <cellStyle name="Notas 2 3 5" xfId="13584" xr:uid="{00000000-0005-0000-0000-000026360000}"/>
    <cellStyle name="Notas 2 3 6" xfId="13585" xr:uid="{00000000-0005-0000-0000-000027360000}"/>
    <cellStyle name="Notas 2 3 7" xfId="13586" xr:uid="{00000000-0005-0000-0000-000028360000}"/>
    <cellStyle name="Notas 2 30" xfId="13587" xr:uid="{00000000-0005-0000-0000-000029360000}"/>
    <cellStyle name="Notas 2 31" xfId="13588" xr:uid="{00000000-0005-0000-0000-00002A360000}"/>
    <cellStyle name="Notas 2 32" xfId="13589" xr:uid="{00000000-0005-0000-0000-00002B360000}"/>
    <cellStyle name="Notas 2 33" xfId="13590" xr:uid="{00000000-0005-0000-0000-00002C360000}"/>
    <cellStyle name="Notas 2 34" xfId="13591" xr:uid="{00000000-0005-0000-0000-00002D360000}"/>
    <cellStyle name="Notas 2 35" xfId="13592" xr:uid="{00000000-0005-0000-0000-00002E360000}"/>
    <cellStyle name="Notas 2 36" xfId="13593" xr:uid="{00000000-0005-0000-0000-00002F360000}"/>
    <cellStyle name="Notas 2 37" xfId="13594" xr:uid="{00000000-0005-0000-0000-000030360000}"/>
    <cellStyle name="Notas 2 38" xfId="13595" xr:uid="{00000000-0005-0000-0000-000031360000}"/>
    <cellStyle name="Notas 2 39" xfId="13596" xr:uid="{00000000-0005-0000-0000-000032360000}"/>
    <cellStyle name="Notas 2 4" xfId="13597" xr:uid="{00000000-0005-0000-0000-000033360000}"/>
    <cellStyle name="Notas 2 4 2" xfId="13598" xr:uid="{00000000-0005-0000-0000-000034360000}"/>
    <cellStyle name="Notas 2 4 3" xfId="13599" xr:uid="{00000000-0005-0000-0000-000035360000}"/>
    <cellStyle name="Notas 2 4 4" xfId="13600" xr:uid="{00000000-0005-0000-0000-000036360000}"/>
    <cellStyle name="Notas 2 40" xfId="13601" xr:uid="{00000000-0005-0000-0000-000037360000}"/>
    <cellStyle name="Notas 2 5" xfId="13602" xr:uid="{00000000-0005-0000-0000-000038360000}"/>
    <cellStyle name="Notas 2 5 2" xfId="13603" xr:uid="{00000000-0005-0000-0000-000039360000}"/>
    <cellStyle name="Notas 2 5 3" xfId="13604" xr:uid="{00000000-0005-0000-0000-00003A360000}"/>
    <cellStyle name="Notas 2 5 4" xfId="13605" xr:uid="{00000000-0005-0000-0000-00003B360000}"/>
    <cellStyle name="Notas 2 6" xfId="13606" xr:uid="{00000000-0005-0000-0000-00003C360000}"/>
    <cellStyle name="Notas 2 6 2" xfId="13607" xr:uid="{00000000-0005-0000-0000-00003D360000}"/>
    <cellStyle name="Notas 2 6 3" xfId="13608" xr:uid="{00000000-0005-0000-0000-00003E360000}"/>
    <cellStyle name="Notas 2 6 4" xfId="13609" xr:uid="{00000000-0005-0000-0000-00003F360000}"/>
    <cellStyle name="Notas 2 7" xfId="13610" xr:uid="{00000000-0005-0000-0000-000040360000}"/>
    <cellStyle name="Notas 2 7 2" xfId="13611" xr:uid="{00000000-0005-0000-0000-000041360000}"/>
    <cellStyle name="Notas 2 7 3" xfId="13612" xr:uid="{00000000-0005-0000-0000-000042360000}"/>
    <cellStyle name="Notas 2 7 4" xfId="13613" xr:uid="{00000000-0005-0000-0000-000043360000}"/>
    <cellStyle name="Notas 2 8" xfId="13614" xr:uid="{00000000-0005-0000-0000-000044360000}"/>
    <cellStyle name="Notas 2 8 2" xfId="13615" xr:uid="{00000000-0005-0000-0000-000045360000}"/>
    <cellStyle name="Notas 2 8 3" xfId="13616" xr:uid="{00000000-0005-0000-0000-000046360000}"/>
    <cellStyle name="Notas 2 8 4" xfId="13617" xr:uid="{00000000-0005-0000-0000-000047360000}"/>
    <cellStyle name="Notas 2 9" xfId="13618" xr:uid="{00000000-0005-0000-0000-000048360000}"/>
    <cellStyle name="Notas 2 9 2" xfId="13619" xr:uid="{00000000-0005-0000-0000-000049360000}"/>
    <cellStyle name="Notas 2 9 3" xfId="13620" xr:uid="{00000000-0005-0000-0000-00004A360000}"/>
    <cellStyle name="Notas 2 9 4" xfId="13621" xr:uid="{00000000-0005-0000-0000-00004B360000}"/>
    <cellStyle name="Notas 3" xfId="13622" xr:uid="{00000000-0005-0000-0000-00004C360000}"/>
    <cellStyle name="Notas 4" xfId="13623" xr:uid="{00000000-0005-0000-0000-00004D360000}"/>
    <cellStyle name="Notas 5" xfId="13624" xr:uid="{00000000-0005-0000-0000-00004E360000}"/>
    <cellStyle name="Notas 6" xfId="13625" xr:uid="{00000000-0005-0000-0000-00004F360000}"/>
    <cellStyle name="Notas 7" xfId="13626" xr:uid="{00000000-0005-0000-0000-000050360000}"/>
    <cellStyle name="Notas 8" xfId="13627" xr:uid="{00000000-0005-0000-0000-000051360000}"/>
    <cellStyle name="Note" xfId="13628" xr:uid="{00000000-0005-0000-0000-000052360000}"/>
    <cellStyle name="Note 10" xfId="13629" xr:uid="{00000000-0005-0000-0000-000053360000}"/>
    <cellStyle name="Note 10 2" xfId="14785" xr:uid="{00000000-0005-0000-0000-000054360000}"/>
    <cellStyle name="Note 10 3" xfId="14784" xr:uid="{00000000-0005-0000-0000-000055360000}"/>
    <cellStyle name="Note 11" xfId="13630" xr:uid="{00000000-0005-0000-0000-000056360000}"/>
    <cellStyle name="Note 11 2" xfId="14787" xr:uid="{00000000-0005-0000-0000-000057360000}"/>
    <cellStyle name="Note 11 3" xfId="14786" xr:uid="{00000000-0005-0000-0000-000058360000}"/>
    <cellStyle name="Note 12" xfId="13631" xr:uid="{00000000-0005-0000-0000-000059360000}"/>
    <cellStyle name="Note 12 2" xfId="14789" xr:uid="{00000000-0005-0000-0000-00005A360000}"/>
    <cellStyle name="Note 12 3" xfId="14788" xr:uid="{00000000-0005-0000-0000-00005B360000}"/>
    <cellStyle name="Note 13" xfId="13632" xr:uid="{00000000-0005-0000-0000-00005C360000}"/>
    <cellStyle name="Note 13 2" xfId="14791" xr:uid="{00000000-0005-0000-0000-00005D360000}"/>
    <cellStyle name="Note 13 3" xfId="14790" xr:uid="{00000000-0005-0000-0000-00005E360000}"/>
    <cellStyle name="Note 14" xfId="13633" xr:uid="{00000000-0005-0000-0000-00005F360000}"/>
    <cellStyle name="Note 14 2" xfId="14793" xr:uid="{00000000-0005-0000-0000-000060360000}"/>
    <cellStyle name="Note 14 3" xfId="14792" xr:uid="{00000000-0005-0000-0000-000061360000}"/>
    <cellStyle name="Note 15" xfId="14794" xr:uid="{00000000-0005-0000-0000-000062360000}"/>
    <cellStyle name="Note 15 2" xfId="14795" xr:uid="{00000000-0005-0000-0000-000063360000}"/>
    <cellStyle name="Note 16" xfId="14796" xr:uid="{00000000-0005-0000-0000-000064360000}"/>
    <cellStyle name="Note 16 2" xfId="14797" xr:uid="{00000000-0005-0000-0000-000065360000}"/>
    <cellStyle name="Note 17" xfId="14798" xr:uid="{00000000-0005-0000-0000-000066360000}"/>
    <cellStyle name="Note 17 2" xfId="14799" xr:uid="{00000000-0005-0000-0000-000067360000}"/>
    <cellStyle name="Note 18" xfId="14800" xr:uid="{00000000-0005-0000-0000-000068360000}"/>
    <cellStyle name="Note 18 2" xfId="14801" xr:uid="{00000000-0005-0000-0000-000069360000}"/>
    <cellStyle name="Note 19" xfId="14802" xr:uid="{00000000-0005-0000-0000-00006A360000}"/>
    <cellStyle name="Note 19 2" xfId="14803" xr:uid="{00000000-0005-0000-0000-00006B360000}"/>
    <cellStyle name="Note 2" xfId="13634" xr:uid="{00000000-0005-0000-0000-00006C360000}"/>
    <cellStyle name="Note 2 2" xfId="14805" xr:uid="{00000000-0005-0000-0000-00006D360000}"/>
    <cellStyle name="Note 2 2 2" xfId="14806" xr:uid="{00000000-0005-0000-0000-00006E360000}"/>
    <cellStyle name="Note 2 3" xfId="14807" xr:uid="{00000000-0005-0000-0000-00006F360000}"/>
    <cellStyle name="Note 2 3 2" xfId="14808" xr:uid="{00000000-0005-0000-0000-000070360000}"/>
    <cellStyle name="Note 2 4" xfId="14809" xr:uid="{00000000-0005-0000-0000-000071360000}"/>
    <cellStyle name="Note 2 4 2" xfId="14810" xr:uid="{00000000-0005-0000-0000-000072360000}"/>
    <cellStyle name="Note 2 5" xfId="14811" xr:uid="{00000000-0005-0000-0000-000073360000}"/>
    <cellStyle name="Note 2 6" xfId="14804" xr:uid="{00000000-0005-0000-0000-000074360000}"/>
    <cellStyle name="Note 20" xfId="14812" xr:uid="{00000000-0005-0000-0000-000075360000}"/>
    <cellStyle name="Note 20 2" xfId="14813" xr:uid="{00000000-0005-0000-0000-000076360000}"/>
    <cellStyle name="Note 21" xfId="14814" xr:uid="{00000000-0005-0000-0000-000077360000}"/>
    <cellStyle name="Note 21 2" xfId="14815" xr:uid="{00000000-0005-0000-0000-000078360000}"/>
    <cellStyle name="Note 22" xfId="14816" xr:uid="{00000000-0005-0000-0000-000079360000}"/>
    <cellStyle name="Note 22 2" xfId="14817" xr:uid="{00000000-0005-0000-0000-00007A360000}"/>
    <cellStyle name="Note 23" xfId="14818" xr:uid="{00000000-0005-0000-0000-00007B360000}"/>
    <cellStyle name="Note 23 2" xfId="14819" xr:uid="{00000000-0005-0000-0000-00007C360000}"/>
    <cellStyle name="Note 24" xfId="14820" xr:uid="{00000000-0005-0000-0000-00007D360000}"/>
    <cellStyle name="Note 24 2" xfId="14821" xr:uid="{00000000-0005-0000-0000-00007E360000}"/>
    <cellStyle name="Note 25" xfId="14822" xr:uid="{00000000-0005-0000-0000-00007F360000}"/>
    <cellStyle name="Note 25 2" xfId="14823" xr:uid="{00000000-0005-0000-0000-000080360000}"/>
    <cellStyle name="Note 26" xfId="14824" xr:uid="{00000000-0005-0000-0000-000081360000}"/>
    <cellStyle name="Note 26 2" xfId="14825" xr:uid="{00000000-0005-0000-0000-000082360000}"/>
    <cellStyle name="Note 27" xfId="14826" xr:uid="{00000000-0005-0000-0000-000083360000}"/>
    <cellStyle name="Note 27 2" xfId="14827" xr:uid="{00000000-0005-0000-0000-000084360000}"/>
    <cellStyle name="Note 28" xfId="14828" xr:uid="{00000000-0005-0000-0000-000085360000}"/>
    <cellStyle name="Note 28 2" xfId="14829" xr:uid="{00000000-0005-0000-0000-000086360000}"/>
    <cellStyle name="Note 29" xfId="14830" xr:uid="{00000000-0005-0000-0000-000087360000}"/>
    <cellStyle name="Note 3" xfId="13635" xr:uid="{00000000-0005-0000-0000-000088360000}"/>
    <cellStyle name="Note 3 2" xfId="14832" xr:uid="{00000000-0005-0000-0000-000089360000}"/>
    <cellStyle name="Note 3 2 2" xfId="14833" xr:uid="{00000000-0005-0000-0000-00008A360000}"/>
    <cellStyle name="Note 3 3" xfId="14834" xr:uid="{00000000-0005-0000-0000-00008B360000}"/>
    <cellStyle name="Note 3 3 2" xfId="14835" xr:uid="{00000000-0005-0000-0000-00008C360000}"/>
    <cellStyle name="Note 3 4" xfId="14836" xr:uid="{00000000-0005-0000-0000-00008D360000}"/>
    <cellStyle name="Note 3 4 2" xfId="14837" xr:uid="{00000000-0005-0000-0000-00008E360000}"/>
    <cellStyle name="Note 3 5" xfId="14838" xr:uid="{00000000-0005-0000-0000-00008F360000}"/>
    <cellStyle name="Note 3 6" xfId="14831" xr:uid="{00000000-0005-0000-0000-000090360000}"/>
    <cellStyle name="Note 30" xfId="14839" xr:uid="{00000000-0005-0000-0000-000091360000}"/>
    <cellStyle name="Note 31" xfId="14840" xr:uid="{00000000-0005-0000-0000-000092360000}"/>
    <cellStyle name="Note 32" xfId="14841" xr:uid="{00000000-0005-0000-0000-000093360000}"/>
    <cellStyle name="Note 4" xfId="13636" xr:uid="{00000000-0005-0000-0000-000094360000}"/>
    <cellStyle name="Note 4 2" xfId="14842" xr:uid="{00000000-0005-0000-0000-000095360000}"/>
    <cellStyle name="Note 5" xfId="13637" xr:uid="{00000000-0005-0000-0000-000096360000}"/>
    <cellStyle name="Note 5 2" xfId="14844" xr:uid="{00000000-0005-0000-0000-000097360000}"/>
    <cellStyle name="Note 5 3" xfId="14845" xr:uid="{00000000-0005-0000-0000-000098360000}"/>
    <cellStyle name="Note 5 4" xfId="14846" xr:uid="{00000000-0005-0000-0000-000099360000}"/>
    <cellStyle name="Note 5 5" xfId="14843" xr:uid="{00000000-0005-0000-0000-00009A360000}"/>
    <cellStyle name="Note 6" xfId="13638" xr:uid="{00000000-0005-0000-0000-00009B360000}"/>
    <cellStyle name="Note 6 2" xfId="14848" xr:uid="{00000000-0005-0000-0000-00009C360000}"/>
    <cellStyle name="Note 6 3" xfId="14849" xr:uid="{00000000-0005-0000-0000-00009D360000}"/>
    <cellStyle name="Note 6 4" xfId="14850" xr:uid="{00000000-0005-0000-0000-00009E360000}"/>
    <cellStyle name="Note 6 5" xfId="14847" xr:uid="{00000000-0005-0000-0000-00009F360000}"/>
    <cellStyle name="Note 7" xfId="13639" xr:uid="{00000000-0005-0000-0000-0000A0360000}"/>
    <cellStyle name="Note 7 2" xfId="14852" xr:uid="{00000000-0005-0000-0000-0000A1360000}"/>
    <cellStyle name="Note 7 3" xfId="14853" xr:uid="{00000000-0005-0000-0000-0000A2360000}"/>
    <cellStyle name="Note 7 4" xfId="14854" xr:uid="{00000000-0005-0000-0000-0000A3360000}"/>
    <cellStyle name="Note 7 5" xfId="14851" xr:uid="{00000000-0005-0000-0000-0000A4360000}"/>
    <cellStyle name="Note 8" xfId="13640" xr:uid="{00000000-0005-0000-0000-0000A5360000}"/>
    <cellStyle name="Note 8 2" xfId="14856" xr:uid="{00000000-0005-0000-0000-0000A6360000}"/>
    <cellStyle name="Note 8 3" xfId="14855" xr:uid="{00000000-0005-0000-0000-0000A7360000}"/>
    <cellStyle name="Note 9" xfId="13641" xr:uid="{00000000-0005-0000-0000-0000A8360000}"/>
    <cellStyle name="Note 9 2" xfId="14858" xr:uid="{00000000-0005-0000-0000-0000A9360000}"/>
    <cellStyle name="Note 9 3" xfId="14857" xr:uid="{00000000-0005-0000-0000-0000AA360000}"/>
    <cellStyle name="Notes" xfId="13642" xr:uid="{00000000-0005-0000-0000-0000AB360000}"/>
    <cellStyle name="Nuevo" xfId="13643" xr:uid="{00000000-0005-0000-0000-0000AC360000}"/>
    <cellStyle name="Number" xfId="13644" xr:uid="{00000000-0005-0000-0000-0000AD360000}"/>
    <cellStyle name="Number (2dp)" xfId="13645" xr:uid="{00000000-0005-0000-0000-0000AE360000}"/>
    <cellStyle name="Number_00_Red" xfId="13646" xr:uid="{00000000-0005-0000-0000-0000AF360000}"/>
    <cellStyle name="Œ…‹æØ‚è [0.00]_!!!GO" xfId="13647" xr:uid="{00000000-0005-0000-0000-0000B0360000}"/>
    <cellStyle name="Œ…‹æØ‚è_!!!GO" xfId="13648" xr:uid="{00000000-0005-0000-0000-0000B1360000}"/>
    <cellStyle name="OTöüda_laroux" xfId="13649" xr:uid="{00000000-0005-0000-0000-0000B2360000}"/>
    <cellStyle name="Output" xfId="13650" xr:uid="{00000000-0005-0000-0000-0000B3360000}"/>
    <cellStyle name="Output 2" xfId="13651" xr:uid="{00000000-0005-0000-0000-0000B4360000}"/>
    <cellStyle name="Output Amounts" xfId="13652" xr:uid="{00000000-0005-0000-0000-0000B5360000}"/>
    <cellStyle name="Output Amounts 2" xfId="13653" xr:uid="{00000000-0005-0000-0000-0000B6360000}"/>
    <cellStyle name="Output Amounts 3" xfId="13654" xr:uid="{00000000-0005-0000-0000-0000B7360000}"/>
    <cellStyle name="Output Amounts 4" xfId="13655" xr:uid="{00000000-0005-0000-0000-0000B8360000}"/>
    <cellStyle name="Output Column Headings" xfId="13656" xr:uid="{00000000-0005-0000-0000-0000B9360000}"/>
    <cellStyle name="Output Line Items" xfId="13657" xr:uid="{00000000-0005-0000-0000-0000BA360000}"/>
    <cellStyle name="Output Report Heading" xfId="13658" xr:uid="{00000000-0005-0000-0000-0000BB360000}"/>
    <cellStyle name="Output Report Title" xfId="13659" xr:uid="{00000000-0005-0000-0000-0000BC360000}"/>
    <cellStyle name="OUTPUT TEMPORARY" xfId="13660" xr:uid="{00000000-0005-0000-0000-0000BD360000}"/>
    <cellStyle name="P&amp;OBodyMonthAct" xfId="13661" xr:uid="{00000000-0005-0000-0000-0000BE360000}"/>
    <cellStyle name="P&amp;OBodyYTDAct" xfId="13662" xr:uid="{00000000-0005-0000-0000-0000BF360000}"/>
    <cellStyle name="Page Number" xfId="13663" xr:uid="{00000000-0005-0000-0000-0000C0360000}"/>
    <cellStyle name="paint" xfId="13664" xr:uid="{00000000-0005-0000-0000-0000C1360000}"/>
    <cellStyle name="pcent" xfId="13665" xr:uid="{00000000-0005-0000-0000-0000C2360000}"/>
    <cellStyle name="pcent 2" xfId="13666" xr:uid="{00000000-0005-0000-0000-0000C3360000}"/>
    <cellStyle name="PE 386 software" xfId="13667" xr:uid="{00000000-0005-0000-0000-0000C4360000}"/>
    <cellStyle name="per.style" xfId="13668" xr:uid="{00000000-0005-0000-0000-0000C5360000}"/>
    <cellStyle name="Percen - Modelo1" xfId="13669" xr:uid="{00000000-0005-0000-0000-0000C6360000}"/>
    <cellStyle name="Percen - Modelo2" xfId="13670" xr:uid="{00000000-0005-0000-0000-0000C7360000}"/>
    <cellStyle name="Percent (0)" xfId="13671" xr:uid="{00000000-0005-0000-0000-0000C8360000}"/>
    <cellStyle name="Percent (0.0)" xfId="13672" xr:uid="{00000000-0005-0000-0000-0000C9360000}"/>
    <cellStyle name="Percent [0]" xfId="13673" xr:uid="{00000000-0005-0000-0000-0000CA360000}"/>
    <cellStyle name="Percent [00]" xfId="13674" xr:uid="{00000000-0005-0000-0000-0000CB360000}"/>
    <cellStyle name="Percent [2]" xfId="13675" xr:uid="{00000000-0005-0000-0000-0000CC360000}"/>
    <cellStyle name="Percent [2] 2" xfId="13676" xr:uid="{00000000-0005-0000-0000-0000CD360000}"/>
    <cellStyle name="Percent [2] 3" xfId="13677" xr:uid="{00000000-0005-0000-0000-0000CE360000}"/>
    <cellStyle name="Percent [2] 4" xfId="13678" xr:uid="{00000000-0005-0000-0000-0000CF360000}"/>
    <cellStyle name="Percent [2] 5" xfId="13679" xr:uid="{00000000-0005-0000-0000-0000D0360000}"/>
    <cellStyle name="Percent 0" xfId="13680" xr:uid="{00000000-0005-0000-0000-0000D1360000}"/>
    <cellStyle name="Percent 2" xfId="13681" xr:uid="{00000000-0005-0000-0000-0000D2360000}"/>
    <cellStyle name="Percent 2 10" xfId="13682" xr:uid="{00000000-0005-0000-0000-0000D3360000}"/>
    <cellStyle name="Percent 2 10 2" xfId="13683" xr:uid="{00000000-0005-0000-0000-0000D4360000}"/>
    <cellStyle name="Percent 2 11" xfId="13684" xr:uid="{00000000-0005-0000-0000-0000D5360000}"/>
    <cellStyle name="Percent 2 12" xfId="13685" xr:uid="{00000000-0005-0000-0000-0000D6360000}"/>
    <cellStyle name="Percent 2 13" xfId="13686" xr:uid="{00000000-0005-0000-0000-0000D7360000}"/>
    <cellStyle name="Percent 2 14" xfId="13687" xr:uid="{00000000-0005-0000-0000-0000D8360000}"/>
    <cellStyle name="Percent 2 15" xfId="13688" xr:uid="{00000000-0005-0000-0000-0000D9360000}"/>
    <cellStyle name="Percent 2 16" xfId="13689" xr:uid="{00000000-0005-0000-0000-0000DA360000}"/>
    <cellStyle name="Percent 2 17" xfId="13690" xr:uid="{00000000-0005-0000-0000-0000DB360000}"/>
    <cellStyle name="Percent 2 18" xfId="13691" xr:uid="{00000000-0005-0000-0000-0000DC360000}"/>
    <cellStyle name="Percent 2 19" xfId="13692" xr:uid="{00000000-0005-0000-0000-0000DD360000}"/>
    <cellStyle name="Percent 2 2" xfId="13693" xr:uid="{00000000-0005-0000-0000-0000DE360000}"/>
    <cellStyle name="Percent 2 20" xfId="13694" xr:uid="{00000000-0005-0000-0000-0000DF360000}"/>
    <cellStyle name="Percent 2 21" xfId="13695" xr:uid="{00000000-0005-0000-0000-0000E0360000}"/>
    <cellStyle name="Percent 2 22" xfId="13696" xr:uid="{00000000-0005-0000-0000-0000E1360000}"/>
    <cellStyle name="Percent 2 23" xfId="13697" xr:uid="{00000000-0005-0000-0000-0000E2360000}"/>
    <cellStyle name="Percent 2 24" xfId="13698" xr:uid="{00000000-0005-0000-0000-0000E3360000}"/>
    <cellStyle name="Percent 2 25" xfId="13699" xr:uid="{00000000-0005-0000-0000-0000E4360000}"/>
    <cellStyle name="Percent 2 26" xfId="13700" xr:uid="{00000000-0005-0000-0000-0000E5360000}"/>
    <cellStyle name="Percent 2 27" xfId="13701" xr:uid="{00000000-0005-0000-0000-0000E6360000}"/>
    <cellStyle name="Percent 2 28" xfId="13702" xr:uid="{00000000-0005-0000-0000-0000E7360000}"/>
    <cellStyle name="Percent 2 29" xfId="13703" xr:uid="{00000000-0005-0000-0000-0000E8360000}"/>
    <cellStyle name="Percent 2 3" xfId="13704" xr:uid="{00000000-0005-0000-0000-0000E9360000}"/>
    <cellStyle name="Percent 2 30" xfId="13705" xr:uid="{00000000-0005-0000-0000-0000EA360000}"/>
    <cellStyle name="Percent 2 31" xfId="13706" xr:uid="{00000000-0005-0000-0000-0000EB360000}"/>
    <cellStyle name="Percent 2 32" xfId="13707" xr:uid="{00000000-0005-0000-0000-0000EC360000}"/>
    <cellStyle name="Percent 2 33" xfId="13708" xr:uid="{00000000-0005-0000-0000-0000ED360000}"/>
    <cellStyle name="Percent 2 34" xfId="13709" xr:uid="{00000000-0005-0000-0000-0000EE360000}"/>
    <cellStyle name="Percent 2 4" xfId="13710" xr:uid="{00000000-0005-0000-0000-0000EF360000}"/>
    <cellStyle name="Percent 2 5" xfId="13711" xr:uid="{00000000-0005-0000-0000-0000F0360000}"/>
    <cellStyle name="Percent 2 6" xfId="13712" xr:uid="{00000000-0005-0000-0000-0000F1360000}"/>
    <cellStyle name="Percent 2 7" xfId="13713" xr:uid="{00000000-0005-0000-0000-0000F2360000}"/>
    <cellStyle name="Percent 2 8" xfId="13714" xr:uid="{00000000-0005-0000-0000-0000F3360000}"/>
    <cellStyle name="Percent 2 9" xfId="13715" xr:uid="{00000000-0005-0000-0000-0000F4360000}"/>
    <cellStyle name="Percent 3" xfId="13716" xr:uid="{00000000-0005-0000-0000-0000F5360000}"/>
    <cellStyle name="Percent 3 2" xfId="13717" xr:uid="{00000000-0005-0000-0000-0000F6360000}"/>
    <cellStyle name="Percent 4" xfId="13718" xr:uid="{00000000-0005-0000-0000-0000F7360000}"/>
    <cellStyle name="Percent 5" xfId="13719" xr:uid="{00000000-0005-0000-0000-0000F8360000}"/>
    <cellStyle name="Percent 6" xfId="13720" xr:uid="{00000000-0005-0000-0000-0000F9360000}"/>
    <cellStyle name="Percent*" xfId="13721" xr:uid="{00000000-0005-0000-0000-0000FA360000}"/>
    <cellStyle name="Percent-0.0%" xfId="13722" xr:uid="{00000000-0005-0000-0000-0000FB360000}"/>
    <cellStyle name="percentage" xfId="13723" xr:uid="{00000000-0005-0000-0000-0000FC360000}"/>
    <cellStyle name="Percentage (2dp)" xfId="13724" xr:uid="{00000000-0005-0000-0000-0000FD360000}"/>
    <cellStyle name="PERCENTAGE_RDJ-Preliminar31.10.08" xfId="13725" xr:uid="{00000000-0005-0000-0000-0000FE360000}"/>
    <cellStyle name="Percent-no dec" xfId="13726" xr:uid="{00000000-0005-0000-0000-0000FF360000}"/>
    <cellStyle name="Percentual" xfId="13727" xr:uid="{00000000-0005-0000-0000-000000370000}"/>
    <cellStyle name="Pilkku_SHEET4A.XLS" xfId="13728" xr:uid="{00000000-0005-0000-0000-000001370000}"/>
    <cellStyle name="PillarData" xfId="13729" xr:uid="{00000000-0005-0000-0000-000002370000}"/>
    <cellStyle name="PillarHeading" xfId="13730" xr:uid="{00000000-0005-0000-0000-000003370000}"/>
    <cellStyle name="PillarText" xfId="13731" xr:uid="{00000000-0005-0000-0000-000004370000}"/>
    <cellStyle name="PillarTotal" xfId="13732" xr:uid="{00000000-0005-0000-0000-000005370000}"/>
    <cellStyle name="PlainDollar" xfId="13733" xr:uid="{00000000-0005-0000-0000-000006370000}"/>
    <cellStyle name="PlainDollarBoldwBorders" xfId="13734" xr:uid="{00000000-0005-0000-0000-000007370000}"/>
    <cellStyle name="PlainDollardBLUndLine" xfId="13735" xr:uid="{00000000-0005-0000-0000-000008370000}"/>
    <cellStyle name="PlainDollarSS" xfId="13736" xr:uid="{00000000-0005-0000-0000-000009370000}"/>
    <cellStyle name="PlainDollarUndLine" xfId="13737" xr:uid="{00000000-0005-0000-0000-00000A370000}"/>
    <cellStyle name="PLAN1" xfId="13738" xr:uid="{00000000-0005-0000-0000-00000B370000}"/>
    <cellStyle name="Ponto" xfId="13739" xr:uid="{00000000-0005-0000-0000-00000C370000}"/>
    <cellStyle name="Porcentaje 10" xfId="14546" xr:uid="{00000000-0005-0000-0000-00000D370000}"/>
    <cellStyle name="Porcentaje 2" xfId="13740" xr:uid="{00000000-0005-0000-0000-00000E370000}"/>
    <cellStyle name="Porcentaje 2 2" xfId="13741" xr:uid="{00000000-0005-0000-0000-00000F370000}"/>
    <cellStyle name="Porcentaje 3" xfId="13742" xr:uid="{00000000-0005-0000-0000-000010370000}"/>
    <cellStyle name="Porcentaje 3 2" xfId="13743" xr:uid="{00000000-0005-0000-0000-000011370000}"/>
    <cellStyle name="Porcentaje 4" xfId="13744" xr:uid="{00000000-0005-0000-0000-000012370000}"/>
    <cellStyle name="Porcentaje 5" xfId="13745" xr:uid="{00000000-0005-0000-0000-000013370000}"/>
    <cellStyle name="Porcentaje 6" xfId="13746" xr:uid="{00000000-0005-0000-0000-000014370000}"/>
    <cellStyle name="Porcentaje 7" xfId="13747" xr:uid="{00000000-0005-0000-0000-000015370000}"/>
    <cellStyle name="Porcentaje 8" xfId="13748" xr:uid="{00000000-0005-0000-0000-000016370000}"/>
    <cellStyle name="Porcentaje 9" xfId="13749" xr:uid="{00000000-0005-0000-0000-000017370000}"/>
    <cellStyle name="Porcentual 2 10" xfId="13750" xr:uid="{00000000-0005-0000-0000-000018370000}"/>
    <cellStyle name="Porcentual 2 10 2" xfId="13751" xr:uid="{00000000-0005-0000-0000-000019370000}"/>
    <cellStyle name="Porcentual 2 10 3" xfId="13752" xr:uid="{00000000-0005-0000-0000-00001A370000}"/>
    <cellStyle name="Porcentual 2 11" xfId="13753" xr:uid="{00000000-0005-0000-0000-00001B370000}"/>
    <cellStyle name="Porcentual 2 11 2" xfId="13754" xr:uid="{00000000-0005-0000-0000-00001C370000}"/>
    <cellStyle name="Porcentual 2 11 2 2" xfId="13755" xr:uid="{00000000-0005-0000-0000-00001D370000}"/>
    <cellStyle name="Porcentual 2 11 2 3" xfId="13756" xr:uid="{00000000-0005-0000-0000-00001E370000}"/>
    <cellStyle name="Porcentual 2 11 2 4" xfId="13757" xr:uid="{00000000-0005-0000-0000-00001F370000}"/>
    <cellStyle name="Porcentual 2 11 3" xfId="13758" xr:uid="{00000000-0005-0000-0000-000020370000}"/>
    <cellStyle name="Porcentual 2 11 3 2" xfId="13759" xr:uid="{00000000-0005-0000-0000-000021370000}"/>
    <cellStyle name="Porcentual 2 11 3 3" xfId="13760" xr:uid="{00000000-0005-0000-0000-000022370000}"/>
    <cellStyle name="Porcentual 2 11 3 4" xfId="13761" xr:uid="{00000000-0005-0000-0000-000023370000}"/>
    <cellStyle name="Porcentual 2 12" xfId="13762" xr:uid="{00000000-0005-0000-0000-000024370000}"/>
    <cellStyle name="Porcentual 2 12 2" xfId="13763" xr:uid="{00000000-0005-0000-0000-000025370000}"/>
    <cellStyle name="Porcentual 2 12 3" xfId="13764" xr:uid="{00000000-0005-0000-0000-000026370000}"/>
    <cellStyle name="Porcentual 2 13" xfId="13765" xr:uid="{00000000-0005-0000-0000-000027370000}"/>
    <cellStyle name="Porcentual 2 13 10" xfId="13766" xr:uid="{00000000-0005-0000-0000-000028370000}"/>
    <cellStyle name="Porcentual 2 13 11" xfId="13767" xr:uid="{00000000-0005-0000-0000-000029370000}"/>
    <cellStyle name="Porcentual 2 13 12" xfId="13768" xr:uid="{00000000-0005-0000-0000-00002A370000}"/>
    <cellStyle name="Porcentual 2 13 13" xfId="13769" xr:uid="{00000000-0005-0000-0000-00002B370000}"/>
    <cellStyle name="Porcentual 2 13 14" xfId="13770" xr:uid="{00000000-0005-0000-0000-00002C370000}"/>
    <cellStyle name="Porcentual 2 13 15" xfId="13771" xr:uid="{00000000-0005-0000-0000-00002D370000}"/>
    <cellStyle name="Porcentual 2 13 16" xfId="13772" xr:uid="{00000000-0005-0000-0000-00002E370000}"/>
    <cellStyle name="Porcentual 2 13 17" xfId="13773" xr:uid="{00000000-0005-0000-0000-00002F370000}"/>
    <cellStyle name="Porcentual 2 13 18" xfId="13774" xr:uid="{00000000-0005-0000-0000-000030370000}"/>
    <cellStyle name="Porcentual 2 13 19" xfId="13775" xr:uid="{00000000-0005-0000-0000-000031370000}"/>
    <cellStyle name="Porcentual 2 13 2" xfId="13776" xr:uid="{00000000-0005-0000-0000-000032370000}"/>
    <cellStyle name="Porcentual 2 13 20" xfId="13777" xr:uid="{00000000-0005-0000-0000-000033370000}"/>
    <cellStyle name="Porcentual 2 13 21" xfId="13778" xr:uid="{00000000-0005-0000-0000-000034370000}"/>
    <cellStyle name="Porcentual 2 13 22" xfId="13779" xr:uid="{00000000-0005-0000-0000-000035370000}"/>
    <cellStyle name="Porcentual 2 13 23" xfId="13780" xr:uid="{00000000-0005-0000-0000-000036370000}"/>
    <cellStyle name="Porcentual 2 13 24" xfId="13781" xr:uid="{00000000-0005-0000-0000-000037370000}"/>
    <cellStyle name="Porcentual 2 13 25" xfId="13782" xr:uid="{00000000-0005-0000-0000-000038370000}"/>
    <cellStyle name="Porcentual 2 13 26" xfId="13783" xr:uid="{00000000-0005-0000-0000-000039370000}"/>
    <cellStyle name="Porcentual 2 13 27" xfId="13784" xr:uid="{00000000-0005-0000-0000-00003A370000}"/>
    <cellStyle name="Porcentual 2 13 28" xfId="13785" xr:uid="{00000000-0005-0000-0000-00003B370000}"/>
    <cellStyle name="Porcentual 2 13 29" xfId="13786" xr:uid="{00000000-0005-0000-0000-00003C370000}"/>
    <cellStyle name="Porcentual 2 13 3" xfId="13787" xr:uid="{00000000-0005-0000-0000-00003D370000}"/>
    <cellStyle name="Porcentual 2 13 30" xfId="13788" xr:uid="{00000000-0005-0000-0000-00003E370000}"/>
    <cellStyle name="Porcentual 2 13 31" xfId="13789" xr:uid="{00000000-0005-0000-0000-00003F370000}"/>
    <cellStyle name="Porcentual 2 13 32" xfId="13790" xr:uid="{00000000-0005-0000-0000-000040370000}"/>
    <cellStyle name="Porcentual 2 13 33" xfId="13791" xr:uid="{00000000-0005-0000-0000-000041370000}"/>
    <cellStyle name="Porcentual 2 13 34" xfId="13792" xr:uid="{00000000-0005-0000-0000-000042370000}"/>
    <cellStyle name="Porcentual 2 13 35" xfId="13793" xr:uid="{00000000-0005-0000-0000-000043370000}"/>
    <cellStyle name="Porcentual 2 13 36" xfId="13794" xr:uid="{00000000-0005-0000-0000-000044370000}"/>
    <cellStyle name="Porcentual 2 13 37" xfId="13795" xr:uid="{00000000-0005-0000-0000-000045370000}"/>
    <cellStyle name="Porcentual 2 13 38" xfId="13796" xr:uid="{00000000-0005-0000-0000-000046370000}"/>
    <cellStyle name="Porcentual 2 13 4" xfId="13797" xr:uid="{00000000-0005-0000-0000-000047370000}"/>
    <cellStyle name="Porcentual 2 13 5" xfId="13798" xr:uid="{00000000-0005-0000-0000-000048370000}"/>
    <cellStyle name="Porcentual 2 13 6" xfId="13799" xr:uid="{00000000-0005-0000-0000-000049370000}"/>
    <cellStyle name="Porcentual 2 13 7" xfId="13800" xr:uid="{00000000-0005-0000-0000-00004A370000}"/>
    <cellStyle name="Porcentual 2 13 8" xfId="13801" xr:uid="{00000000-0005-0000-0000-00004B370000}"/>
    <cellStyle name="Porcentual 2 13 9" xfId="13802" xr:uid="{00000000-0005-0000-0000-00004C370000}"/>
    <cellStyle name="Porcentual 2 14" xfId="13803" xr:uid="{00000000-0005-0000-0000-00004D370000}"/>
    <cellStyle name="Porcentual 2 15" xfId="13804" xr:uid="{00000000-0005-0000-0000-00004E370000}"/>
    <cellStyle name="Porcentual 2 16" xfId="13805" xr:uid="{00000000-0005-0000-0000-00004F370000}"/>
    <cellStyle name="Porcentual 2 17" xfId="13806" xr:uid="{00000000-0005-0000-0000-000050370000}"/>
    <cellStyle name="Porcentual 2 18" xfId="13807" xr:uid="{00000000-0005-0000-0000-000051370000}"/>
    <cellStyle name="Porcentual 2 19" xfId="13808" xr:uid="{00000000-0005-0000-0000-000052370000}"/>
    <cellStyle name="Porcentual 2 2" xfId="13809" xr:uid="{00000000-0005-0000-0000-000053370000}"/>
    <cellStyle name="Porcentual 2 2 10" xfId="13810" xr:uid="{00000000-0005-0000-0000-000054370000}"/>
    <cellStyle name="Porcentual 2 2 10 2" xfId="13811" xr:uid="{00000000-0005-0000-0000-000055370000}"/>
    <cellStyle name="Porcentual 2 2 10 3" xfId="13812" xr:uid="{00000000-0005-0000-0000-000056370000}"/>
    <cellStyle name="Porcentual 2 2 11" xfId="13813" xr:uid="{00000000-0005-0000-0000-000057370000}"/>
    <cellStyle name="Porcentual 2 2 11 2" xfId="13814" xr:uid="{00000000-0005-0000-0000-000058370000}"/>
    <cellStyle name="Porcentual 2 2 11 3" xfId="13815" xr:uid="{00000000-0005-0000-0000-000059370000}"/>
    <cellStyle name="Porcentual 2 2 12" xfId="13816" xr:uid="{00000000-0005-0000-0000-00005A370000}"/>
    <cellStyle name="Porcentual 2 2 12 2" xfId="13817" xr:uid="{00000000-0005-0000-0000-00005B370000}"/>
    <cellStyle name="Porcentual 2 2 12 3" xfId="13818" xr:uid="{00000000-0005-0000-0000-00005C370000}"/>
    <cellStyle name="Porcentual 2 2 13" xfId="13819" xr:uid="{00000000-0005-0000-0000-00005D370000}"/>
    <cellStyle name="Porcentual 2 2 13 2" xfId="13820" xr:uid="{00000000-0005-0000-0000-00005E370000}"/>
    <cellStyle name="Porcentual 2 2 13 3" xfId="13821" xr:uid="{00000000-0005-0000-0000-00005F370000}"/>
    <cellStyle name="Porcentual 2 2 14" xfId="13822" xr:uid="{00000000-0005-0000-0000-000060370000}"/>
    <cellStyle name="Porcentual 2 2 14 2" xfId="13823" xr:uid="{00000000-0005-0000-0000-000061370000}"/>
    <cellStyle name="Porcentual 2 2 14 3" xfId="13824" xr:uid="{00000000-0005-0000-0000-000062370000}"/>
    <cellStyle name="Porcentual 2 2 15" xfId="13825" xr:uid="{00000000-0005-0000-0000-000063370000}"/>
    <cellStyle name="Porcentual 2 2 15 2" xfId="13826" xr:uid="{00000000-0005-0000-0000-000064370000}"/>
    <cellStyle name="Porcentual 2 2 15 3" xfId="13827" xr:uid="{00000000-0005-0000-0000-000065370000}"/>
    <cellStyle name="Porcentual 2 2 16" xfId="13828" xr:uid="{00000000-0005-0000-0000-000066370000}"/>
    <cellStyle name="Porcentual 2 2 16 2" xfId="13829" xr:uid="{00000000-0005-0000-0000-000067370000}"/>
    <cellStyle name="Porcentual 2 2 16 3" xfId="13830" xr:uid="{00000000-0005-0000-0000-000068370000}"/>
    <cellStyle name="Porcentual 2 2 17" xfId="13831" xr:uid="{00000000-0005-0000-0000-000069370000}"/>
    <cellStyle name="Porcentual 2 2 18" xfId="13832" xr:uid="{00000000-0005-0000-0000-00006A370000}"/>
    <cellStyle name="Porcentual 2 2 19" xfId="13833" xr:uid="{00000000-0005-0000-0000-00006B370000}"/>
    <cellStyle name="Porcentual 2 2 2" xfId="13834" xr:uid="{00000000-0005-0000-0000-00006C370000}"/>
    <cellStyle name="Porcentual 2 2 2 10" xfId="13835" xr:uid="{00000000-0005-0000-0000-00006D370000}"/>
    <cellStyle name="Porcentual 2 2 2 2" xfId="13836" xr:uid="{00000000-0005-0000-0000-00006E370000}"/>
    <cellStyle name="Porcentual 2 2 2 2 10" xfId="13837" xr:uid="{00000000-0005-0000-0000-00006F370000}"/>
    <cellStyle name="Porcentual 2 2 2 2 10 2" xfId="13838" xr:uid="{00000000-0005-0000-0000-000070370000}"/>
    <cellStyle name="Porcentual 2 2 2 2 10 3" xfId="13839" xr:uid="{00000000-0005-0000-0000-000071370000}"/>
    <cellStyle name="Porcentual 2 2 2 2 11" xfId="13840" xr:uid="{00000000-0005-0000-0000-000072370000}"/>
    <cellStyle name="Porcentual 2 2 2 2 11 2" xfId="13841" xr:uid="{00000000-0005-0000-0000-000073370000}"/>
    <cellStyle name="Porcentual 2 2 2 2 11 3" xfId="13842" xr:uid="{00000000-0005-0000-0000-000074370000}"/>
    <cellStyle name="Porcentual 2 2 2 2 12" xfId="13843" xr:uid="{00000000-0005-0000-0000-000075370000}"/>
    <cellStyle name="Porcentual 2 2 2 2 12 2" xfId="13844" xr:uid="{00000000-0005-0000-0000-000076370000}"/>
    <cellStyle name="Porcentual 2 2 2 2 12 3" xfId="13845" xr:uid="{00000000-0005-0000-0000-000077370000}"/>
    <cellStyle name="Porcentual 2 2 2 2 13" xfId="13846" xr:uid="{00000000-0005-0000-0000-000078370000}"/>
    <cellStyle name="Porcentual 2 2 2 2 13 2" xfId="13847" xr:uid="{00000000-0005-0000-0000-000079370000}"/>
    <cellStyle name="Porcentual 2 2 2 2 13 3" xfId="13848" xr:uid="{00000000-0005-0000-0000-00007A370000}"/>
    <cellStyle name="Porcentual 2 2 2 2 14" xfId="13849" xr:uid="{00000000-0005-0000-0000-00007B370000}"/>
    <cellStyle name="Porcentual 2 2 2 2 14 2" xfId="13850" xr:uid="{00000000-0005-0000-0000-00007C370000}"/>
    <cellStyle name="Porcentual 2 2 2 2 14 3" xfId="13851" xr:uid="{00000000-0005-0000-0000-00007D370000}"/>
    <cellStyle name="Porcentual 2 2 2 2 15" xfId="13852" xr:uid="{00000000-0005-0000-0000-00007E370000}"/>
    <cellStyle name="Porcentual 2 2 2 2 15 2" xfId="13853" xr:uid="{00000000-0005-0000-0000-00007F370000}"/>
    <cellStyle name="Porcentual 2 2 2 2 15 3" xfId="13854" xr:uid="{00000000-0005-0000-0000-000080370000}"/>
    <cellStyle name="Porcentual 2 2 2 2 16" xfId="13855" xr:uid="{00000000-0005-0000-0000-000081370000}"/>
    <cellStyle name="Porcentual 2 2 2 2 16 2" xfId="13856" xr:uid="{00000000-0005-0000-0000-000082370000}"/>
    <cellStyle name="Porcentual 2 2 2 2 16 3" xfId="13857" xr:uid="{00000000-0005-0000-0000-000083370000}"/>
    <cellStyle name="Porcentual 2 2 2 2 17" xfId="13858" xr:uid="{00000000-0005-0000-0000-000084370000}"/>
    <cellStyle name="Porcentual 2 2 2 2 18" xfId="13859" xr:uid="{00000000-0005-0000-0000-000085370000}"/>
    <cellStyle name="Porcentual 2 2 2 2 2" xfId="13860" xr:uid="{00000000-0005-0000-0000-000086370000}"/>
    <cellStyle name="Porcentual 2 2 2 2 2 2" xfId="13861" xr:uid="{00000000-0005-0000-0000-000087370000}"/>
    <cellStyle name="Porcentual 2 2 2 2 2 2 2" xfId="13862" xr:uid="{00000000-0005-0000-0000-000088370000}"/>
    <cellStyle name="Porcentual 2 2 2 2 2 2 3" xfId="13863" xr:uid="{00000000-0005-0000-0000-000089370000}"/>
    <cellStyle name="Porcentual 2 2 2 2 2 3" xfId="13864" xr:uid="{00000000-0005-0000-0000-00008A370000}"/>
    <cellStyle name="Porcentual 2 2 2 2 2 3 2" xfId="13865" xr:uid="{00000000-0005-0000-0000-00008B370000}"/>
    <cellStyle name="Porcentual 2 2 2 2 2 3 3" xfId="13866" xr:uid="{00000000-0005-0000-0000-00008C370000}"/>
    <cellStyle name="Porcentual 2 2 2 2 2 4" xfId="13867" xr:uid="{00000000-0005-0000-0000-00008D370000}"/>
    <cellStyle name="Porcentual 2 2 2 2 2 4 2" xfId="13868" xr:uid="{00000000-0005-0000-0000-00008E370000}"/>
    <cellStyle name="Porcentual 2 2 2 2 2 4 3" xfId="13869" xr:uid="{00000000-0005-0000-0000-00008F370000}"/>
    <cellStyle name="Porcentual 2 2 2 2 2 5" xfId="13870" xr:uid="{00000000-0005-0000-0000-000090370000}"/>
    <cellStyle name="Porcentual 2 2 2 2 2 5 2" xfId="13871" xr:uid="{00000000-0005-0000-0000-000091370000}"/>
    <cellStyle name="Porcentual 2 2 2 2 2 5 3" xfId="13872" xr:uid="{00000000-0005-0000-0000-000092370000}"/>
    <cellStyle name="Porcentual 2 2 2 2 2 6" xfId="13873" xr:uid="{00000000-0005-0000-0000-000093370000}"/>
    <cellStyle name="Porcentual 2 2 2 2 2 6 2" xfId="13874" xr:uid="{00000000-0005-0000-0000-000094370000}"/>
    <cellStyle name="Porcentual 2 2 2 2 2 6 3" xfId="13875" xr:uid="{00000000-0005-0000-0000-000095370000}"/>
    <cellStyle name="Porcentual 2 2 2 2 2 7" xfId="13876" xr:uid="{00000000-0005-0000-0000-000096370000}"/>
    <cellStyle name="Porcentual 2 2 2 2 2 7 2" xfId="13877" xr:uid="{00000000-0005-0000-0000-000097370000}"/>
    <cellStyle name="Porcentual 2 2 2 2 2 7 3" xfId="13878" xr:uid="{00000000-0005-0000-0000-000098370000}"/>
    <cellStyle name="Porcentual 2 2 2 2 2 8" xfId="13879" xr:uid="{00000000-0005-0000-0000-000099370000}"/>
    <cellStyle name="Porcentual 2 2 2 2 2 9" xfId="13880" xr:uid="{00000000-0005-0000-0000-00009A370000}"/>
    <cellStyle name="Porcentual 2 2 2 2 3" xfId="13881" xr:uid="{00000000-0005-0000-0000-00009B370000}"/>
    <cellStyle name="Porcentual 2 2 2 2 3 2" xfId="13882" xr:uid="{00000000-0005-0000-0000-00009C370000}"/>
    <cellStyle name="Porcentual 2 2 2 2 3 3" xfId="13883" xr:uid="{00000000-0005-0000-0000-00009D370000}"/>
    <cellStyle name="Porcentual 2 2 2 2 4" xfId="13884" xr:uid="{00000000-0005-0000-0000-00009E370000}"/>
    <cellStyle name="Porcentual 2 2 2 2 4 2" xfId="13885" xr:uid="{00000000-0005-0000-0000-00009F370000}"/>
    <cellStyle name="Porcentual 2 2 2 2 4 3" xfId="13886" xr:uid="{00000000-0005-0000-0000-0000A0370000}"/>
    <cellStyle name="Porcentual 2 2 2 2 5" xfId="13887" xr:uid="{00000000-0005-0000-0000-0000A1370000}"/>
    <cellStyle name="Porcentual 2 2 2 2 5 2" xfId="13888" xr:uid="{00000000-0005-0000-0000-0000A2370000}"/>
    <cellStyle name="Porcentual 2 2 2 2 5 3" xfId="13889" xr:uid="{00000000-0005-0000-0000-0000A3370000}"/>
    <cellStyle name="Porcentual 2 2 2 2 6" xfId="13890" xr:uid="{00000000-0005-0000-0000-0000A4370000}"/>
    <cellStyle name="Porcentual 2 2 2 2 6 2" xfId="13891" xr:uid="{00000000-0005-0000-0000-0000A5370000}"/>
    <cellStyle name="Porcentual 2 2 2 2 6 3" xfId="13892" xr:uid="{00000000-0005-0000-0000-0000A6370000}"/>
    <cellStyle name="Porcentual 2 2 2 2 7" xfId="13893" xr:uid="{00000000-0005-0000-0000-0000A7370000}"/>
    <cellStyle name="Porcentual 2 2 2 2 7 2" xfId="13894" xr:uid="{00000000-0005-0000-0000-0000A8370000}"/>
    <cellStyle name="Porcentual 2 2 2 2 7 3" xfId="13895" xr:uid="{00000000-0005-0000-0000-0000A9370000}"/>
    <cellStyle name="Porcentual 2 2 2 2 8" xfId="13896" xr:uid="{00000000-0005-0000-0000-0000AA370000}"/>
    <cellStyle name="Porcentual 2 2 2 2 8 2" xfId="13897" xr:uid="{00000000-0005-0000-0000-0000AB370000}"/>
    <cellStyle name="Porcentual 2 2 2 2 8 3" xfId="13898" xr:uid="{00000000-0005-0000-0000-0000AC370000}"/>
    <cellStyle name="Porcentual 2 2 2 2 9" xfId="13899" xr:uid="{00000000-0005-0000-0000-0000AD370000}"/>
    <cellStyle name="Porcentual 2 2 2 2 9 2" xfId="13900" xr:uid="{00000000-0005-0000-0000-0000AE370000}"/>
    <cellStyle name="Porcentual 2 2 2 2 9 3" xfId="13901" xr:uid="{00000000-0005-0000-0000-0000AF370000}"/>
    <cellStyle name="Porcentual 2 2 2 3" xfId="13902" xr:uid="{00000000-0005-0000-0000-0000B0370000}"/>
    <cellStyle name="Porcentual 2 2 2 3 2" xfId="13903" xr:uid="{00000000-0005-0000-0000-0000B1370000}"/>
    <cellStyle name="Porcentual 2 2 2 3 3" xfId="13904" xr:uid="{00000000-0005-0000-0000-0000B2370000}"/>
    <cellStyle name="Porcentual 2 2 2 4" xfId="13905" xr:uid="{00000000-0005-0000-0000-0000B3370000}"/>
    <cellStyle name="Porcentual 2 2 2 4 2" xfId="13906" xr:uid="{00000000-0005-0000-0000-0000B4370000}"/>
    <cellStyle name="Porcentual 2 2 2 4 3" xfId="13907" xr:uid="{00000000-0005-0000-0000-0000B5370000}"/>
    <cellStyle name="Porcentual 2 2 2 5" xfId="13908" xr:uid="{00000000-0005-0000-0000-0000B6370000}"/>
    <cellStyle name="Porcentual 2 2 2 5 2" xfId="13909" xr:uid="{00000000-0005-0000-0000-0000B7370000}"/>
    <cellStyle name="Porcentual 2 2 2 5 3" xfId="13910" xr:uid="{00000000-0005-0000-0000-0000B8370000}"/>
    <cellStyle name="Porcentual 2 2 2 6" xfId="13911" xr:uid="{00000000-0005-0000-0000-0000B9370000}"/>
    <cellStyle name="Porcentual 2 2 2 6 2" xfId="13912" xr:uid="{00000000-0005-0000-0000-0000BA370000}"/>
    <cellStyle name="Porcentual 2 2 2 6 3" xfId="13913" xr:uid="{00000000-0005-0000-0000-0000BB370000}"/>
    <cellStyle name="Porcentual 2 2 2 7" xfId="13914" xr:uid="{00000000-0005-0000-0000-0000BC370000}"/>
    <cellStyle name="Porcentual 2 2 2 7 2" xfId="13915" xr:uid="{00000000-0005-0000-0000-0000BD370000}"/>
    <cellStyle name="Porcentual 2 2 2 7 3" xfId="13916" xr:uid="{00000000-0005-0000-0000-0000BE370000}"/>
    <cellStyle name="Porcentual 2 2 2 8" xfId="13917" xr:uid="{00000000-0005-0000-0000-0000BF370000}"/>
    <cellStyle name="Porcentual 2 2 2 8 2" xfId="13918" xr:uid="{00000000-0005-0000-0000-0000C0370000}"/>
    <cellStyle name="Porcentual 2 2 2 8 3" xfId="13919" xr:uid="{00000000-0005-0000-0000-0000C1370000}"/>
    <cellStyle name="Porcentual 2 2 2 9" xfId="13920" xr:uid="{00000000-0005-0000-0000-0000C2370000}"/>
    <cellStyle name="Porcentual 2 2 20" xfId="13921" xr:uid="{00000000-0005-0000-0000-0000C3370000}"/>
    <cellStyle name="Porcentual 2 2 21" xfId="13922" xr:uid="{00000000-0005-0000-0000-0000C4370000}"/>
    <cellStyle name="Porcentual 2 2 22" xfId="13923" xr:uid="{00000000-0005-0000-0000-0000C5370000}"/>
    <cellStyle name="Porcentual 2 2 3" xfId="13924" xr:uid="{00000000-0005-0000-0000-0000C6370000}"/>
    <cellStyle name="Porcentual 2 2 3 2" xfId="13925" xr:uid="{00000000-0005-0000-0000-0000C7370000}"/>
    <cellStyle name="Porcentual 2 2 3 2 2" xfId="13926" xr:uid="{00000000-0005-0000-0000-0000C8370000}"/>
    <cellStyle name="Porcentual 2 2 3 2 3" xfId="13927" xr:uid="{00000000-0005-0000-0000-0000C9370000}"/>
    <cellStyle name="Porcentual 2 2 3 3" xfId="13928" xr:uid="{00000000-0005-0000-0000-0000CA370000}"/>
    <cellStyle name="Porcentual 2 2 3 3 2" xfId="13929" xr:uid="{00000000-0005-0000-0000-0000CB370000}"/>
    <cellStyle name="Porcentual 2 2 3 3 3" xfId="13930" xr:uid="{00000000-0005-0000-0000-0000CC370000}"/>
    <cellStyle name="Porcentual 2 2 3 4" xfId="13931" xr:uid="{00000000-0005-0000-0000-0000CD370000}"/>
    <cellStyle name="Porcentual 2 2 3 4 2" xfId="13932" xr:uid="{00000000-0005-0000-0000-0000CE370000}"/>
    <cellStyle name="Porcentual 2 2 3 4 3" xfId="13933" xr:uid="{00000000-0005-0000-0000-0000CF370000}"/>
    <cellStyle name="Porcentual 2 2 3 5" xfId="13934" xr:uid="{00000000-0005-0000-0000-0000D0370000}"/>
    <cellStyle name="Porcentual 2 2 3 5 2" xfId="13935" xr:uid="{00000000-0005-0000-0000-0000D1370000}"/>
    <cellStyle name="Porcentual 2 2 3 5 3" xfId="13936" xr:uid="{00000000-0005-0000-0000-0000D2370000}"/>
    <cellStyle name="Porcentual 2 2 3 6" xfId="13937" xr:uid="{00000000-0005-0000-0000-0000D3370000}"/>
    <cellStyle name="Porcentual 2 2 3 6 2" xfId="13938" xr:uid="{00000000-0005-0000-0000-0000D4370000}"/>
    <cellStyle name="Porcentual 2 2 3 6 3" xfId="13939" xr:uid="{00000000-0005-0000-0000-0000D5370000}"/>
    <cellStyle name="Porcentual 2 2 3 7" xfId="13940" xr:uid="{00000000-0005-0000-0000-0000D6370000}"/>
    <cellStyle name="Porcentual 2 2 3 7 2" xfId="13941" xr:uid="{00000000-0005-0000-0000-0000D7370000}"/>
    <cellStyle name="Porcentual 2 2 3 7 3" xfId="13942" xr:uid="{00000000-0005-0000-0000-0000D8370000}"/>
    <cellStyle name="Porcentual 2 2 3 8" xfId="13943" xr:uid="{00000000-0005-0000-0000-0000D9370000}"/>
    <cellStyle name="Porcentual 2 2 3 9" xfId="13944" xr:uid="{00000000-0005-0000-0000-0000DA370000}"/>
    <cellStyle name="Porcentual 2 2 4" xfId="13945" xr:uid="{00000000-0005-0000-0000-0000DB370000}"/>
    <cellStyle name="Porcentual 2 2 4 2" xfId="13946" xr:uid="{00000000-0005-0000-0000-0000DC370000}"/>
    <cellStyle name="Porcentual 2 2 4 3" xfId="13947" xr:uid="{00000000-0005-0000-0000-0000DD370000}"/>
    <cellStyle name="Porcentual 2 2 5" xfId="13948" xr:uid="{00000000-0005-0000-0000-0000DE370000}"/>
    <cellStyle name="Porcentual 2 2 5 2" xfId="13949" xr:uid="{00000000-0005-0000-0000-0000DF370000}"/>
    <cellStyle name="Porcentual 2 2 5 3" xfId="13950" xr:uid="{00000000-0005-0000-0000-0000E0370000}"/>
    <cellStyle name="Porcentual 2 2 6" xfId="13951" xr:uid="{00000000-0005-0000-0000-0000E1370000}"/>
    <cellStyle name="Porcentual 2 2 6 2" xfId="13952" xr:uid="{00000000-0005-0000-0000-0000E2370000}"/>
    <cellStyle name="Porcentual 2 2 6 3" xfId="13953" xr:uid="{00000000-0005-0000-0000-0000E3370000}"/>
    <cellStyle name="Porcentual 2 2 7" xfId="13954" xr:uid="{00000000-0005-0000-0000-0000E4370000}"/>
    <cellStyle name="Porcentual 2 2 7 2" xfId="13955" xr:uid="{00000000-0005-0000-0000-0000E5370000}"/>
    <cellStyle name="Porcentual 2 2 7 3" xfId="13956" xr:uid="{00000000-0005-0000-0000-0000E6370000}"/>
    <cellStyle name="Porcentual 2 2 8" xfId="13957" xr:uid="{00000000-0005-0000-0000-0000E7370000}"/>
    <cellStyle name="Porcentual 2 2 8 2" xfId="13958" xr:uid="{00000000-0005-0000-0000-0000E8370000}"/>
    <cellStyle name="Porcentual 2 2 8 3" xfId="13959" xr:uid="{00000000-0005-0000-0000-0000E9370000}"/>
    <cellStyle name="Porcentual 2 2 9" xfId="13960" xr:uid="{00000000-0005-0000-0000-0000EA370000}"/>
    <cellStyle name="Porcentual 2 2 9 2" xfId="13961" xr:uid="{00000000-0005-0000-0000-0000EB370000}"/>
    <cellStyle name="Porcentual 2 2 9 3" xfId="13962" xr:uid="{00000000-0005-0000-0000-0000EC370000}"/>
    <cellStyle name="Porcentual 2 20" xfId="13963" xr:uid="{00000000-0005-0000-0000-0000ED370000}"/>
    <cellStyle name="Porcentual 2 3" xfId="13964" xr:uid="{00000000-0005-0000-0000-0000EE370000}"/>
    <cellStyle name="Porcentual 2 3 2" xfId="13965" xr:uid="{00000000-0005-0000-0000-0000EF370000}"/>
    <cellStyle name="Porcentual 2 3 3" xfId="13966" xr:uid="{00000000-0005-0000-0000-0000F0370000}"/>
    <cellStyle name="Porcentual 2 4" xfId="13967" xr:uid="{00000000-0005-0000-0000-0000F1370000}"/>
    <cellStyle name="Porcentual 2 4 2" xfId="13968" xr:uid="{00000000-0005-0000-0000-0000F2370000}"/>
    <cellStyle name="Porcentual 2 4 3" xfId="13969" xr:uid="{00000000-0005-0000-0000-0000F3370000}"/>
    <cellStyle name="Porcentual 2 5" xfId="13970" xr:uid="{00000000-0005-0000-0000-0000F4370000}"/>
    <cellStyle name="Porcentual 2 5 2" xfId="13971" xr:uid="{00000000-0005-0000-0000-0000F5370000}"/>
    <cellStyle name="Porcentual 2 5 3" xfId="13972" xr:uid="{00000000-0005-0000-0000-0000F6370000}"/>
    <cellStyle name="Porcentual 2 6" xfId="13973" xr:uid="{00000000-0005-0000-0000-0000F7370000}"/>
    <cellStyle name="Porcentual 2 6 2" xfId="13974" xr:uid="{00000000-0005-0000-0000-0000F8370000}"/>
    <cellStyle name="Porcentual 2 6 3" xfId="13975" xr:uid="{00000000-0005-0000-0000-0000F9370000}"/>
    <cellStyle name="Porcentual 2 7" xfId="13976" xr:uid="{00000000-0005-0000-0000-0000FA370000}"/>
    <cellStyle name="Porcentual 2 7 2" xfId="13977" xr:uid="{00000000-0005-0000-0000-0000FB370000}"/>
    <cellStyle name="Porcentual 2 7 3" xfId="13978" xr:uid="{00000000-0005-0000-0000-0000FC370000}"/>
    <cellStyle name="Porcentual 2 8" xfId="13979" xr:uid="{00000000-0005-0000-0000-0000FD370000}"/>
    <cellStyle name="Porcentual 2 8 2" xfId="13980" xr:uid="{00000000-0005-0000-0000-0000FE370000}"/>
    <cellStyle name="Porcentual 2 8 3" xfId="13981" xr:uid="{00000000-0005-0000-0000-0000FF370000}"/>
    <cellStyle name="Porcentual 2 9" xfId="13982" xr:uid="{00000000-0005-0000-0000-000000380000}"/>
    <cellStyle name="Porcentual 2 9 2" xfId="13983" xr:uid="{00000000-0005-0000-0000-000001380000}"/>
    <cellStyle name="Porcentual 2 9 3" xfId="13984" xr:uid="{00000000-0005-0000-0000-000002380000}"/>
    <cellStyle name="Porcentual 3 2" xfId="13985" xr:uid="{00000000-0005-0000-0000-000003380000}"/>
    <cellStyle name="Porcentual 3 2 2" xfId="13986" xr:uid="{00000000-0005-0000-0000-000004380000}"/>
    <cellStyle name="Porcentual 3 2 3" xfId="13987" xr:uid="{00000000-0005-0000-0000-000005380000}"/>
    <cellStyle name="Porcentual 3 2 4" xfId="13988" xr:uid="{00000000-0005-0000-0000-000006380000}"/>
    <cellStyle name="Porcentual 3 2 5" xfId="13989" xr:uid="{00000000-0005-0000-0000-000007380000}"/>
    <cellStyle name="Porcentual 3 2 6" xfId="13990" xr:uid="{00000000-0005-0000-0000-000008380000}"/>
    <cellStyle name="Porcentual 3 2 7" xfId="13991" xr:uid="{00000000-0005-0000-0000-000009380000}"/>
    <cellStyle name="Porcentual 3 2 8" xfId="13992" xr:uid="{00000000-0005-0000-0000-00000A380000}"/>
    <cellStyle name="Porcentual 3 3" xfId="13993" xr:uid="{00000000-0005-0000-0000-00000B380000}"/>
    <cellStyle name="Porcentual 3 3 2" xfId="13994" xr:uid="{00000000-0005-0000-0000-00000C380000}"/>
    <cellStyle name="Porcentual 3 4" xfId="13995" xr:uid="{00000000-0005-0000-0000-00000D380000}"/>
    <cellStyle name="Porcentual 4 10" xfId="13996" xr:uid="{00000000-0005-0000-0000-00000E380000}"/>
    <cellStyle name="Porcentual 4 10 2" xfId="13997" xr:uid="{00000000-0005-0000-0000-00000F380000}"/>
    <cellStyle name="Porcentual 4 10 3" xfId="13998" xr:uid="{00000000-0005-0000-0000-000010380000}"/>
    <cellStyle name="Porcentual 4 11" xfId="13999" xr:uid="{00000000-0005-0000-0000-000011380000}"/>
    <cellStyle name="Porcentual 4 11 2" xfId="14000" xr:uid="{00000000-0005-0000-0000-000012380000}"/>
    <cellStyle name="Porcentual 4 11 3" xfId="14001" xr:uid="{00000000-0005-0000-0000-000013380000}"/>
    <cellStyle name="Porcentual 4 12" xfId="14002" xr:uid="{00000000-0005-0000-0000-000014380000}"/>
    <cellStyle name="Porcentual 4 12 2" xfId="14003" xr:uid="{00000000-0005-0000-0000-000015380000}"/>
    <cellStyle name="Porcentual 4 12 3" xfId="14004" xr:uid="{00000000-0005-0000-0000-000016380000}"/>
    <cellStyle name="Porcentual 4 13" xfId="14005" xr:uid="{00000000-0005-0000-0000-000017380000}"/>
    <cellStyle name="Porcentual 4 14" xfId="14006" xr:uid="{00000000-0005-0000-0000-000018380000}"/>
    <cellStyle name="Porcentual 4 15" xfId="14007" xr:uid="{00000000-0005-0000-0000-000019380000}"/>
    <cellStyle name="Porcentual 4 16" xfId="14008" xr:uid="{00000000-0005-0000-0000-00001A380000}"/>
    <cellStyle name="Porcentual 4 17" xfId="14009" xr:uid="{00000000-0005-0000-0000-00001B380000}"/>
    <cellStyle name="Porcentual 4 18" xfId="14010" xr:uid="{00000000-0005-0000-0000-00001C380000}"/>
    <cellStyle name="Porcentual 4 2" xfId="14011" xr:uid="{00000000-0005-0000-0000-00001D380000}"/>
    <cellStyle name="Porcentual 4 2 2" xfId="14012" xr:uid="{00000000-0005-0000-0000-00001E380000}"/>
    <cellStyle name="Porcentual 4 2 3" xfId="14013" xr:uid="{00000000-0005-0000-0000-00001F380000}"/>
    <cellStyle name="Porcentual 4 3" xfId="14014" xr:uid="{00000000-0005-0000-0000-000020380000}"/>
    <cellStyle name="Porcentual 4 3 2" xfId="14015" xr:uid="{00000000-0005-0000-0000-000021380000}"/>
    <cellStyle name="Porcentual 4 3 3" xfId="14016" xr:uid="{00000000-0005-0000-0000-000022380000}"/>
    <cellStyle name="Porcentual 4 4" xfId="14017" xr:uid="{00000000-0005-0000-0000-000023380000}"/>
    <cellStyle name="Porcentual 4 4 2" xfId="14018" xr:uid="{00000000-0005-0000-0000-000024380000}"/>
    <cellStyle name="Porcentual 4 4 3" xfId="14019" xr:uid="{00000000-0005-0000-0000-000025380000}"/>
    <cellStyle name="Porcentual 4 5" xfId="14020" xr:uid="{00000000-0005-0000-0000-000026380000}"/>
    <cellStyle name="Porcentual 4 5 2" xfId="14021" xr:uid="{00000000-0005-0000-0000-000027380000}"/>
    <cellStyle name="Porcentual 4 5 3" xfId="14022" xr:uid="{00000000-0005-0000-0000-000028380000}"/>
    <cellStyle name="Porcentual 4 6" xfId="14023" xr:uid="{00000000-0005-0000-0000-000029380000}"/>
    <cellStyle name="Porcentual 4 6 2" xfId="14024" xr:uid="{00000000-0005-0000-0000-00002A380000}"/>
    <cellStyle name="Porcentual 4 6 3" xfId="14025" xr:uid="{00000000-0005-0000-0000-00002B380000}"/>
    <cellStyle name="Porcentual 4 7" xfId="14026" xr:uid="{00000000-0005-0000-0000-00002C380000}"/>
    <cellStyle name="Porcentual 4 7 2" xfId="14027" xr:uid="{00000000-0005-0000-0000-00002D380000}"/>
    <cellStyle name="Porcentual 4 7 3" xfId="14028" xr:uid="{00000000-0005-0000-0000-00002E380000}"/>
    <cellStyle name="Porcentual 4 8" xfId="14029" xr:uid="{00000000-0005-0000-0000-00002F380000}"/>
    <cellStyle name="Porcentual 4 8 2" xfId="14030" xr:uid="{00000000-0005-0000-0000-000030380000}"/>
    <cellStyle name="Porcentual 4 8 3" xfId="14031" xr:uid="{00000000-0005-0000-0000-000031380000}"/>
    <cellStyle name="Porcentual 4 9" xfId="14032" xr:uid="{00000000-0005-0000-0000-000032380000}"/>
    <cellStyle name="Porcentual 4 9 2" xfId="14033" xr:uid="{00000000-0005-0000-0000-000033380000}"/>
    <cellStyle name="Porcentual 4 9 3" xfId="14034" xr:uid="{00000000-0005-0000-0000-000034380000}"/>
    <cellStyle name="Porcentual 5" xfId="14035" xr:uid="{00000000-0005-0000-0000-000035380000}"/>
    <cellStyle name="Porcentual 5 10" xfId="14036" xr:uid="{00000000-0005-0000-0000-000036380000}"/>
    <cellStyle name="Porcentual 5 11" xfId="14037" xr:uid="{00000000-0005-0000-0000-000037380000}"/>
    <cellStyle name="Porcentual 5 12" xfId="14038" xr:uid="{00000000-0005-0000-0000-000038380000}"/>
    <cellStyle name="Porcentual 5 13" xfId="14039" xr:uid="{00000000-0005-0000-0000-000039380000}"/>
    <cellStyle name="Porcentual 5 14" xfId="14040" xr:uid="{00000000-0005-0000-0000-00003A380000}"/>
    <cellStyle name="Porcentual 5 2" xfId="14041" xr:uid="{00000000-0005-0000-0000-00003B380000}"/>
    <cellStyle name="Porcentual 5 2 2" xfId="14042" xr:uid="{00000000-0005-0000-0000-00003C380000}"/>
    <cellStyle name="Porcentual 5 3" xfId="14043" xr:uid="{00000000-0005-0000-0000-00003D380000}"/>
    <cellStyle name="Porcentual 5 3 2" xfId="14044" xr:uid="{00000000-0005-0000-0000-00003E380000}"/>
    <cellStyle name="Porcentual 5 4" xfId="14045" xr:uid="{00000000-0005-0000-0000-00003F380000}"/>
    <cellStyle name="Porcentual 5 4 2" xfId="14046" xr:uid="{00000000-0005-0000-0000-000040380000}"/>
    <cellStyle name="Porcentual 5 5" xfId="14047" xr:uid="{00000000-0005-0000-0000-000041380000}"/>
    <cellStyle name="Porcentual 5 6" xfId="14048" xr:uid="{00000000-0005-0000-0000-000042380000}"/>
    <cellStyle name="Porcentual 5 7" xfId="14049" xr:uid="{00000000-0005-0000-0000-000043380000}"/>
    <cellStyle name="Porcentual 5 8" xfId="14050" xr:uid="{00000000-0005-0000-0000-000044380000}"/>
    <cellStyle name="Porcentual 5 9" xfId="14051" xr:uid="{00000000-0005-0000-0000-000045380000}"/>
    <cellStyle name="Porcentual 6" xfId="14052" xr:uid="{00000000-0005-0000-0000-000046380000}"/>
    <cellStyle name="Porcentual 6 2" xfId="14053" xr:uid="{00000000-0005-0000-0000-000047380000}"/>
    <cellStyle name="Porcentual 6 2 10" xfId="14054" xr:uid="{00000000-0005-0000-0000-000048380000}"/>
    <cellStyle name="Porcentual 6 2 11" xfId="14055" xr:uid="{00000000-0005-0000-0000-000049380000}"/>
    <cellStyle name="Porcentual 6 2 12" xfId="14056" xr:uid="{00000000-0005-0000-0000-00004A380000}"/>
    <cellStyle name="Porcentual 6 2 13" xfId="14057" xr:uid="{00000000-0005-0000-0000-00004B380000}"/>
    <cellStyle name="Porcentual 6 2 14" xfId="14058" xr:uid="{00000000-0005-0000-0000-00004C380000}"/>
    <cellStyle name="Porcentual 6 2 15" xfId="14059" xr:uid="{00000000-0005-0000-0000-00004D380000}"/>
    <cellStyle name="Porcentual 6 2 16" xfId="14060" xr:uid="{00000000-0005-0000-0000-00004E380000}"/>
    <cellStyle name="Porcentual 6 2 17" xfId="14061" xr:uid="{00000000-0005-0000-0000-00004F380000}"/>
    <cellStyle name="Porcentual 6 2 18" xfId="14062" xr:uid="{00000000-0005-0000-0000-000050380000}"/>
    <cellStyle name="Porcentual 6 2 19" xfId="14063" xr:uid="{00000000-0005-0000-0000-000051380000}"/>
    <cellStyle name="Porcentual 6 2 2" xfId="14064" xr:uid="{00000000-0005-0000-0000-000052380000}"/>
    <cellStyle name="Porcentual 6 2 20" xfId="14065" xr:uid="{00000000-0005-0000-0000-000053380000}"/>
    <cellStyle name="Porcentual 6 2 21" xfId="14066" xr:uid="{00000000-0005-0000-0000-000054380000}"/>
    <cellStyle name="Porcentual 6 2 22" xfId="14067" xr:uid="{00000000-0005-0000-0000-000055380000}"/>
    <cellStyle name="Porcentual 6 2 23" xfId="14068" xr:uid="{00000000-0005-0000-0000-000056380000}"/>
    <cellStyle name="Porcentual 6 2 24" xfId="14069" xr:uid="{00000000-0005-0000-0000-000057380000}"/>
    <cellStyle name="Porcentual 6 2 25" xfId="14070" xr:uid="{00000000-0005-0000-0000-000058380000}"/>
    <cellStyle name="Porcentual 6 2 26" xfId="14071" xr:uid="{00000000-0005-0000-0000-000059380000}"/>
    <cellStyle name="Porcentual 6 2 27" xfId="14072" xr:uid="{00000000-0005-0000-0000-00005A380000}"/>
    <cellStyle name="Porcentual 6 2 28" xfId="14073" xr:uid="{00000000-0005-0000-0000-00005B380000}"/>
    <cellStyle name="Porcentual 6 2 29" xfId="14074" xr:uid="{00000000-0005-0000-0000-00005C380000}"/>
    <cellStyle name="Porcentual 6 2 3" xfId="14075" xr:uid="{00000000-0005-0000-0000-00005D380000}"/>
    <cellStyle name="Porcentual 6 2 30" xfId="14076" xr:uid="{00000000-0005-0000-0000-00005E380000}"/>
    <cellStyle name="Porcentual 6 2 31" xfId="14077" xr:uid="{00000000-0005-0000-0000-00005F380000}"/>
    <cellStyle name="Porcentual 6 2 32" xfId="14078" xr:uid="{00000000-0005-0000-0000-000060380000}"/>
    <cellStyle name="Porcentual 6 2 33" xfId="14079" xr:uid="{00000000-0005-0000-0000-000061380000}"/>
    <cellStyle name="Porcentual 6 2 34" xfId="14080" xr:uid="{00000000-0005-0000-0000-000062380000}"/>
    <cellStyle name="Porcentual 6 2 35" xfId="14081" xr:uid="{00000000-0005-0000-0000-000063380000}"/>
    <cellStyle name="Porcentual 6 2 4" xfId="14082" xr:uid="{00000000-0005-0000-0000-000064380000}"/>
    <cellStyle name="Porcentual 6 2 5" xfId="14083" xr:uid="{00000000-0005-0000-0000-000065380000}"/>
    <cellStyle name="Porcentual 6 2 6" xfId="14084" xr:uid="{00000000-0005-0000-0000-000066380000}"/>
    <cellStyle name="Porcentual 6 2 7" xfId="14085" xr:uid="{00000000-0005-0000-0000-000067380000}"/>
    <cellStyle name="Porcentual 6 2 8" xfId="14086" xr:uid="{00000000-0005-0000-0000-000068380000}"/>
    <cellStyle name="Porcentual 6 2 9" xfId="14087" xr:uid="{00000000-0005-0000-0000-000069380000}"/>
    <cellStyle name="PrePop Currency (0)" xfId="14088" xr:uid="{00000000-0005-0000-0000-00006A380000}"/>
    <cellStyle name="PrePop Currency (2)" xfId="14089" xr:uid="{00000000-0005-0000-0000-00006B380000}"/>
    <cellStyle name="PrePop Units (0)" xfId="14090" xr:uid="{00000000-0005-0000-0000-00006C380000}"/>
    <cellStyle name="PrePop Units (1)" xfId="14091" xr:uid="{00000000-0005-0000-0000-00006D380000}"/>
    <cellStyle name="PrePop Units (2)" xfId="14092" xr:uid="{00000000-0005-0000-0000-00006E380000}"/>
    <cellStyle name="pricing" xfId="14093" xr:uid="{00000000-0005-0000-0000-00006F380000}"/>
    <cellStyle name="producto" xfId="14094" xr:uid="{00000000-0005-0000-0000-000070380000}"/>
    <cellStyle name="PSChar" xfId="14095" xr:uid="{00000000-0005-0000-0000-000071380000}"/>
    <cellStyle name="PSChar 2" xfId="14096" xr:uid="{00000000-0005-0000-0000-000072380000}"/>
    <cellStyle name="PSDate" xfId="14097" xr:uid="{00000000-0005-0000-0000-000073380000}"/>
    <cellStyle name="PSDec" xfId="14098" xr:uid="{00000000-0005-0000-0000-000074380000}"/>
    <cellStyle name="PSDec 2" xfId="14099" xr:uid="{00000000-0005-0000-0000-000075380000}"/>
    <cellStyle name="PSHeading" xfId="14100" xr:uid="{00000000-0005-0000-0000-000076380000}"/>
    <cellStyle name="PSInt" xfId="14101" xr:uid="{00000000-0005-0000-0000-000077380000}"/>
    <cellStyle name="PSInt 2" xfId="14102" xr:uid="{00000000-0005-0000-0000-000078380000}"/>
    <cellStyle name="PSSpacer" xfId="14103" xr:uid="{00000000-0005-0000-0000-000079380000}"/>
    <cellStyle name="Puntero" xfId="14104" xr:uid="{00000000-0005-0000-0000-00007A380000}"/>
    <cellStyle name="Punto" xfId="14105" xr:uid="{00000000-0005-0000-0000-00007B380000}"/>
    <cellStyle name="Punto0" xfId="14106" xr:uid="{00000000-0005-0000-0000-00007C380000}"/>
    <cellStyle name="Punto0 - Modelo1" xfId="14107" xr:uid="{00000000-0005-0000-0000-00007D380000}"/>
    <cellStyle name="Punto0 - Modelo3" xfId="14108" xr:uid="{00000000-0005-0000-0000-00007E380000}"/>
    <cellStyle name="Punto0 2" xfId="14109" xr:uid="{00000000-0005-0000-0000-00007F380000}"/>
    <cellStyle name="Punto0 3" xfId="14110" xr:uid="{00000000-0005-0000-0000-000080380000}"/>
    <cellStyle name="Punto0 4" xfId="14111" xr:uid="{00000000-0005-0000-0000-000081380000}"/>
    <cellStyle name="Punto0 5" xfId="14112" xr:uid="{00000000-0005-0000-0000-000082380000}"/>
    <cellStyle name="Punto0 6" xfId="14113" xr:uid="{00000000-0005-0000-0000-000083380000}"/>
    <cellStyle name="Punto0 7" xfId="14114" xr:uid="{00000000-0005-0000-0000-000084380000}"/>
    <cellStyle name="Punto0_~0022452" xfId="14115" xr:uid="{00000000-0005-0000-0000-000085380000}"/>
    <cellStyle name="Pyör. luku_SHEET4A.XLS" xfId="14116" xr:uid="{00000000-0005-0000-0000-000086380000}"/>
    <cellStyle name="Pyör. valuutta_SHEET4A.XLS" xfId="14117" xr:uid="{00000000-0005-0000-0000-000087380000}"/>
    <cellStyle name="QDF" xfId="14118" xr:uid="{00000000-0005-0000-0000-000088380000}"/>
    <cellStyle name="Recuadro" xfId="14119" xr:uid="{00000000-0005-0000-0000-000089380000}"/>
    <cellStyle name="Recuadro iz" xfId="14120" xr:uid="{00000000-0005-0000-0000-00008A380000}"/>
    <cellStyle name="Red" xfId="14121" xr:uid="{00000000-0005-0000-0000-00008B380000}"/>
    <cellStyle name="regstoresfromspecstores" xfId="14122" xr:uid="{00000000-0005-0000-0000-00008C380000}"/>
    <cellStyle name="ReportTitlePrompt" xfId="14123" xr:uid="{00000000-0005-0000-0000-00008D380000}"/>
    <cellStyle name="ReportTitleValue" xfId="14124" xr:uid="{00000000-0005-0000-0000-00008E380000}"/>
    <cellStyle name="RevList" xfId="14125" xr:uid="{00000000-0005-0000-0000-00008F380000}"/>
    <cellStyle name="RM" xfId="14126" xr:uid="{00000000-0005-0000-0000-000090380000}"/>
    <cellStyle name="robs" xfId="14127" xr:uid="{00000000-0005-0000-0000-000091380000}"/>
    <cellStyle name="Rótulo" xfId="14128" xr:uid="{00000000-0005-0000-0000-000092380000}"/>
    <cellStyle name="Row label" xfId="14129" xr:uid="{00000000-0005-0000-0000-000093380000}"/>
    <cellStyle name="Row label (indent)" xfId="14130" xr:uid="{00000000-0005-0000-0000-000094380000}"/>
    <cellStyle name="RowAcctAbovePrompt" xfId="14131" xr:uid="{00000000-0005-0000-0000-000095380000}"/>
    <cellStyle name="RowAcctSOBAbovePrompt" xfId="14132" xr:uid="{00000000-0005-0000-0000-000096380000}"/>
    <cellStyle name="RowAcctSOBValue" xfId="14133" xr:uid="{00000000-0005-0000-0000-000097380000}"/>
    <cellStyle name="RowAcctValue" xfId="14134" xr:uid="{00000000-0005-0000-0000-000098380000}"/>
    <cellStyle name="RowAttrAbovePrompt" xfId="14135" xr:uid="{00000000-0005-0000-0000-000099380000}"/>
    <cellStyle name="RowAttrValue" xfId="14136" xr:uid="{00000000-0005-0000-0000-00009A380000}"/>
    <cellStyle name="RowColSetAbovePrompt" xfId="14137" xr:uid="{00000000-0005-0000-0000-00009B380000}"/>
    <cellStyle name="RowColSetLeftPrompt" xfId="14138" xr:uid="{00000000-0005-0000-0000-00009C380000}"/>
    <cellStyle name="RowColSetValue" xfId="14139" xr:uid="{00000000-0005-0000-0000-00009D380000}"/>
    <cellStyle name="RowLeftPrompt" xfId="14140" xr:uid="{00000000-0005-0000-0000-00009E380000}"/>
    <cellStyle name="Salida 2" xfId="14141" xr:uid="{00000000-0005-0000-0000-00009F380000}"/>
    <cellStyle name="Salida 2 2" xfId="14142" xr:uid="{00000000-0005-0000-0000-0000A0380000}"/>
    <cellStyle name="Salida 2 3" xfId="14143" xr:uid="{00000000-0005-0000-0000-0000A1380000}"/>
    <cellStyle name="SampleUsingFormatMask" xfId="14144" xr:uid="{00000000-0005-0000-0000-0000A2380000}"/>
    <cellStyle name="SampleWithNoFormatMask" xfId="14145" xr:uid="{00000000-0005-0000-0000-0000A3380000}"/>
    <cellStyle name="SAPBEXaggData" xfId="14146" xr:uid="{00000000-0005-0000-0000-0000A4380000}"/>
    <cellStyle name="SAPBEXaggDataEmph" xfId="14147" xr:uid="{00000000-0005-0000-0000-0000A5380000}"/>
    <cellStyle name="SAPBEXaggItem" xfId="14148" xr:uid="{00000000-0005-0000-0000-0000A6380000}"/>
    <cellStyle name="SAPBEXaggItemX" xfId="14149" xr:uid="{00000000-0005-0000-0000-0000A7380000}"/>
    <cellStyle name="SAPBEXchaText" xfId="14150" xr:uid="{00000000-0005-0000-0000-0000A8380000}"/>
    <cellStyle name="SAPBEXexcBad7" xfId="14151" xr:uid="{00000000-0005-0000-0000-0000A9380000}"/>
    <cellStyle name="SAPBEXexcBad7 2" xfId="14152" xr:uid="{00000000-0005-0000-0000-0000AA380000}"/>
    <cellStyle name="SAPBEXexcBad8" xfId="14153" xr:uid="{00000000-0005-0000-0000-0000AB380000}"/>
    <cellStyle name="SAPBEXexcBad8 2" xfId="14154" xr:uid="{00000000-0005-0000-0000-0000AC380000}"/>
    <cellStyle name="SAPBEXexcBad9" xfId="14155" xr:uid="{00000000-0005-0000-0000-0000AD380000}"/>
    <cellStyle name="SAPBEXexcBad9 2" xfId="14156" xr:uid="{00000000-0005-0000-0000-0000AE380000}"/>
    <cellStyle name="SAPBEXexcCritical4" xfId="14157" xr:uid="{00000000-0005-0000-0000-0000AF380000}"/>
    <cellStyle name="SAPBEXexcCritical4 2" xfId="14158" xr:uid="{00000000-0005-0000-0000-0000B0380000}"/>
    <cellStyle name="SAPBEXexcCritical5" xfId="14159" xr:uid="{00000000-0005-0000-0000-0000B1380000}"/>
    <cellStyle name="SAPBEXexcCritical5 2" xfId="14160" xr:uid="{00000000-0005-0000-0000-0000B2380000}"/>
    <cellStyle name="SAPBEXexcCritical6" xfId="14161" xr:uid="{00000000-0005-0000-0000-0000B3380000}"/>
    <cellStyle name="SAPBEXexcCritical6 2" xfId="14162" xr:uid="{00000000-0005-0000-0000-0000B4380000}"/>
    <cellStyle name="SAPBEXexcGood1" xfId="14163" xr:uid="{00000000-0005-0000-0000-0000B5380000}"/>
    <cellStyle name="SAPBEXexcGood1 2" xfId="14164" xr:uid="{00000000-0005-0000-0000-0000B6380000}"/>
    <cellStyle name="SAPBEXexcGood2" xfId="14165" xr:uid="{00000000-0005-0000-0000-0000B7380000}"/>
    <cellStyle name="SAPBEXexcGood2 2" xfId="14166" xr:uid="{00000000-0005-0000-0000-0000B8380000}"/>
    <cellStyle name="SAPBEXexcGood3" xfId="14167" xr:uid="{00000000-0005-0000-0000-0000B9380000}"/>
    <cellStyle name="SAPBEXexcGood3 2" xfId="14168" xr:uid="{00000000-0005-0000-0000-0000BA380000}"/>
    <cellStyle name="SAPBEXfilterDrill" xfId="14169" xr:uid="{00000000-0005-0000-0000-0000BB380000}"/>
    <cellStyle name="SAPBEXfilterItem" xfId="14170" xr:uid="{00000000-0005-0000-0000-0000BC380000}"/>
    <cellStyle name="SAPBEXfilterItem 2" xfId="14171" xr:uid="{00000000-0005-0000-0000-0000BD380000}"/>
    <cellStyle name="SAPBEXfilterText" xfId="14172" xr:uid="{00000000-0005-0000-0000-0000BE380000}"/>
    <cellStyle name="SAPBEXformats" xfId="14173" xr:uid="{00000000-0005-0000-0000-0000BF380000}"/>
    <cellStyle name="SAPBEXformats 2" xfId="14174" xr:uid="{00000000-0005-0000-0000-0000C0380000}"/>
    <cellStyle name="SAPBEXheaderItem" xfId="14175" xr:uid="{00000000-0005-0000-0000-0000C1380000}"/>
    <cellStyle name="SAPBEXheaderItem 2" xfId="14176" xr:uid="{00000000-0005-0000-0000-0000C2380000}"/>
    <cellStyle name="SAPBEXheaderText" xfId="14177" xr:uid="{00000000-0005-0000-0000-0000C3380000}"/>
    <cellStyle name="SAPBEXheaderText 2" xfId="14178" xr:uid="{00000000-0005-0000-0000-0000C4380000}"/>
    <cellStyle name="SAPBEXHLevel0" xfId="14179" xr:uid="{00000000-0005-0000-0000-0000C5380000}"/>
    <cellStyle name="SAPBEXHLevel0 2" xfId="14180" xr:uid="{00000000-0005-0000-0000-0000C6380000}"/>
    <cellStyle name="SAPBEXHLevel0 3" xfId="14181" xr:uid="{00000000-0005-0000-0000-0000C7380000}"/>
    <cellStyle name="SAPBEXHLevel0 4" xfId="14182" xr:uid="{00000000-0005-0000-0000-0000C8380000}"/>
    <cellStyle name="SAPBEXHLevel0 5" xfId="14183" xr:uid="{00000000-0005-0000-0000-0000C9380000}"/>
    <cellStyle name="SAPBEXHLevel0X" xfId="14184" xr:uid="{00000000-0005-0000-0000-0000CA380000}"/>
    <cellStyle name="SAPBEXHLevel0X 2" xfId="14185" xr:uid="{00000000-0005-0000-0000-0000CB380000}"/>
    <cellStyle name="SAPBEXHLevel0X 3" xfId="14186" xr:uid="{00000000-0005-0000-0000-0000CC380000}"/>
    <cellStyle name="SAPBEXHLevel0X 4" xfId="14187" xr:uid="{00000000-0005-0000-0000-0000CD380000}"/>
    <cellStyle name="SAPBEXHLevel0X 5" xfId="14188" xr:uid="{00000000-0005-0000-0000-0000CE380000}"/>
    <cellStyle name="SAPBEXHLevel1" xfId="14189" xr:uid="{00000000-0005-0000-0000-0000CF380000}"/>
    <cellStyle name="SAPBEXHLevel1 2" xfId="14190" xr:uid="{00000000-0005-0000-0000-0000D0380000}"/>
    <cellStyle name="SAPBEXHLevel1 3" xfId="14191" xr:uid="{00000000-0005-0000-0000-0000D1380000}"/>
    <cellStyle name="SAPBEXHLevel1 4" xfId="14192" xr:uid="{00000000-0005-0000-0000-0000D2380000}"/>
    <cellStyle name="SAPBEXHLevel1 5" xfId="14193" xr:uid="{00000000-0005-0000-0000-0000D3380000}"/>
    <cellStyle name="SAPBEXHLevel1X" xfId="14194" xr:uid="{00000000-0005-0000-0000-0000D4380000}"/>
    <cellStyle name="SAPBEXHLevel1X 2" xfId="14195" xr:uid="{00000000-0005-0000-0000-0000D5380000}"/>
    <cellStyle name="SAPBEXHLevel1X 3" xfId="14196" xr:uid="{00000000-0005-0000-0000-0000D6380000}"/>
    <cellStyle name="SAPBEXHLevel1X 4" xfId="14197" xr:uid="{00000000-0005-0000-0000-0000D7380000}"/>
    <cellStyle name="SAPBEXHLevel1X 5" xfId="14198" xr:uid="{00000000-0005-0000-0000-0000D8380000}"/>
    <cellStyle name="SAPBEXHLevel2" xfId="14199" xr:uid="{00000000-0005-0000-0000-0000D9380000}"/>
    <cellStyle name="SAPBEXHLevel2 2" xfId="14200" xr:uid="{00000000-0005-0000-0000-0000DA380000}"/>
    <cellStyle name="SAPBEXHLevel2 3" xfId="14201" xr:uid="{00000000-0005-0000-0000-0000DB380000}"/>
    <cellStyle name="SAPBEXHLevel2 4" xfId="14202" xr:uid="{00000000-0005-0000-0000-0000DC380000}"/>
    <cellStyle name="SAPBEXHLevel2 5" xfId="14203" xr:uid="{00000000-0005-0000-0000-0000DD380000}"/>
    <cellStyle name="SAPBEXHLevel2X" xfId="14204" xr:uid="{00000000-0005-0000-0000-0000DE380000}"/>
    <cellStyle name="SAPBEXHLevel2X 2" xfId="14205" xr:uid="{00000000-0005-0000-0000-0000DF380000}"/>
    <cellStyle name="SAPBEXHLevel2X 3" xfId="14206" xr:uid="{00000000-0005-0000-0000-0000E0380000}"/>
    <cellStyle name="SAPBEXHLevel2X 4" xfId="14207" xr:uid="{00000000-0005-0000-0000-0000E1380000}"/>
    <cellStyle name="SAPBEXHLevel2X 5" xfId="14208" xr:uid="{00000000-0005-0000-0000-0000E2380000}"/>
    <cellStyle name="SAPBEXHLevel3" xfId="14209" xr:uid="{00000000-0005-0000-0000-0000E3380000}"/>
    <cellStyle name="SAPBEXHLevel3 2" xfId="14210" xr:uid="{00000000-0005-0000-0000-0000E4380000}"/>
    <cellStyle name="SAPBEXHLevel3 3" xfId="14211" xr:uid="{00000000-0005-0000-0000-0000E5380000}"/>
    <cellStyle name="SAPBEXHLevel3 4" xfId="14212" xr:uid="{00000000-0005-0000-0000-0000E6380000}"/>
    <cellStyle name="SAPBEXHLevel3 5" xfId="14213" xr:uid="{00000000-0005-0000-0000-0000E7380000}"/>
    <cellStyle name="SAPBEXHLevel3X" xfId="14214" xr:uid="{00000000-0005-0000-0000-0000E8380000}"/>
    <cellStyle name="SAPBEXHLevel3X 2" xfId="14215" xr:uid="{00000000-0005-0000-0000-0000E9380000}"/>
    <cellStyle name="SAPBEXHLevel3X 3" xfId="14216" xr:uid="{00000000-0005-0000-0000-0000EA380000}"/>
    <cellStyle name="SAPBEXHLevel3X 4" xfId="14217" xr:uid="{00000000-0005-0000-0000-0000EB380000}"/>
    <cellStyle name="SAPBEXHLevel3X 5" xfId="14218" xr:uid="{00000000-0005-0000-0000-0000EC380000}"/>
    <cellStyle name="SAPBEXresData" xfId="14219" xr:uid="{00000000-0005-0000-0000-0000ED380000}"/>
    <cellStyle name="SAPBEXresData 2" xfId="14220" xr:uid="{00000000-0005-0000-0000-0000EE380000}"/>
    <cellStyle name="SAPBEXresDataEmph" xfId="14221" xr:uid="{00000000-0005-0000-0000-0000EF380000}"/>
    <cellStyle name="SAPBEXresItem" xfId="14222" xr:uid="{00000000-0005-0000-0000-0000F0380000}"/>
    <cellStyle name="SAPBEXresItem 2" xfId="14223" xr:uid="{00000000-0005-0000-0000-0000F1380000}"/>
    <cellStyle name="SAPBEXresItemX" xfId="14224" xr:uid="{00000000-0005-0000-0000-0000F2380000}"/>
    <cellStyle name="SAPBEXresItemX 2" xfId="14225" xr:uid="{00000000-0005-0000-0000-0000F3380000}"/>
    <cellStyle name="SAPBEXstdData" xfId="14226" xr:uid="{00000000-0005-0000-0000-0000F4380000}"/>
    <cellStyle name="SAPBEXstdData 2" xfId="14227" xr:uid="{00000000-0005-0000-0000-0000F5380000}"/>
    <cellStyle name="SAPBEXstdDataEmph" xfId="14228" xr:uid="{00000000-0005-0000-0000-0000F6380000}"/>
    <cellStyle name="SAPBEXstdItem" xfId="14229" xr:uid="{00000000-0005-0000-0000-0000F7380000}"/>
    <cellStyle name="SAPBEXstdItem 2" xfId="14230" xr:uid="{00000000-0005-0000-0000-0000F8380000}"/>
    <cellStyle name="SAPBEXstdItemX" xfId="14231" xr:uid="{00000000-0005-0000-0000-0000F9380000}"/>
    <cellStyle name="SAPBEXstdItemX 2" xfId="14232" xr:uid="{00000000-0005-0000-0000-0000FA380000}"/>
    <cellStyle name="SAPBEXtitle" xfId="14233" xr:uid="{00000000-0005-0000-0000-0000FB380000}"/>
    <cellStyle name="SAPBEXundefined" xfId="14234" xr:uid="{00000000-0005-0000-0000-0000FC380000}"/>
    <cellStyle name="sbt2" xfId="14235" xr:uid="{00000000-0005-0000-0000-0000FD380000}"/>
    <cellStyle name="SCH1" xfId="14236" xr:uid="{00000000-0005-0000-0000-0000FE380000}"/>
    <cellStyle name="ScheduleHeading" xfId="14237" xr:uid="{00000000-0005-0000-0000-0000FF380000}"/>
    <cellStyle name="Section name" xfId="14238" xr:uid="{00000000-0005-0000-0000-000000390000}"/>
    <cellStyle name="Sep. milhar [0]" xfId="14239" xr:uid="{00000000-0005-0000-0000-000001390000}"/>
    <cellStyle name="Separador de m" xfId="14240" xr:uid="{00000000-0005-0000-0000-000002390000}"/>
    <cellStyle name="Separador de milhares [0]_IB06" xfId="14241" xr:uid="{00000000-0005-0000-0000-000003390000}"/>
    <cellStyle name="Separador de milhares_Abertura_Despesa_Nao_Operc" xfId="14242" xr:uid="{00000000-0005-0000-0000-000004390000}"/>
    <cellStyle name="shade" xfId="14243" xr:uid="{00000000-0005-0000-0000-000005390000}"/>
    <cellStyle name="SHADEDSTORES" xfId="14244" xr:uid="{00000000-0005-0000-0000-000006390000}"/>
    <cellStyle name="Share" xfId="14245" xr:uid="{00000000-0005-0000-0000-000007390000}"/>
    <cellStyle name="Single Accounting" xfId="14246" xr:uid="{00000000-0005-0000-0000-000008390000}"/>
    <cellStyle name="specstores" xfId="14247" xr:uid="{00000000-0005-0000-0000-000009390000}"/>
    <cellStyle name="Spreadsheet title" xfId="14248" xr:uid="{00000000-0005-0000-0000-00000A390000}"/>
    <cellStyle name="Standaard_Financial Analysis Report1" xfId="14249" xr:uid="{00000000-0005-0000-0000-00000B390000}"/>
    <cellStyle name="STANDARD" xfId="14250" xr:uid="{00000000-0005-0000-0000-00000C390000}"/>
    <cellStyle name="Style 1" xfId="14251" xr:uid="{00000000-0005-0000-0000-00000D390000}"/>
    <cellStyle name="Style 1 10" xfId="14252" xr:uid="{00000000-0005-0000-0000-00000E390000}"/>
    <cellStyle name="Style 1 11" xfId="14253" xr:uid="{00000000-0005-0000-0000-00000F390000}"/>
    <cellStyle name="Style 1 2" xfId="14254" xr:uid="{00000000-0005-0000-0000-000010390000}"/>
    <cellStyle name="Style 1 3" xfId="14255" xr:uid="{00000000-0005-0000-0000-000011390000}"/>
    <cellStyle name="Style 1 4" xfId="14256" xr:uid="{00000000-0005-0000-0000-000012390000}"/>
    <cellStyle name="Style 1 5" xfId="14257" xr:uid="{00000000-0005-0000-0000-000013390000}"/>
    <cellStyle name="Style 1 6" xfId="14258" xr:uid="{00000000-0005-0000-0000-000014390000}"/>
    <cellStyle name="Style 1 7" xfId="14259" xr:uid="{00000000-0005-0000-0000-000015390000}"/>
    <cellStyle name="Style 1 8" xfId="14260" xr:uid="{00000000-0005-0000-0000-000016390000}"/>
    <cellStyle name="Style 1 9" xfId="14261" xr:uid="{00000000-0005-0000-0000-000017390000}"/>
    <cellStyle name="Style 2" xfId="14262" xr:uid="{00000000-0005-0000-0000-000018390000}"/>
    <cellStyle name="Style 2 2" xfId="14263" xr:uid="{00000000-0005-0000-0000-000019390000}"/>
    <cellStyle name="Style 2 3" xfId="14264" xr:uid="{00000000-0005-0000-0000-00001A390000}"/>
    <cellStyle name="Style 2 4" xfId="14265" xr:uid="{00000000-0005-0000-0000-00001B390000}"/>
    <cellStyle name="Style 2 5" xfId="14266" xr:uid="{00000000-0005-0000-0000-00001C390000}"/>
    <cellStyle name="Style 2 6" xfId="14267" xr:uid="{00000000-0005-0000-0000-00001D390000}"/>
    <cellStyle name="Style 26" xfId="14268" xr:uid="{00000000-0005-0000-0000-00001E390000}"/>
    <cellStyle name="Style 3" xfId="14269" xr:uid="{00000000-0005-0000-0000-00001F390000}"/>
    <cellStyle name="STYLE1" xfId="14270" xr:uid="{00000000-0005-0000-0000-000020390000}"/>
    <cellStyle name="STYLE2" xfId="14271" xr:uid="{00000000-0005-0000-0000-000021390000}"/>
    <cellStyle name="StyleName1" xfId="14272" xr:uid="{00000000-0005-0000-0000-000022390000}"/>
    <cellStyle name="StyleName2" xfId="14273" xr:uid="{00000000-0005-0000-0000-000023390000}"/>
    <cellStyle name="StyleName3" xfId="14274" xr:uid="{00000000-0005-0000-0000-000024390000}"/>
    <cellStyle name="StyleName4" xfId="14275" xr:uid="{00000000-0005-0000-0000-000025390000}"/>
    <cellStyle name="StyleName5" xfId="14276" xr:uid="{00000000-0005-0000-0000-000026390000}"/>
    <cellStyle name="StyleName6" xfId="14277" xr:uid="{00000000-0005-0000-0000-000027390000}"/>
    <cellStyle name="StyleName7" xfId="14278" xr:uid="{00000000-0005-0000-0000-000028390000}"/>
    <cellStyle name="StyleName8" xfId="14279" xr:uid="{00000000-0005-0000-0000-000029390000}"/>
    <cellStyle name="subhead" xfId="14280" xr:uid="{00000000-0005-0000-0000-00002A390000}"/>
    <cellStyle name="SubHeading" xfId="14281" xr:uid="{00000000-0005-0000-0000-00002B390000}"/>
    <cellStyle name="subra" xfId="14282" xr:uid="{00000000-0005-0000-0000-00002C390000}"/>
    <cellStyle name="subt1" xfId="14283" xr:uid="{00000000-0005-0000-0000-00002D390000}"/>
    <cellStyle name="SubTitleHeads" xfId="14284" xr:uid="{00000000-0005-0000-0000-00002E390000}"/>
    <cellStyle name="Subtotal" xfId="14285" xr:uid="{00000000-0005-0000-0000-00002F390000}"/>
    <cellStyle name="Sub-total row" xfId="14286" xr:uid="{00000000-0005-0000-0000-000030390000}"/>
    <cellStyle name="Table finish row" xfId="14287" xr:uid="{00000000-0005-0000-0000-000031390000}"/>
    <cellStyle name="Table Head" xfId="14288" xr:uid="{00000000-0005-0000-0000-000032390000}"/>
    <cellStyle name="Table Head Aligned" xfId="14289" xr:uid="{00000000-0005-0000-0000-000033390000}"/>
    <cellStyle name="Table Head Blue" xfId="14290" xr:uid="{00000000-0005-0000-0000-000034390000}"/>
    <cellStyle name="Table Head Green" xfId="14291" xr:uid="{00000000-0005-0000-0000-000035390000}"/>
    <cellStyle name="Table shading" xfId="14292" xr:uid="{00000000-0005-0000-0000-000036390000}"/>
    <cellStyle name="Table Title" xfId="14293" xr:uid="{00000000-0005-0000-0000-000037390000}"/>
    <cellStyle name="Table unfinish row" xfId="14294" xr:uid="{00000000-0005-0000-0000-000038390000}"/>
    <cellStyle name="Table Units" xfId="14295" xr:uid="{00000000-0005-0000-0000-000039390000}"/>
    <cellStyle name="Table unshading" xfId="14296" xr:uid="{00000000-0005-0000-0000-00003A390000}"/>
    <cellStyle name="taples Plaza" xfId="14297" xr:uid="{00000000-0005-0000-0000-00003B390000}"/>
    <cellStyle name="Text" xfId="14298" xr:uid="{00000000-0005-0000-0000-00003C390000}"/>
    <cellStyle name="Text Indent A" xfId="14299" xr:uid="{00000000-0005-0000-0000-00003D390000}"/>
    <cellStyle name="Text Indent B" xfId="14300" xr:uid="{00000000-0005-0000-0000-00003E390000}"/>
    <cellStyle name="Text Indent C" xfId="14301" xr:uid="{00000000-0005-0000-0000-00003F390000}"/>
    <cellStyle name="Texto de advertencia 2" xfId="14302" xr:uid="{00000000-0005-0000-0000-000040390000}"/>
    <cellStyle name="Texto de advertencia 2 2" xfId="14303" xr:uid="{00000000-0005-0000-0000-000041390000}"/>
    <cellStyle name="Texto de advertencia 2 3" xfId="14304" xr:uid="{00000000-0005-0000-0000-000042390000}"/>
    <cellStyle name="Texto explicativo 2" xfId="14305" xr:uid="{00000000-0005-0000-0000-000043390000}"/>
    <cellStyle name="Texto explicativo 2 2" xfId="14306" xr:uid="{00000000-0005-0000-0000-000044390000}"/>
    <cellStyle name="Texto explicativo 2 3" xfId="14307" xr:uid="{00000000-0005-0000-0000-000045390000}"/>
    <cellStyle name="Þþþþþþþþþþþþþþ" xfId="14308" xr:uid="{00000000-0005-0000-0000-000046390000}"/>
    <cellStyle name="Times 10" xfId="14309" xr:uid="{00000000-0005-0000-0000-000047390000}"/>
    <cellStyle name="Times 12" xfId="14310" xr:uid="{00000000-0005-0000-0000-000048390000}"/>
    <cellStyle name="Times New Roman" xfId="14311" xr:uid="{00000000-0005-0000-0000-000049390000}"/>
    <cellStyle name="Title" xfId="14312" xr:uid="{00000000-0005-0000-0000-00004A390000}"/>
    <cellStyle name="Title 2" xfId="14313" xr:uid="{00000000-0005-0000-0000-00004B390000}"/>
    <cellStyle name="Title 2 2" xfId="14860" xr:uid="{00000000-0005-0000-0000-00004C390000}"/>
    <cellStyle name="Title 2 3" xfId="14859" xr:uid="{00000000-0005-0000-0000-00004D390000}"/>
    <cellStyle name="Título 1 2" xfId="14314" xr:uid="{00000000-0005-0000-0000-00004E390000}"/>
    <cellStyle name="Título 1 2 2" xfId="14315" xr:uid="{00000000-0005-0000-0000-00004F390000}"/>
    <cellStyle name="Título 1 2 2 2" xfId="14316" xr:uid="{00000000-0005-0000-0000-000050390000}"/>
    <cellStyle name="Título 1 2 2 3" xfId="14317" xr:uid="{00000000-0005-0000-0000-000051390000}"/>
    <cellStyle name="Título 1 2 2 4" xfId="14318" xr:uid="{00000000-0005-0000-0000-000052390000}"/>
    <cellStyle name="Título 1 2 2 5" xfId="14319" xr:uid="{00000000-0005-0000-0000-000053390000}"/>
    <cellStyle name="Título 1 2 3" xfId="14320" xr:uid="{00000000-0005-0000-0000-000054390000}"/>
    <cellStyle name="Título 1 2 4" xfId="14321" xr:uid="{00000000-0005-0000-0000-000055390000}"/>
    <cellStyle name="Título 1 2 5" xfId="14322" xr:uid="{00000000-0005-0000-0000-000056390000}"/>
    <cellStyle name="Título 1 2 6" xfId="14323" xr:uid="{00000000-0005-0000-0000-000057390000}"/>
    <cellStyle name="Título 1 3" xfId="14324" xr:uid="{00000000-0005-0000-0000-000058390000}"/>
    <cellStyle name="Título 1 4" xfId="14325" xr:uid="{00000000-0005-0000-0000-000059390000}"/>
    <cellStyle name="Título 1 5" xfId="14326" xr:uid="{00000000-0005-0000-0000-00005A390000}"/>
    <cellStyle name="Título 1 6" xfId="14327" xr:uid="{00000000-0005-0000-0000-00005B390000}"/>
    <cellStyle name="Título 1 7" xfId="14328" xr:uid="{00000000-0005-0000-0000-00005C390000}"/>
    <cellStyle name="Título 2 2" xfId="14329" xr:uid="{00000000-0005-0000-0000-00005D390000}"/>
    <cellStyle name="Título 2 2 2" xfId="14330" xr:uid="{00000000-0005-0000-0000-00005E390000}"/>
    <cellStyle name="Título 2 2 2 2" xfId="14331" xr:uid="{00000000-0005-0000-0000-00005F390000}"/>
    <cellStyle name="Título 2 2 2 3" xfId="14332" xr:uid="{00000000-0005-0000-0000-000060390000}"/>
    <cellStyle name="Título 2 2 2 4" xfId="14333" xr:uid="{00000000-0005-0000-0000-000061390000}"/>
    <cellStyle name="Título 2 2 2 5" xfId="14334" xr:uid="{00000000-0005-0000-0000-000062390000}"/>
    <cellStyle name="Título 2 2 3" xfId="14335" xr:uid="{00000000-0005-0000-0000-000063390000}"/>
    <cellStyle name="Título 2 2 4" xfId="14336" xr:uid="{00000000-0005-0000-0000-000064390000}"/>
    <cellStyle name="Título 2 2 5" xfId="14337" xr:uid="{00000000-0005-0000-0000-000065390000}"/>
    <cellStyle name="Título 2 2 6" xfId="14338" xr:uid="{00000000-0005-0000-0000-000066390000}"/>
    <cellStyle name="Título 2 3" xfId="14339" xr:uid="{00000000-0005-0000-0000-000067390000}"/>
    <cellStyle name="Título 2 4" xfId="14340" xr:uid="{00000000-0005-0000-0000-000068390000}"/>
    <cellStyle name="Título 2 5" xfId="14341" xr:uid="{00000000-0005-0000-0000-000069390000}"/>
    <cellStyle name="Título 2 6" xfId="14342" xr:uid="{00000000-0005-0000-0000-00006A390000}"/>
    <cellStyle name="Título 2 7" xfId="14343" xr:uid="{00000000-0005-0000-0000-00006B390000}"/>
    <cellStyle name="Título 3 2" xfId="14344" xr:uid="{00000000-0005-0000-0000-00006C390000}"/>
    <cellStyle name="Título 3 2 2" xfId="14345" xr:uid="{00000000-0005-0000-0000-00006D390000}"/>
    <cellStyle name="Título 3 2 3" xfId="14346" xr:uid="{00000000-0005-0000-0000-00006E390000}"/>
    <cellStyle name="Título 3 3" xfId="14347" xr:uid="{00000000-0005-0000-0000-00006F390000}"/>
    <cellStyle name="Título 3 4" xfId="14348" xr:uid="{00000000-0005-0000-0000-000070390000}"/>
    <cellStyle name="Título 3 5" xfId="14349" xr:uid="{00000000-0005-0000-0000-000071390000}"/>
    <cellStyle name="Título 3 6" xfId="14350" xr:uid="{00000000-0005-0000-0000-000072390000}"/>
    <cellStyle name="Título 3 7" xfId="14351" xr:uid="{00000000-0005-0000-0000-000073390000}"/>
    <cellStyle name="Título 4" xfId="14352" xr:uid="{00000000-0005-0000-0000-000074390000}"/>
    <cellStyle name="Título 5" xfId="14353" xr:uid="{00000000-0005-0000-0000-000075390000}"/>
    <cellStyle name="Título 6" xfId="14354" xr:uid="{00000000-0005-0000-0000-000076390000}"/>
    <cellStyle name="Título 7" xfId="14355" xr:uid="{00000000-0005-0000-0000-000077390000}"/>
    <cellStyle name="Título 8" xfId="14356" xr:uid="{00000000-0005-0000-0000-000078390000}"/>
    <cellStyle name="Titulo1" xfId="14357" xr:uid="{00000000-0005-0000-0000-000079390000}"/>
    <cellStyle name="Titulo2" xfId="14358" xr:uid="{00000000-0005-0000-0000-00007A390000}"/>
    <cellStyle name="Topline" xfId="14359" xr:uid="{00000000-0005-0000-0000-00007B390000}"/>
    <cellStyle name="Total" xfId="14584" builtinId="25" customBuiltin="1"/>
    <cellStyle name="Total 10" xfId="14360" xr:uid="{00000000-0005-0000-0000-00007D390000}"/>
    <cellStyle name="Total 10 2" xfId="14361" xr:uid="{00000000-0005-0000-0000-00007E390000}"/>
    <cellStyle name="Total 10 3" xfId="14362" xr:uid="{00000000-0005-0000-0000-00007F390000}"/>
    <cellStyle name="Total 11" xfId="14363" xr:uid="{00000000-0005-0000-0000-000080390000}"/>
    <cellStyle name="Total 12" xfId="14364" xr:uid="{00000000-0005-0000-0000-000081390000}"/>
    <cellStyle name="Total 13" xfId="14365" xr:uid="{00000000-0005-0000-0000-000082390000}"/>
    <cellStyle name="Total 13 2" xfId="14366" xr:uid="{00000000-0005-0000-0000-000083390000}"/>
    <cellStyle name="Total 13 3" xfId="14367" xr:uid="{00000000-0005-0000-0000-000084390000}"/>
    <cellStyle name="Total 13 4" xfId="14368" xr:uid="{00000000-0005-0000-0000-000085390000}"/>
    <cellStyle name="Total 2" xfId="14369" xr:uid="{00000000-0005-0000-0000-000086390000}"/>
    <cellStyle name="Total 2 10" xfId="14370" xr:uid="{00000000-0005-0000-0000-000087390000}"/>
    <cellStyle name="Total 2 11" xfId="14371" xr:uid="{00000000-0005-0000-0000-000088390000}"/>
    <cellStyle name="Total 2 11 2" xfId="14372" xr:uid="{00000000-0005-0000-0000-000089390000}"/>
    <cellStyle name="Total 2 11 3" xfId="14373" xr:uid="{00000000-0005-0000-0000-00008A390000}"/>
    <cellStyle name="Total 2 11 4" xfId="14374" xr:uid="{00000000-0005-0000-0000-00008B390000}"/>
    <cellStyle name="Total 2 11 5" xfId="14375" xr:uid="{00000000-0005-0000-0000-00008C390000}"/>
    <cellStyle name="Total 2 11 6" xfId="14376" xr:uid="{00000000-0005-0000-0000-00008D390000}"/>
    <cellStyle name="Total 2 12" xfId="14377" xr:uid="{00000000-0005-0000-0000-00008E390000}"/>
    <cellStyle name="Total 2 13" xfId="14378" xr:uid="{00000000-0005-0000-0000-00008F390000}"/>
    <cellStyle name="Total 2 14" xfId="14379" xr:uid="{00000000-0005-0000-0000-000090390000}"/>
    <cellStyle name="Total 2 15" xfId="14380" xr:uid="{00000000-0005-0000-0000-000091390000}"/>
    <cellStyle name="Total 2 16" xfId="14381" xr:uid="{00000000-0005-0000-0000-000092390000}"/>
    <cellStyle name="Total 2 17" xfId="14382" xr:uid="{00000000-0005-0000-0000-000093390000}"/>
    <cellStyle name="Total 2 18" xfId="14383" xr:uid="{00000000-0005-0000-0000-000094390000}"/>
    <cellStyle name="Total 2 19" xfId="14384" xr:uid="{00000000-0005-0000-0000-000095390000}"/>
    <cellStyle name="Total 2 2" xfId="14385" xr:uid="{00000000-0005-0000-0000-000096390000}"/>
    <cellStyle name="Total 2 2 10" xfId="14386" xr:uid="{00000000-0005-0000-0000-000097390000}"/>
    <cellStyle name="Total 2 2 10 2" xfId="14387" xr:uid="{00000000-0005-0000-0000-000098390000}"/>
    <cellStyle name="Total 2 2 10 3" xfId="14388" xr:uid="{00000000-0005-0000-0000-000099390000}"/>
    <cellStyle name="Total 2 2 10 4" xfId="14389" xr:uid="{00000000-0005-0000-0000-00009A390000}"/>
    <cellStyle name="Total 2 2 10 5" xfId="14390" xr:uid="{00000000-0005-0000-0000-00009B390000}"/>
    <cellStyle name="Total 2 2 10 6" xfId="14391" xr:uid="{00000000-0005-0000-0000-00009C390000}"/>
    <cellStyle name="Total 2 2 11" xfId="14392" xr:uid="{00000000-0005-0000-0000-00009D390000}"/>
    <cellStyle name="Total 2 2 12" xfId="14393" xr:uid="{00000000-0005-0000-0000-00009E390000}"/>
    <cellStyle name="Total 2 2 13" xfId="14394" xr:uid="{00000000-0005-0000-0000-00009F390000}"/>
    <cellStyle name="Total 2 2 14" xfId="14395" xr:uid="{00000000-0005-0000-0000-0000A0390000}"/>
    <cellStyle name="Total 2 2 15" xfId="14396" xr:uid="{00000000-0005-0000-0000-0000A1390000}"/>
    <cellStyle name="Total 2 2 16" xfId="14397" xr:uid="{00000000-0005-0000-0000-0000A2390000}"/>
    <cellStyle name="Total 2 2 2" xfId="14398" xr:uid="{00000000-0005-0000-0000-0000A3390000}"/>
    <cellStyle name="Total 2 2 2 2" xfId="14399" xr:uid="{00000000-0005-0000-0000-0000A4390000}"/>
    <cellStyle name="Total 2 2 2 2 2" xfId="14400" xr:uid="{00000000-0005-0000-0000-0000A5390000}"/>
    <cellStyle name="Total 2 2 2 2 3" xfId="14401" xr:uid="{00000000-0005-0000-0000-0000A6390000}"/>
    <cellStyle name="Total 2 2 2 2 4" xfId="14402" xr:uid="{00000000-0005-0000-0000-0000A7390000}"/>
    <cellStyle name="Total 2 2 2 3" xfId="14403" xr:uid="{00000000-0005-0000-0000-0000A8390000}"/>
    <cellStyle name="Total 2 2 2 4" xfId="14404" xr:uid="{00000000-0005-0000-0000-0000A9390000}"/>
    <cellStyle name="Total 2 2 2 5" xfId="14405" xr:uid="{00000000-0005-0000-0000-0000AA390000}"/>
    <cellStyle name="Total 2 2 2 6" xfId="14406" xr:uid="{00000000-0005-0000-0000-0000AB390000}"/>
    <cellStyle name="Total 2 2 2 7" xfId="14407" xr:uid="{00000000-0005-0000-0000-0000AC390000}"/>
    <cellStyle name="Total 2 2 2 8" xfId="14408" xr:uid="{00000000-0005-0000-0000-0000AD390000}"/>
    <cellStyle name="Total 2 2 2 9" xfId="14409" xr:uid="{00000000-0005-0000-0000-0000AE390000}"/>
    <cellStyle name="Total 2 2 3" xfId="14410" xr:uid="{00000000-0005-0000-0000-0000AF390000}"/>
    <cellStyle name="Total 2 2 4" xfId="14411" xr:uid="{00000000-0005-0000-0000-0000B0390000}"/>
    <cellStyle name="Total 2 2 5" xfId="14412" xr:uid="{00000000-0005-0000-0000-0000B1390000}"/>
    <cellStyle name="Total 2 2 6" xfId="14413" xr:uid="{00000000-0005-0000-0000-0000B2390000}"/>
    <cellStyle name="Total 2 2 7" xfId="14414" xr:uid="{00000000-0005-0000-0000-0000B3390000}"/>
    <cellStyle name="Total 2 2 8" xfId="14415" xr:uid="{00000000-0005-0000-0000-0000B4390000}"/>
    <cellStyle name="Total 2 2 9" xfId="14416" xr:uid="{00000000-0005-0000-0000-0000B5390000}"/>
    <cellStyle name="Total 2 20" xfId="14417" xr:uid="{00000000-0005-0000-0000-0000B6390000}"/>
    <cellStyle name="Total 2 3" xfId="14418" xr:uid="{00000000-0005-0000-0000-0000B7390000}"/>
    <cellStyle name="Total 2 3 10" xfId="14419" xr:uid="{00000000-0005-0000-0000-0000B8390000}"/>
    <cellStyle name="Total 2 3 10 2" xfId="14420" xr:uid="{00000000-0005-0000-0000-0000B9390000}"/>
    <cellStyle name="Total 2 3 10 3" xfId="14421" xr:uid="{00000000-0005-0000-0000-0000BA390000}"/>
    <cellStyle name="Total 2 3 10 4" xfId="14422" xr:uid="{00000000-0005-0000-0000-0000BB390000}"/>
    <cellStyle name="Total 2 3 10 5" xfId="14423" xr:uid="{00000000-0005-0000-0000-0000BC390000}"/>
    <cellStyle name="Total 2 3 10 6" xfId="14424" xr:uid="{00000000-0005-0000-0000-0000BD390000}"/>
    <cellStyle name="Total 2 3 11" xfId="14425" xr:uid="{00000000-0005-0000-0000-0000BE390000}"/>
    <cellStyle name="Total 2 3 12" xfId="14426" xr:uid="{00000000-0005-0000-0000-0000BF390000}"/>
    <cellStyle name="Total 2 3 13" xfId="14427" xr:uid="{00000000-0005-0000-0000-0000C0390000}"/>
    <cellStyle name="Total 2 3 14" xfId="14428" xr:uid="{00000000-0005-0000-0000-0000C1390000}"/>
    <cellStyle name="Total 2 3 15" xfId="14429" xr:uid="{00000000-0005-0000-0000-0000C2390000}"/>
    <cellStyle name="Total 2 3 16" xfId="14430" xr:uid="{00000000-0005-0000-0000-0000C3390000}"/>
    <cellStyle name="Total 2 3 17" xfId="14431" xr:uid="{00000000-0005-0000-0000-0000C4390000}"/>
    <cellStyle name="Total 2 3 18" xfId="14432" xr:uid="{00000000-0005-0000-0000-0000C5390000}"/>
    <cellStyle name="Total 2 3 2" xfId="14433" xr:uid="{00000000-0005-0000-0000-0000C6390000}"/>
    <cellStyle name="Total 2 3 2 10" xfId="14434" xr:uid="{00000000-0005-0000-0000-0000C7390000}"/>
    <cellStyle name="Total 2 3 2 11" xfId="14435" xr:uid="{00000000-0005-0000-0000-0000C8390000}"/>
    <cellStyle name="Total 2 3 2 2" xfId="14436" xr:uid="{00000000-0005-0000-0000-0000C9390000}"/>
    <cellStyle name="Total 2 3 2 2 2" xfId="14437" xr:uid="{00000000-0005-0000-0000-0000CA390000}"/>
    <cellStyle name="Total 2 3 2 2 3" xfId="14438" xr:uid="{00000000-0005-0000-0000-0000CB390000}"/>
    <cellStyle name="Total 2 3 2 2 4" xfId="14439" xr:uid="{00000000-0005-0000-0000-0000CC390000}"/>
    <cellStyle name="Total 2 3 2 2 5" xfId="14440" xr:uid="{00000000-0005-0000-0000-0000CD390000}"/>
    <cellStyle name="Total 2 3 2 2 6" xfId="14441" xr:uid="{00000000-0005-0000-0000-0000CE390000}"/>
    <cellStyle name="Total 2 3 2 3" xfId="14442" xr:uid="{00000000-0005-0000-0000-0000CF390000}"/>
    <cellStyle name="Total 2 3 2 4" xfId="14443" xr:uid="{00000000-0005-0000-0000-0000D0390000}"/>
    <cellStyle name="Total 2 3 2 5" xfId="14444" xr:uid="{00000000-0005-0000-0000-0000D1390000}"/>
    <cellStyle name="Total 2 3 2 6" xfId="14445" xr:uid="{00000000-0005-0000-0000-0000D2390000}"/>
    <cellStyle name="Total 2 3 2 7" xfId="14446" xr:uid="{00000000-0005-0000-0000-0000D3390000}"/>
    <cellStyle name="Total 2 3 2 8" xfId="14447" xr:uid="{00000000-0005-0000-0000-0000D4390000}"/>
    <cellStyle name="Total 2 3 2 9" xfId="14448" xr:uid="{00000000-0005-0000-0000-0000D5390000}"/>
    <cellStyle name="Total 2 3 3" xfId="14449" xr:uid="{00000000-0005-0000-0000-0000D6390000}"/>
    <cellStyle name="Total 2 3 4" xfId="14450" xr:uid="{00000000-0005-0000-0000-0000D7390000}"/>
    <cellStyle name="Total 2 3 5" xfId="14451" xr:uid="{00000000-0005-0000-0000-0000D8390000}"/>
    <cellStyle name="Total 2 3 6" xfId="14452" xr:uid="{00000000-0005-0000-0000-0000D9390000}"/>
    <cellStyle name="Total 2 3 7" xfId="14453" xr:uid="{00000000-0005-0000-0000-0000DA390000}"/>
    <cellStyle name="Total 2 3 8" xfId="14454" xr:uid="{00000000-0005-0000-0000-0000DB390000}"/>
    <cellStyle name="Total 2 3 9" xfId="14455" xr:uid="{00000000-0005-0000-0000-0000DC390000}"/>
    <cellStyle name="Total 2 4" xfId="14456" xr:uid="{00000000-0005-0000-0000-0000DD390000}"/>
    <cellStyle name="Total 2 4 10" xfId="14457" xr:uid="{00000000-0005-0000-0000-0000DE390000}"/>
    <cellStyle name="Total 2 4 11" xfId="14458" xr:uid="{00000000-0005-0000-0000-0000DF390000}"/>
    <cellStyle name="Total 2 4 2" xfId="14459" xr:uid="{00000000-0005-0000-0000-0000E0390000}"/>
    <cellStyle name="Total 2 4 2 2" xfId="14460" xr:uid="{00000000-0005-0000-0000-0000E1390000}"/>
    <cellStyle name="Total 2 4 2 3" xfId="14461" xr:uid="{00000000-0005-0000-0000-0000E2390000}"/>
    <cellStyle name="Total 2 4 2 4" xfId="14462" xr:uid="{00000000-0005-0000-0000-0000E3390000}"/>
    <cellStyle name="Total 2 4 2 5" xfId="14463" xr:uid="{00000000-0005-0000-0000-0000E4390000}"/>
    <cellStyle name="Total 2 4 2 6" xfId="14464" xr:uid="{00000000-0005-0000-0000-0000E5390000}"/>
    <cellStyle name="Total 2 4 3" xfId="14465" xr:uid="{00000000-0005-0000-0000-0000E6390000}"/>
    <cellStyle name="Total 2 4 4" xfId="14466" xr:uid="{00000000-0005-0000-0000-0000E7390000}"/>
    <cellStyle name="Total 2 4 5" xfId="14467" xr:uid="{00000000-0005-0000-0000-0000E8390000}"/>
    <cellStyle name="Total 2 4 6" xfId="14468" xr:uid="{00000000-0005-0000-0000-0000E9390000}"/>
    <cellStyle name="Total 2 4 7" xfId="14469" xr:uid="{00000000-0005-0000-0000-0000EA390000}"/>
    <cellStyle name="Total 2 4 8" xfId="14470" xr:uid="{00000000-0005-0000-0000-0000EB390000}"/>
    <cellStyle name="Total 2 4 9" xfId="14471" xr:uid="{00000000-0005-0000-0000-0000EC390000}"/>
    <cellStyle name="Total 2 5" xfId="14472" xr:uid="{00000000-0005-0000-0000-0000ED390000}"/>
    <cellStyle name="Total 2 6" xfId="14473" xr:uid="{00000000-0005-0000-0000-0000EE390000}"/>
    <cellStyle name="Total 2 7" xfId="14474" xr:uid="{00000000-0005-0000-0000-0000EF390000}"/>
    <cellStyle name="Total 2 8" xfId="14475" xr:uid="{00000000-0005-0000-0000-0000F0390000}"/>
    <cellStyle name="Total 2 9" xfId="14476" xr:uid="{00000000-0005-0000-0000-0000F1390000}"/>
    <cellStyle name="Total 3" xfId="14477" xr:uid="{00000000-0005-0000-0000-0000F2390000}"/>
    <cellStyle name="Total 3 2" xfId="14478" xr:uid="{00000000-0005-0000-0000-0000F3390000}"/>
    <cellStyle name="Total 3 3" xfId="14479" xr:uid="{00000000-0005-0000-0000-0000F4390000}"/>
    <cellStyle name="Total 4" xfId="14480" xr:uid="{00000000-0005-0000-0000-0000F5390000}"/>
    <cellStyle name="Total 4 2" xfId="14481" xr:uid="{00000000-0005-0000-0000-0000F6390000}"/>
    <cellStyle name="Total 4 3" xfId="14482" xr:uid="{00000000-0005-0000-0000-0000F7390000}"/>
    <cellStyle name="Total 5" xfId="14483" xr:uid="{00000000-0005-0000-0000-0000F8390000}"/>
    <cellStyle name="Total 5 2" xfId="14484" xr:uid="{00000000-0005-0000-0000-0000F9390000}"/>
    <cellStyle name="Total 5 3" xfId="14485" xr:uid="{00000000-0005-0000-0000-0000FA390000}"/>
    <cellStyle name="Total 6" xfId="14486" xr:uid="{00000000-0005-0000-0000-0000FB390000}"/>
    <cellStyle name="Total 6 2" xfId="14487" xr:uid="{00000000-0005-0000-0000-0000FC390000}"/>
    <cellStyle name="Total 6 3" xfId="14488" xr:uid="{00000000-0005-0000-0000-0000FD390000}"/>
    <cellStyle name="Total 7" xfId="14489" xr:uid="{00000000-0005-0000-0000-0000FE390000}"/>
    <cellStyle name="Total 7 2" xfId="14490" xr:uid="{00000000-0005-0000-0000-0000FF390000}"/>
    <cellStyle name="Total 7 3" xfId="14491" xr:uid="{00000000-0005-0000-0000-0000003A0000}"/>
    <cellStyle name="Total 8" xfId="14492" xr:uid="{00000000-0005-0000-0000-0000013A0000}"/>
    <cellStyle name="Total 8 2" xfId="14493" xr:uid="{00000000-0005-0000-0000-0000023A0000}"/>
    <cellStyle name="Total 8 3" xfId="14494" xr:uid="{00000000-0005-0000-0000-0000033A0000}"/>
    <cellStyle name="Total 9" xfId="14495" xr:uid="{00000000-0005-0000-0000-0000043A0000}"/>
    <cellStyle name="Total 9 2" xfId="14496" xr:uid="{00000000-0005-0000-0000-0000053A0000}"/>
    <cellStyle name="Total 9 3" xfId="14497" xr:uid="{00000000-0005-0000-0000-0000063A0000}"/>
    <cellStyle name="Total row" xfId="14498" xr:uid="{00000000-0005-0000-0000-0000073A0000}"/>
    <cellStyle name="Total1 - Style1" xfId="14499" xr:uid="{00000000-0005-0000-0000-0000083A0000}"/>
    <cellStyle name="Tusental (0)_pldt" xfId="14500" xr:uid="{00000000-0005-0000-0000-0000093A0000}"/>
    <cellStyle name="Tusental_pldt" xfId="14501" xr:uid="{00000000-0005-0000-0000-00000A3A0000}"/>
    <cellStyle name="uk" xfId="14502" xr:uid="{00000000-0005-0000-0000-00000B3A0000}"/>
    <cellStyle name="Un" xfId="14503" xr:uid="{00000000-0005-0000-0000-00000C3A0000}"/>
    <cellStyle name="Unhighlight" xfId="14504" xr:uid="{00000000-0005-0000-0000-00000D3A0000}"/>
    <cellStyle name="UNIDAGSCurrency" xfId="14505" xr:uid="{00000000-0005-0000-0000-00000E3A0000}"/>
    <cellStyle name="UNO - BOLD,LIGHT SHADING, UTLINE" xfId="14506" xr:uid="{00000000-0005-0000-0000-00000F3A0000}"/>
    <cellStyle name="Unprot" xfId="14507" xr:uid="{00000000-0005-0000-0000-0000103A0000}"/>
    <cellStyle name="Unprot$" xfId="14508" xr:uid="{00000000-0005-0000-0000-0000113A0000}"/>
    <cellStyle name="Unprot_data" xfId="14509" xr:uid="{00000000-0005-0000-0000-0000123A0000}"/>
    <cellStyle name="Unprotect" xfId="14510" xr:uid="{00000000-0005-0000-0000-0000133A0000}"/>
    <cellStyle name="Untotal row" xfId="14511" xr:uid="{00000000-0005-0000-0000-0000143A0000}"/>
    <cellStyle name="UploadThisRowValue" xfId="14512" xr:uid="{00000000-0005-0000-0000-0000153A0000}"/>
    <cellStyle name="User_Defined_A" xfId="14513" xr:uid="{00000000-0005-0000-0000-0000163A0000}"/>
    <cellStyle name="Valuta (0)_9700-ECO" xfId="14514" xr:uid="{00000000-0005-0000-0000-0000173A0000}"/>
    <cellStyle name="Valuta_496sl1" xfId="14515" xr:uid="{00000000-0005-0000-0000-0000183A0000}"/>
    <cellStyle name="Valuutta_SHEET4A.XLS" xfId="14516" xr:uid="{00000000-0005-0000-0000-0000193A0000}"/>
    <cellStyle name="Variable10" xfId="14517" xr:uid="{00000000-0005-0000-0000-00001A3A0000}"/>
    <cellStyle name="Währung [0]_AAV Stammdaten" xfId="14518" xr:uid="{00000000-0005-0000-0000-00001B3A0000}"/>
    <cellStyle name="Währung_AAV Stammdaten" xfId="14519" xr:uid="{00000000-0005-0000-0000-00001C3A0000}"/>
    <cellStyle name="Warning Text" xfId="14520" xr:uid="{00000000-0005-0000-0000-00001D3A0000}"/>
    <cellStyle name="X" xfId="14521" xr:uid="{00000000-0005-0000-0000-00001E3A0000}"/>
    <cellStyle name="Year" xfId="14522" xr:uid="{00000000-0005-0000-0000-00001F3A0000}"/>
    <cellStyle name="Yen" xfId="14523" xr:uid="{00000000-0005-0000-0000-0000203A0000}"/>
    <cellStyle name="콤마 [0]_97MBO" xfId="14524" xr:uid="{00000000-0005-0000-0000-0000213A0000}"/>
    <cellStyle name="콤마_97MBO" xfId="14525" xr:uid="{00000000-0005-0000-0000-0000223A0000}"/>
    <cellStyle name="一般_1999_CORP ACCTG" xfId="14526" xr:uid="{00000000-0005-0000-0000-0000233A0000}"/>
    <cellStyle name="作业量为吨" xfId="14527" xr:uid="{00000000-0005-0000-0000-0000243A0000}"/>
    <cellStyle name="千位分隔[0]_061 explanation" xfId="14528" xr:uid="{00000000-0005-0000-0000-0000253A0000}"/>
    <cellStyle name="千位分隔_061 explanation" xfId="14529" xr:uid="{00000000-0005-0000-0000-0000263A0000}"/>
    <cellStyle name="千分位[0]_DrayageRevenueWorking" xfId="14530" xr:uid="{00000000-0005-0000-0000-0000273A0000}"/>
    <cellStyle name="千分位_Capital plan" xfId="14531" xr:uid="{00000000-0005-0000-0000-0000283A0000}"/>
    <cellStyle name="后继超级链接" xfId="14532" xr:uid="{00000000-0005-0000-0000-0000293A0000}"/>
    <cellStyle name="常规_061 explanation" xfId="14533" xr:uid="{00000000-0005-0000-0000-00002A3A0000}"/>
    <cellStyle name="未定义" xfId="14534" xr:uid="{00000000-0005-0000-0000-00002B3A0000}"/>
    <cellStyle name="桁区切り [0.00]_Calc. C-J" xfId="14535" xr:uid="{00000000-0005-0000-0000-00002C3A0000}"/>
    <cellStyle name="桁区切り_Calc. C-J" xfId="14536" xr:uid="{00000000-0005-0000-0000-00002D3A0000}"/>
    <cellStyle name="標準_96 損益 経費" xfId="14537" xr:uid="{00000000-0005-0000-0000-00002E3A0000}"/>
    <cellStyle name="貨幣 [0]_DrayageRevenueWorking" xfId="14538" xr:uid="{00000000-0005-0000-0000-00002F3A0000}"/>
    <cellStyle name="貨幣_DrayageRevenueWorking" xfId="14539" xr:uid="{00000000-0005-0000-0000-0000303A0000}"/>
    <cellStyle name="货币[0]_061 explanation" xfId="14540" xr:uid="{00000000-0005-0000-0000-0000313A0000}"/>
    <cellStyle name="货币_061 explanation" xfId="14541" xr:uid="{00000000-0005-0000-0000-0000323A0000}"/>
    <cellStyle name="超级链接" xfId="14542" xr:uid="{00000000-0005-0000-0000-0000333A0000}"/>
    <cellStyle name="通貨 [0.00]_96 損益 経費" xfId="14543" xr:uid="{00000000-0005-0000-0000-0000343A0000}"/>
    <cellStyle name="通貨_96 損益 経費" xfId="14544" xr:uid="{00000000-0005-0000-0000-0000353A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AB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NEGOCIOS\INFORMACI&#211;N%20ESTAD&#205;STICA%20Y%20FINANCIERA\Estad&#237;sticas%20aeropuertos\01.%20LAP\A.%20Base%20de%20Datos\Informaci&#243;n%20Estad&#237;stica%20LAP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l.Men."/>
      <sheetName val="Base"/>
      <sheetName val="Base Resumen"/>
      <sheetName val="BD_Operaciones"/>
      <sheetName val="Ingresos"/>
      <sheetName val="Tabla anual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Sadith Renojo Galvez" id="{CFB2579C-659D-4123-A3EC-213CAD6D893C}" userId="Sadith Renojo Galvez" providerId="None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S85" dT="2023-02-01T15:26:18.42" personId="{CFB2579C-659D-4123-A3EC-213CAD6D893C}" id="{393A6779-65E1-4EAD-BDD9-EC8435C8EE02}">
    <text>Se había rellenado un dato mal en la base, por ello la diferencia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C2:D47"/>
  <sheetViews>
    <sheetView showGridLines="0" tabSelected="1" view="pageBreakPreview" zoomScaleNormal="100" zoomScaleSheetLayoutView="100" workbookViewId="0">
      <selection activeCell="D53" sqref="D53"/>
    </sheetView>
  </sheetViews>
  <sheetFormatPr baseColWidth="10" defaultColWidth="11.44140625" defaultRowHeight="13.8"/>
  <cols>
    <col min="1" max="1" width="4" style="1" customWidth="1"/>
    <col min="2" max="2" width="2.44140625" style="1" customWidth="1"/>
    <col min="3" max="3" width="3.109375" style="1" customWidth="1"/>
    <col min="4" max="4" width="65.109375" style="1" customWidth="1"/>
    <col min="5" max="5" width="2.109375" style="1" customWidth="1"/>
    <col min="6" max="16384" width="11.44140625" style="1"/>
  </cols>
  <sheetData>
    <row r="2" spans="3:4" ht="8.25" customHeight="1"/>
    <row r="3" spans="3:4" ht="19.2">
      <c r="C3" s="2" t="s">
        <v>0</v>
      </c>
    </row>
    <row r="4" spans="3:4">
      <c r="C4" s="1" t="s">
        <v>1</v>
      </c>
    </row>
    <row r="5" spans="3:4" ht="14.4" thickBot="1"/>
    <row r="6" spans="3:4">
      <c r="C6" s="3"/>
      <c r="D6" s="73" t="s">
        <v>2</v>
      </c>
    </row>
    <row r="7" spans="3:4" s="5" customFormat="1" ht="28.5" customHeight="1" thickBot="1">
      <c r="C7" s="4"/>
      <c r="D7" s="74"/>
    </row>
    <row r="8" spans="3:4" ht="14.4" thickTop="1">
      <c r="C8" s="6">
        <v>1</v>
      </c>
      <c r="D8" s="7" t="s">
        <v>3</v>
      </c>
    </row>
    <row r="9" spans="3:4" ht="22.5" customHeight="1">
      <c r="C9" s="6">
        <v>2</v>
      </c>
      <c r="D9" s="7" t="s">
        <v>4</v>
      </c>
    </row>
    <row r="10" spans="3:4">
      <c r="D10" s="8" t="s">
        <v>5</v>
      </c>
    </row>
    <row r="11" spans="3:4">
      <c r="D11" s="8" t="s">
        <v>6</v>
      </c>
    </row>
    <row r="12" spans="3:4">
      <c r="D12" s="8" t="s">
        <v>7</v>
      </c>
    </row>
    <row r="13" spans="3:4">
      <c r="D13" s="8" t="s">
        <v>8</v>
      </c>
    </row>
    <row r="14" spans="3:4">
      <c r="D14" s="8" t="s">
        <v>9</v>
      </c>
    </row>
    <row r="15" spans="3:4">
      <c r="D15" s="8" t="s">
        <v>10</v>
      </c>
    </row>
    <row r="16" spans="3:4">
      <c r="D16" s="8" t="s">
        <v>11</v>
      </c>
    </row>
    <row r="17" spans="3:4">
      <c r="D17" s="8" t="s">
        <v>12</v>
      </c>
    </row>
    <row r="18" spans="3:4">
      <c r="D18" s="8" t="s">
        <v>13</v>
      </c>
    </row>
    <row r="19" spans="3:4">
      <c r="D19" s="8" t="s">
        <v>14</v>
      </c>
    </row>
    <row r="20" spans="3:4">
      <c r="D20" s="8" t="s">
        <v>15</v>
      </c>
    </row>
    <row r="21" spans="3:4">
      <c r="D21" s="8" t="s">
        <v>16</v>
      </c>
    </row>
    <row r="22" spans="3:4" ht="24.75" customHeight="1">
      <c r="C22" s="6">
        <v>3</v>
      </c>
      <c r="D22" s="7" t="s">
        <v>17</v>
      </c>
    </row>
    <row r="23" spans="3:4">
      <c r="D23" s="8" t="s">
        <v>18</v>
      </c>
    </row>
    <row r="24" spans="3:4">
      <c r="D24" s="8" t="s">
        <v>19</v>
      </c>
    </row>
    <row r="25" spans="3:4">
      <c r="D25" s="8" t="s">
        <v>20</v>
      </c>
    </row>
    <row r="26" spans="3:4">
      <c r="D26" s="8" t="s">
        <v>21</v>
      </c>
    </row>
    <row r="27" spans="3:4">
      <c r="D27" s="8" t="s">
        <v>22</v>
      </c>
    </row>
    <row r="28" spans="3:4">
      <c r="C28" s="6">
        <v>4</v>
      </c>
      <c r="D28" s="9" t="s">
        <v>23</v>
      </c>
    </row>
    <row r="29" spans="3:4">
      <c r="D29" s="8" t="s">
        <v>24</v>
      </c>
    </row>
    <row r="30" spans="3:4">
      <c r="D30" s="8" t="s">
        <v>25</v>
      </c>
    </row>
    <row r="31" spans="3:4">
      <c r="D31" s="8" t="s">
        <v>26</v>
      </c>
    </row>
    <row r="32" spans="3:4">
      <c r="D32" s="8" t="s">
        <v>27</v>
      </c>
    </row>
    <row r="33" spans="3:4">
      <c r="D33" s="8" t="s">
        <v>28</v>
      </c>
    </row>
    <row r="34" spans="3:4">
      <c r="D34" s="8" t="s">
        <v>29</v>
      </c>
    </row>
    <row r="35" spans="3:4">
      <c r="D35" s="8" t="s">
        <v>30</v>
      </c>
    </row>
    <row r="36" spans="3:4">
      <c r="D36" s="8" t="s">
        <v>31</v>
      </c>
    </row>
    <row r="37" spans="3:4">
      <c r="D37" s="8" t="s">
        <v>32</v>
      </c>
    </row>
    <row r="38" spans="3:4">
      <c r="D38" s="8" t="s">
        <v>33</v>
      </c>
    </row>
    <row r="39" spans="3:4">
      <c r="D39" s="8" t="s">
        <v>34</v>
      </c>
    </row>
    <row r="40" spans="3:4">
      <c r="D40" s="8" t="s">
        <v>35</v>
      </c>
    </row>
    <row r="41" spans="3:4">
      <c r="D41" s="8" t="s">
        <v>36</v>
      </c>
    </row>
    <row r="42" spans="3:4">
      <c r="D42" s="8" t="s">
        <v>37</v>
      </c>
    </row>
    <row r="43" spans="3:4">
      <c r="D43" s="8" t="s">
        <v>38</v>
      </c>
    </row>
    <row r="44" spans="3:4">
      <c r="D44" s="8" t="s">
        <v>39</v>
      </c>
    </row>
    <row r="45" spans="3:4" ht="14.4" thickBot="1">
      <c r="D45" s="8" t="s">
        <v>40</v>
      </c>
    </row>
    <row r="46" spans="3:4" ht="23.4">
      <c r="C46" s="3"/>
      <c r="D46" s="50" t="s">
        <v>41</v>
      </c>
    </row>
    <row r="47" spans="3:4" ht="6" customHeight="1"/>
  </sheetData>
  <mergeCells count="1">
    <mergeCell ref="D6:D7"/>
  </mergeCells>
  <hyperlinks>
    <hyperlink ref="C8:D8" location="LAP!A1" display="LAP!A1" xr:uid="{00000000-0004-0000-0000-000000000000}"/>
    <hyperlink ref="C9:D9" location="ADP!A1" display="ADP!A1" xr:uid="{00000000-0004-0000-0000-000001000000}"/>
    <hyperlink ref="C22:D22" location="AAP!A1" display="AAP!A1" xr:uid="{00000000-0004-0000-0000-000002000000}"/>
    <hyperlink ref="C28:D28" location="CORPAC!A1" display="CORPAC!A1" xr:uid="{00000000-0004-0000-0000-000003000000}"/>
  </hyperlinks>
  <pageMargins left="0.7" right="0.7" top="0.75" bottom="0.75" header="0.3" footer="0.3"/>
  <pageSetup paperSize="9" scale="4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N44"/>
  <sheetViews>
    <sheetView showGridLines="0" zoomScale="80" zoomScaleNormal="80" workbookViewId="0">
      <pane xSplit="1" topLeftCell="LH1" activePane="topRight" state="frozen"/>
      <selection pane="topRight" activeCell="LK42" sqref="LK42"/>
    </sheetView>
  </sheetViews>
  <sheetFormatPr baseColWidth="10" defaultColWidth="12.6640625" defaultRowHeight="13.8"/>
  <cols>
    <col min="1" max="1" width="35.6640625" style="14" customWidth="1"/>
    <col min="2" max="222" width="12.6640625" style="14" customWidth="1"/>
    <col min="223" max="243" width="12.6640625" style="12"/>
    <col min="244" max="244" width="15.33203125" style="12" bestFit="1" customWidth="1"/>
    <col min="245" max="245" width="12.6640625" style="12"/>
    <col min="246" max="246" width="12.6640625" style="12" customWidth="1"/>
    <col min="247" max="260" width="12.6640625" style="12"/>
    <col min="261" max="261" width="14" style="12" customWidth="1"/>
    <col min="262" max="273" width="12.6640625" style="12"/>
    <col min="274" max="274" width="14.109375" style="12" customWidth="1"/>
    <col min="275" max="275" width="12.6640625" style="12"/>
    <col min="276" max="276" width="15.33203125" style="12" bestFit="1" customWidth="1"/>
    <col min="277" max="277" width="14.109375" style="12" bestFit="1" customWidth="1"/>
    <col min="278" max="288" width="12.6640625" style="12"/>
    <col min="289" max="289" width="15.33203125" style="12" bestFit="1" customWidth="1"/>
    <col min="290" max="290" width="14.109375" style="12" bestFit="1" customWidth="1"/>
    <col min="291" max="296" width="12.6640625" style="12"/>
    <col min="297" max="297" width="13.6640625" style="12" customWidth="1"/>
    <col min="298" max="300" width="12.6640625" style="12"/>
    <col min="301" max="301" width="14.5546875" style="12" customWidth="1"/>
    <col min="302" max="302" width="15.33203125" style="12" bestFit="1" customWidth="1"/>
    <col min="303" max="303" width="16.109375" style="12" customWidth="1"/>
    <col min="304" max="305" width="14.33203125" style="12" customWidth="1"/>
    <col min="306" max="309" width="12.6640625" style="12"/>
    <col min="310" max="310" width="13.6640625" style="12" customWidth="1"/>
    <col min="311" max="313" width="12.6640625" style="12"/>
    <col min="314" max="314" width="14.5546875" style="12" customWidth="1"/>
    <col min="315" max="315" width="15.33203125" style="12" bestFit="1" customWidth="1"/>
    <col min="316" max="316" width="16.109375" style="12" customWidth="1"/>
    <col min="317" max="318" width="14.33203125" style="12" customWidth="1"/>
    <col min="319" max="322" width="12.6640625" style="12"/>
    <col min="323" max="323" width="13.6640625" style="12" customWidth="1"/>
    <col min="324" max="16384" width="12.6640625" style="12"/>
  </cols>
  <sheetData>
    <row r="1" spans="1:326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  <c r="EI1" s="68"/>
      <c r="EJ1" s="68"/>
      <c r="EK1" s="68"/>
      <c r="EL1" s="68"/>
      <c r="EM1" s="68"/>
      <c r="EN1" s="68"/>
      <c r="EO1" s="68"/>
      <c r="EP1" s="68"/>
      <c r="EQ1" s="68"/>
      <c r="ER1" s="68"/>
      <c r="ES1" s="68"/>
      <c r="ET1" s="68"/>
      <c r="EU1" s="68"/>
      <c r="EV1" s="68"/>
      <c r="EW1" s="68"/>
      <c r="EX1" s="68"/>
      <c r="EY1" s="68"/>
      <c r="EZ1" s="68"/>
      <c r="FA1" s="68"/>
      <c r="FB1" s="68"/>
      <c r="FC1" s="68"/>
      <c r="FD1" s="68"/>
      <c r="FE1" s="68"/>
      <c r="FF1" s="68"/>
      <c r="FG1" s="68"/>
      <c r="FH1" s="68"/>
      <c r="FI1" s="68"/>
      <c r="FJ1" s="68"/>
      <c r="FK1" s="68"/>
      <c r="FL1" s="68"/>
      <c r="FM1" s="68"/>
      <c r="FN1" s="68"/>
      <c r="FO1" s="68"/>
      <c r="FP1" s="68"/>
      <c r="FQ1" s="68"/>
      <c r="FR1" s="68"/>
      <c r="FS1" s="68"/>
      <c r="FT1" s="68"/>
      <c r="FU1" s="68"/>
      <c r="FV1" s="68"/>
      <c r="FW1" s="68"/>
      <c r="FX1" s="68"/>
      <c r="FY1" s="68"/>
      <c r="FZ1" s="68"/>
      <c r="GA1" s="68"/>
      <c r="GB1" s="68"/>
      <c r="GC1" s="68"/>
      <c r="GD1" s="68"/>
      <c r="GE1" s="68"/>
      <c r="GF1" s="68"/>
      <c r="GG1" s="68"/>
      <c r="GH1" s="68"/>
      <c r="GI1" s="68"/>
      <c r="GJ1" s="68"/>
      <c r="GK1" s="68"/>
      <c r="GL1" s="68"/>
      <c r="GM1" s="68"/>
      <c r="GN1" s="68"/>
      <c r="GO1" s="68"/>
      <c r="GP1" s="68"/>
      <c r="GQ1" s="68"/>
      <c r="GR1" s="68"/>
      <c r="GS1" s="68"/>
      <c r="GT1" s="68"/>
      <c r="GU1" s="68"/>
      <c r="GV1" s="68"/>
      <c r="GW1" s="68"/>
      <c r="GX1" s="68"/>
      <c r="GY1" s="68"/>
      <c r="GZ1" s="68"/>
      <c r="HA1" s="68"/>
      <c r="HB1" s="68"/>
      <c r="HC1" s="68"/>
      <c r="HD1" s="68"/>
      <c r="HE1" s="68"/>
      <c r="HF1" s="68"/>
      <c r="HG1" s="68"/>
      <c r="HH1" s="68"/>
      <c r="HI1" s="68"/>
      <c r="HJ1" s="68"/>
      <c r="HK1" s="68"/>
      <c r="HL1" s="68"/>
      <c r="HM1" s="68"/>
      <c r="HN1" s="68"/>
      <c r="KB1" s="29">
        <v>1012.1079999999999</v>
      </c>
      <c r="KC1" s="29">
        <f>KB1*1000</f>
        <v>1012108</v>
      </c>
      <c r="KO1" s="29">
        <v>1012.1079999999999</v>
      </c>
      <c r="KP1" s="29">
        <f>KO1*1000</f>
        <v>1012108</v>
      </c>
      <c r="LB1" s="29">
        <v>1012.1079999999999</v>
      </c>
      <c r="LC1" s="29">
        <f>LB1*1000</f>
        <v>1012108</v>
      </c>
    </row>
    <row r="2" spans="1:326">
      <c r="A2" s="13" t="s">
        <v>42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67"/>
      <c r="CN2" s="67"/>
      <c r="CO2" s="67"/>
      <c r="CP2" s="67"/>
      <c r="CQ2" s="67"/>
      <c r="CR2" s="67"/>
      <c r="CS2" s="67"/>
      <c r="CT2" s="67"/>
      <c r="CU2" s="67"/>
      <c r="CV2" s="67"/>
      <c r="CW2" s="67"/>
      <c r="CX2" s="67"/>
      <c r="CY2" s="67"/>
      <c r="CZ2" s="67"/>
      <c r="DA2" s="67"/>
      <c r="DB2" s="67"/>
      <c r="DC2" s="67"/>
      <c r="DD2" s="67"/>
      <c r="DE2" s="67"/>
      <c r="DF2" s="67"/>
      <c r="DG2" s="67"/>
      <c r="DH2" s="67"/>
      <c r="DI2" s="67"/>
      <c r="DJ2" s="67"/>
      <c r="DK2" s="67"/>
      <c r="DL2" s="67"/>
      <c r="DM2" s="67"/>
      <c r="DN2" s="67"/>
      <c r="DO2" s="67"/>
      <c r="DP2" s="67"/>
      <c r="DQ2" s="67"/>
      <c r="DR2" s="67"/>
      <c r="DS2" s="67"/>
      <c r="DT2" s="67"/>
      <c r="DU2" s="67"/>
      <c r="DV2" s="67"/>
      <c r="DW2" s="67"/>
      <c r="DX2" s="67"/>
      <c r="DY2" s="67"/>
      <c r="DZ2" s="67"/>
      <c r="EA2" s="67"/>
      <c r="EB2" s="67"/>
      <c r="EC2" s="67"/>
      <c r="ED2" s="67"/>
      <c r="EE2" s="67"/>
      <c r="EF2" s="67"/>
      <c r="EG2" s="67"/>
      <c r="EH2" s="67"/>
      <c r="EI2" s="67"/>
      <c r="EJ2" s="67"/>
      <c r="EK2" s="67"/>
      <c r="EL2" s="67"/>
      <c r="EM2" s="67"/>
      <c r="EN2" s="67"/>
      <c r="EO2" s="67"/>
      <c r="EP2" s="67"/>
      <c r="EQ2" s="67"/>
      <c r="ER2" s="67"/>
      <c r="ES2" s="67"/>
      <c r="ET2" s="67"/>
      <c r="EU2" s="67"/>
      <c r="EV2" s="67"/>
      <c r="EW2" s="67"/>
      <c r="EX2" s="67"/>
      <c r="EY2" s="67"/>
      <c r="EZ2" s="67"/>
      <c r="FA2" s="67"/>
      <c r="FB2" s="67"/>
      <c r="FC2" s="67"/>
      <c r="FD2" s="67"/>
      <c r="FE2" s="67"/>
      <c r="FF2" s="67"/>
      <c r="FG2" s="67"/>
      <c r="FH2" s="67"/>
      <c r="FI2" s="67"/>
      <c r="FJ2" s="67"/>
      <c r="FK2" s="67"/>
      <c r="FL2" s="67"/>
      <c r="FM2" s="67"/>
      <c r="FN2" s="67"/>
      <c r="FO2" s="67"/>
      <c r="FP2" s="67"/>
      <c r="FQ2" s="67"/>
      <c r="FR2" s="67"/>
      <c r="FS2" s="67"/>
      <c r="FT2" s="67"/>
      <c r="FU2" s="67"/>
      <c r="FV2" s="67"/>
      <c r="FW2" s="67"/>
      <c r="FX2" s="67"/>
      <c r="FY2" s="67"/>
      <c r="FZ2" s="67"/>
      <c r="GA2" s="67"/>
      <c r="GB2" s="67"/>
      <c r="GC2" s="67"/>
      <c r="GD2" s="67"/>
      <c r="GE2" s="67"/>
      <c r="GF2" s="67"/>
      <c r="GG2" s="67"/>
      <c r="GH2" s="67"/>
      <c r="GI2" s="67"/>
      <c r="GJ2" s="67"/>
      <c r="GK2" s="67"/>
      <c r="GL2" s="67"/>
      <c r="GM2" s="67"/>
      <c r="GN2" s="67"/>
      <c r="GO2" s="67"/>
      <c r="GP2" s="67"/>
      <c r="GQ2" s="67"/>
      <c r="GR2" s="67"/>
      <c r="GS2" s="67"/>
      <c r="GT2" s="67"/>
      <c r="GU2" s="67"/>
      <c r="GV2" s="67"/>
      <c r="GW2" s="67"/>
      <c r="GX2" s="67"/>
      <c r="GY2" s="67"/>
      <c r="GZ2" s="67"/>
      <c r="HA2" s="67"/>
      <c r="HB2" s="67"/>
      <c r="HC2" s="67"/>
      <c r="HD2" s="67"/>
      <c r="HE2" s="67"/>
      <c r="HF2" s="67"/>
      <c r="HG2" s="67"/>
      <c r="HH2" s="67"/>
      <c r="HI2" s="67"/>
      <c r="HJ2" s="67"/>
      <c r="HK2" s="67"/>
      <c r="HL2" s="67"/>
      <c r="HM2" s="67"/>
      <c r="HN2" s="67"/>
      <c r="HO2" s="62"/>
      <c r="HP2" s="62"/>
      <c r="HQ2" s="62"/>
      <c r="HR2" s="62"/>
      <c r="HS2" s="62"/>
      <c r="HT2" s="62"/>
      <c r="HU2" s="62"/>
      <c r="KB2" s="29">
        <v>558.79200000000003</v>
      </c>
      <c r="KC2" s="29">
        <f>KB2*1000</f>
        <v>558792</v>
      </c>
      <c r="KO2" s="29">
        <v>558.79200000000003</v>
      </c>
      <c r="KP2" s="29">
        <f>KO2*1000</f>
        <v>558792</v>
      </c>
      <c r="LB2" s="29">
        <v>558.79200000000003</v>
      </c>
      <c r="LC2" s="29">
        <f>LB2*1000</f>
        <v>558792</v>
      </c>
    </row>
    <row r="3" spans="1:326">
      <c r="A3" s="51" t="s">
        <v>43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  <c r="BM3" s="51"/>
      <c r="BN3" s="51"/>
      <c r="BO3" s="51"/>
      <c r="BP3" s="51"/>
      <c r="BQ3" s="51"/>
      <c r="BR3" s="51"/>
      <c r="BS3" s="51"/>
      <c r="BT3" s="51"/>
      <c r="BU3" s="51"/>
      <c r="BV3" s="51"/>
      <c r="BW3" s="51"/>
      <c r="BX3" s="51"/>
      <c r="BY3" s="51"/>
      <c r="BZ3" s="51"/>
      <c r="CA3" s="51"/>
      <c r="CB3" s="51"/>
      <c r="CC3" s="51"/>
      <c r="CD3" s="51"/>
      <c r="CE3" s="51"/>
      <c r="CF3" s="51"/>
      <c r="CG3" s="51"/>
      <c r="CH3" s="51"/>
      <c r="CI3" s="51"/>
      <c r="CJ3" s="51"/>
      <c r="CK3" s="51"/>
      <c r="CL3" s="51"/>
      <c r="CM3" s="51"/>
      <c r="CN3" s="51"/>
      <c r="CO3" s="51"/>
      <c r="CP3" s="51"/>
      <c r="CQ3" s="51"/>
      <c r="CR3" s="51"/>
      <c r="CS3" s="51"/>
      <c r="CT3" s="51"/>
      <c r="CU3" s="51"/>
      <c r="CV3" s="51"/>
      <c r="CW3" s="51"/>
      <c r="CX3" s="51"/>
      <c r="CY3" s="51"/>
      <c r="CZ3" s="51"/>
      <c r="DA3" s="51"/>
      <c r="DB3" s="51"/>
      <c r="DC3" s="51"/>
      <c r="DD3" s="51"/>
      <c r="DE3" s="51"/>
      <c r="DF3" s="51"/>
      <c r="DG3" s="51"/>
      <c r="DH3" s="51"/>
      <c r="DI3" s="51"/>
      <c r="DJ3" s="51"/>
      <c r="DK3" s="51"/>
      <c r="DL3" s="51"/>
      <c r="DM3" s="51"/>
      <c r="DN3" s="51"/>
      <c r="DO3" s="51"/>
      <c r="DP3" s="51"/>
      <c r="DQ3" s="51"/>
      <c r="DR3" s="51"/>
      <c r="DS3" s="51"/>
      <c r="DT3" s="51"/>
      <c r="DU3" s="51"/>
      <c r="DV3" s="51"/>
      <c r="DW3" s="51"/>
      <c r="DX3" s="51"/>
      <c r="DY3" s="51"/>
      <c r="DZ3" s="51"/>
      <c r="EA3" s="51"/>
      <c r="EB3" s="51"/>
      <c r="EC3" s="51"/>
      <c r="ED3" s="51"/>
      <c r="EE3" s="51"/>
      <c r="EF3" s="51"/>
      <c r="EG3" s="51"/>
      <c r="EH3" s="51"/>
      <c r="EI3" s="51"/>
      <c r="EJ3" s="51"/>
      <c r="EK3" s="51"/>
      <c r="EL3" s="51"/>
      <c r="EM3" s="51"/>
      <c r="EN3" s="51"/>
      <c r="EO3" s="51"/>
      <c r="EP3" s="51"/>
      <c r="EQ3" s="51"/>
      <c r="ER3" s="51"/>
      <c r="ES3" s="51"/>
      <c r="ET3" s="51"/>
      <c r="EU3" s="51"/>
      <c r="EV3" s="51"/>
      <c r="EW3" s="51"/>
      <c r="EX3" s="51"/>
      <c r="EY3" s="51"/>
      <c r="EZ3" s="51"/>
      <c r="FA3" s="51"/>
      <c r="FB3" s="51"/>
      <c r="FC3" s="51"/>
      <c r="FD3" s="51"/>
      <c r="FE3" s="51"/>
      <c r="FF3" s="51"/>
      <c r="FG3" s="51"/>
      <c r="FH3" s="51"/>
      <c r="FI3" s="51"/>
      <c r="FJ3" s="51"/>
      <c r="FK3" s="51"/>
      <c r="FL3" s="51"/>
      <c r="FM3" s="51"/>
      <c r="FN3" s="51"/>
      <c r="FO3" s="51"/>
      <c r="FP3" s="51"/>
      <c r="FQ3" s="51"/>
      <c r="FR3" s="51"/>
      <c r="FS3" s="51"/>
      <c r="FT3" s="51"/>
      <c r="FU3" s="51"/>
      <c r="FV3" s="51"/>
      <c r="FW3" s="51"/>
      <c r="FX3" s="51"/>
      <c r="FY3" s="51"/>
      <c r="FZ3" s="51"/>
      <c r="GA3" s="51"/>
      <c r="GB3" s="51"/>
      <c r="GC3" s="51"/>
      <c r="GD3" s="51"/>
      <c r="GE3" s="51"/>
      <c r="GF3" s="51"/>
      <c r="GG3" s="51"/>
      <c r="GH3" s="51"/>
      <c r="GI3" s="51"/>
      <c r="GJ3" s="51"/>
      <c r="GK3" s="51"/>
      <c r="GL3" s="51"/>
      <c r="GM3" s="51"/>
      <c r="GN3" s="51"/>
      <c r="GO3" s="51"/>
      <c r="GP3" s="51"/>
      <c r="GQ3" s="51"/>
      <c r="GR3" s="51"/>
      <c r="GS3" s="51"/>
      <c r="GT3" s="51"/>
      <c r="GU3" s="51"/>
      <c r="GV3" s="51"/>
      <c r="GW3" s="51"/>
      <c r="GX3" s="51"/>
      <c r="GY3" s="51"/>
      <c r="GZ3" s="51"/>
      <c r="HA3" s="51"/>
      <c r="HB3" s="51"/>
      <c r="HC3" s="51"/>
      <c r="HD3" s="51"/>
      <c r="HE3" s="51"/>
      <c r="HF3" s="51"/>
      <c r="HG3" s="51"/>
      <c r="HH3" s="51"/>
      <c r="HI3" s="51"/>
      <c r="HJ3" s="51"/>
      <c r="HK3" s="51"/>
      <c r="HL3" s="51"/>
      <c r="HM3" s="51"/>
      <c r="HN3" s="51"/>
      <c r="KB3" s="29">
        <v>52.47</v>
      </c>
      <c r="KC3" s="29">
        <f>KB3*1000</f>
        <v>52470</v>
      </c>
      <c r="KO3" s="29">
        <v>52.47</v>
      </c>
      <c r="KP3" s="29">
        <f>KO3*1000</f>
        <v>52470</v>
      </c>
      <c r="LB3" s="29">
        <v>52.47</v>
      </c>
      <c r="LC3" s="29">
        <f>LB3*1000</f>
        <v>52470</v>
      </c>
    </row>
    <row r="4" spans="1:326" ht="3" customHeight="1">
      <c r="KC4" s="12">
        <f>KB4*1000</f>
        <v>0</v>
      </c>
      <c r="KP4" s="12">
        <f>KO4*1000</f>
        <v>0</v>
      </c>
      <c r="LC4" s="12">
        <f>LB4*1000</f>
        <v>0</v>
      </c>
    </row>
    <row r="5" spans="1:326">
      <c r="A5" s="15" t="s">
        <v>44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JS5" s="69"/>
      <c r="KF5" s="69"/>
      <c r="KS5" s="69"/>
      <c r="LF5" s="69"/>
    </row>
    <row r="6" spans="1:326" ht="3" customHeight="1"/>
    <row r="7" spans="1:326">
      <c r="A7" s="77" t="s">
        <v>45</v>
      </c>
      <c r="B7" s="75">
        <v>2001</v>
      </c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9" t="s">
        <v>46</v>
      </c>
      <c r="O7" s="75">
        <v>2002</v>
      </c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9" t="s">
        <v>47</v>
      </c>
      <c r="AB7" s="75">
        <v>2003</v>
      </c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9" t="s">
        <v>48</v>
      </c>
      <c r="AO7" s="75">
        <v>2004</v>
      </c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9" t="s">
        <v>49</v>
      </c>
      <c r="BB7" s="75">
        <v>2005</v>
      </c>
      <c r="BC7" s="75"/>
      <c r="BD7" s="75"/>
      <c r="BE7" s="75"/>
      <c r="BF7" s="75"/>
      <c r="BG7" s="75"/>
      <c r="BH7" s="75"/>
      <c r="BI7" s="75"/>
      <c r="BJ7" s="75"/>
      <c r="BK7" s="75"/>
      <c r="BL7" s="75"/>
      <c r="BM7" s="75"/>
      <c r="BN7" s="79" t="s">
        <v>50</v>
      </c>
      <c r="BO7" s="75">
        <v>2006</v>
      </c>
      <c r="BP7" s="75"/>
      <c r="BQ7" s="75"/>
      <c r="BR7" s="75"/>
      <c r="BS7" s="75"/>
      <c r="BT7" s="75"/>
      <c r="BU7" s="75"/>
      <c r="BV7" s="75"/>
      <c r="BW7" s="75"/>
      <c r="BX7" s="75"/>
      <c r="BY7" s="75"/>
      <c r="BZ7" s="75"/>
      <c r="CA7" s="79" t="s">
        <v>51</v>
      </c>
      <c r="CB7" s="75">
        <v>2007</v>
      </c>
      <c r="CC7" s="75"/>
      <c r="CD7" s="75"/>
      <c r="CE7" s="75"/>
      <c r="CF7" s="75"/>
      <c r="CG7" s="75"/>
      <c r="CH7" s="75"/>
      <c r="CI7" s="75"/>
      <c r="CJ7" s="75"/>
      <c r="CK7" s="75"/>
      <c r="CL7" s="75"/>
      <c r="CM7" s="75"/>
      <c r="CN7" s="79" t="s">
        <v>52</v>
      </c>
      <c r="CO7" s="75">
        <v>2008</v>
      </c>
      <c r="CP7" s="75"/>
      <c r="CQ7" s="75"/>
      <c r="CR7" s="75"/>
      <c r="CS7" s="75"/>
      <c r="CT7" s="75"/>
      <c r="CU7" s="75"/>
      <c r="CV7" s="75"/>
      <c r="CW7" s="75"/>
      <c r="CX7" s="75"/>
      <c r="CY7" s="75"/>
      <c r="CZ7" s="75"/>
      <c r="DA7" s="79" t="s">
        <v>53</v>
      </c>
      <c r="DB7" s="75">
        <v>2009</v>
      </c>
      <c r="DC7" s="75"/>
      <c r="DD7" s="75"/>
      <c r="DE7" s="75"/>
      <c r="DF7" s="75"/>
      <c r="DG7" s="75"/>
      <c r="DH7" s="75"/>
      <c r="DI7" s="75"/>
      <c r="DJ7" s="75"/>
      <c r="DK7" s="75"/>
      <c r="DL7" s="75"/>
      <c r="DM7" s="75"/>
      <c r="DN7" s="79" t="s">
        <v>54</v>
      </c>
      <c r="DO7" s="75">
        <v>2010</v>
      </c>
      <c r="DP7" s="75"/>
      <c r="DQ7" s="75"/>
      <c r="DR7" s="75"/>
      <c r="DS7" s="75"/>
      <c r="DT7" s="75"/>
      <c r="DU7" s="75"/>
      <c r="DV7" s="75"/>
      <c r="DW7" s="75"/>
      <c r="DX7" s="75"/>
      <c r="DY7" s="75"/>
      <c r="DZ7" s="75"/>
      <c r="EA7" s="79" t="s">
        <v>55</v>
      </c>
      <c r="EB7" s="75">
        <v>2011</v>
      </c>
      <c r="EC7" s="75"/>
      <c r="ED7" s="75"/>
      <c r="EE7" s="75"/>
      <c r="EF7" s="75"/>
      <c r="EG7" s="75"/>
      <c r="EH7" s="75"/>
      <c r="EI7" s="75"/>
      <c r="EJ7" s="75"/>
      <c r="EK7" s="75"/>
      <c r="EL7" s="75"/>
      <c r="EM7" s="75"/>
      <c r="EN7" s="79" t="s">
        <v>56</v>
      </c>
      <c r="EO7" s="75">
        <v>2012</v>
      </c>
      <c r="EP7" s="75"/>
      <c r="EQ7" s="75"/>
      <c r="ER7" s="75"/>
      <c r="ES7" s="75"/>
      <c r="ET7" s="75"/>
      <c r="EU7" s="75"/>
      <c r="EV7" s="75"/>
      <c r="EW7" s="75"/>
      <c r="EX7" s="75"/>
      <c r="EY7" s="75"/>
      <c r="EZ7" s="75"/>
      <c r="FA7" s="79" t="s">
        <v>57</v>
      </c>
      <c r="FB7" s="75">
        <v>2013</v>
      </c>
      <c r="FC7" s="75"/>
      <c r="FD7" s="75"/>
      <c r="FE7" s="75"/>
      <c r="FF7" s="75"/>
      <c r="FG7" s="75"/>
      <c r="FH7" s="75"/>
      <c r="FI7" s="75"/>
      <c r="FJ7" s="75"/>
      <c r="FK7" s="75"/>
      <c r="FL7" s="75"/>
      <c r="FM7" s="75"/>
      <c r="FN7" s="79" t="s">
        <v>58</v>
      </c>
      <c r="FO7" s="75">
        <v>2014</v>
      </c>
      <c r="FP7" s="75"/>
      <c r="FQ7" s="75"/>
      <c r="FR7" s="75"/>
      <c r="FS7" s="75"/>
      <c r="FT7" s="75"/>
      <c r="FU7" s="75"/>
      <c r="FV7" s="75"/>
      <c r="FW7" s="75"/>
      <c r="FX7" s="75"/>
      <c r="FY7" s="75"/>
      <c r="FZ7" s="75"/>
      <c r="GA7" s="79" t="s">
        <v>59</v>
      </c>
      <c r="GB7" s="75">
        <v>2015</v>
      </c>
      <c r="GC7" s="75"/>
      <c r="GD7" s="75"/>
      <c r="GE7" s="75"/>
      <c r="GF7" s="75"/>
      <c r="GG7" s="75"/>
      <c r="GH7" s="75"/>
      <c r="GI7" s="75"/>
      <c r="GJ7" s="75"/>
      <c r="GK7" s="75"/>
      <c r="GL7" s="75"/>
      <c r="GM7" s="75"/>
      <c r="GN7" s="79" t="s">
        <v>60</v>
      </c>
      <c r="GO7" s="75">
        <v>2016</v>
      </c>
      <c r="GP7" s="75"/>
      <c r="GQ7" s="75"/>
      <c r="GR7" s="75"/>
      <c r="GS7" s="75"/>
      <c r="GT7" s="75"/>
      <c r="GU7" s="75"/>
      <c r="GV7" s="75"/>
      <c r="GW7" s="75"/>
      <c r="GX7" s="75"/>
      <c r="GY7" s="75"/>
      <c r="GZ7" s="75"/>
      <c r="HA7" s="76" t="s">
        <v>61</v>
      </c>
      <c r="HB7" s="75">
        <v>2017</v>
      </c>
      <c r="HC7" s="75"/>
      <c r="HD7" s="75"/>
      <c r="HE7" s="75"/>
      <c r="HF7" s="75"/>
      <c r="HG7" s="75"/>
      <c r="HH7" s="75"/>
      <c r="HI7" s="75"/>
      <c r="HJ7" s="75"/>
      <c r="HK7" s="75"/>
      <c r="HL7" s="75"/>
      <c r="HM7" s="75"/>
      <c r="HN7" s="76" t="s">
        <v>62</v>
      </c>
      <c r="HO7" s="75">
        <v>2018</v>
      </c>
      <c r="HP7" s="75"/>
      <c r="HQ7" s="75"/>
      <c r="HR7" s="75"/>
      <c r="HS7" s="75"/>
      <c r="HT7" s="75"/>
      <c r="HU7" s="75"/>
      <c r="HV7" s="75"/>
      <c r="HW7" s="75"/>
      <c r="HX7" s="75"/>
      <c r="HY7" s="75"/>
      <c r="HZ7" s="75"/>
      <c r="IA7" s="76" t="s">
        <v>63</v>
      </c>
      <c r="IB7" s="75">
        <v>2019</v>
      </c>
      <c r="IC7" s="75"/>
      <c r="ID7" s="75"/>
      <c r="IE7" s="75"/>
      <c r="IF7" s="75"/>
      <c r="IG7" s="75"/>
      <c r="IH7" s="75"/>
      <c r="II7" s="75"/>
      <c r="IJ7" s="75"/>
      <c r="IK7" s="75"/>
      <c r="IL7" s="75"/>
      <c r="IM7" s="75"/>
      <c r="IN7" s="76" t="s">
        <v>64</v>
      </c>
      <c r="IO7" s="75">
        <v>2020</v>
      </c>
      <c r="IP7" s="75"/>
      <c r="IQ7" s="75"/>
      <c r="IR7" s="75"/>
      <c r="IS7" s="75"/>
      <c r="IT7" s="75"/>
      <c r="IU7" s="75"/>
      <c r="IV7" s="75"/>
      <c r="IW7" s="75"/>
      <c r="IX7" s="75"/>
      <c r="IY7" s="75"/>
      <c r="IZ7" s="75"/>
      <c r="JA7" s="76" t="s">
        <v>65</v>
      </c>
      <c r="JB7" s="75">
        <v>2021</v>
      </c>
      <c r="JC7" s="75"/>
      <c r="JD7" s="75"/>
      <c r="JE7" s="75"/>
      <c r="JF7" s="75"/>
      <c r="JG7" s="75"/>
      <c r="JH7" s="75"/>
      <c r="JI7" s="75"/>
      <c r="JJ7" s="75"/>
      <c r="JK7" s="75"/>
      <c r="JL7" s="75"/>
      <c r="JM7" s="75"/>
      <c r="JN7" s="76" t="s">
        <v>66</v>
      </c>
      <c r="JO7" s="75">
        <v>2022</v>
      </c>
      <c r="JP7" s="75"/>
      <c r="JQ7" s="75"/>
      <c r="JR7" s="75"/>
      <c r="JS7" s="75"/>
      <c r="JT7" s="75"/>
      <c r="JU7" s="75"/>
      <c r="JV7" s="75"/>
      <c r="JW7" s="75"/>
      <c r="JX7" s="75"/>
      <c r="JY7" s="75"/>
      <c r="JZ7" s="75"/>
      <c r="KA7" s="76" t="s">
        <v>67</v>
      </c>
      <c r="KB7" s="75">
        <v>2023</v>
      </c>
      <c r="KC7" s="75"/>
      <c r="KD7" s="75"/>
      <c r="KE7" s="75"/>
      <c r="KF7" s="75"/>
      <c r="KG7" s="75"/>
      <c r="KH7" s="75"/>
      <c r="KI7" s="75"/>
      <c r="KJ7" s="75"/>
      <c r="KK7" s="75"/>
      <c r="KL7" s="75"/>
      <c r="KM7" s="75"/>
      <c r="KN7" s="76" t="s">
        <v>68</v>
      </c>
      <c r="KO7" s="75">
        <v>2024</v>
      </c>
      <c r="KP7" s="75"/>
      <c r="KQ7" s="75"/>
      <c r="KR7" s="75"/>
      <c r="KS7" s="75"/>
      <c r="KT7" s="75"/>
      <c r="KU7" s="75"/>
      <c r="KV7" s="75"/>
      <c r="KW7" s="75"/>
      <c r="KX7" s="75"/>
      <c r="KY7" s="75"/>
      <c r="KZ7" s="75"/>
      <c r="LA7" s="76" t="s">
        <v>69</v>
      </c>
      <c r="LB7" s="75">
        <v>2025</v>
      </c>
      <c r="LC7" s="75"/>
      <c r="LD7" s="75"/>
      <c r="LE7" s="75"/>
      <c r="LF7" s="75"/>
      <c r="LG7" s="75"/>
      <c r="LH7" s="75"/>
      <c r="LI7" s="75"/>
      <c r="LJ7" s="75"/>
      <c r="LK7" s="75"/>
      <c r="LL7" s="75"/>
      <c r="LM7" s="75"/>
      <c r="LN7" s="76" t="s">
        <v>70</v>
      </c>
    </row>
    <row r="8" spans="1:326">
      <c r="A8" s="78"/>
      <c r="B8" s="16" t="s">
        <v>71</v>
      </c>
      <c r="C8" s="16" t="s">
        <v>72</v>
      </c>
      <c r="D8" s="16" t="s">
        <v>73</v>
      </c>
      <c r="E8" s="16" t="s">
        <v>74</v>
      </c>
      <c r="F8" s="16" t="s">
        <v>75</v>
      </c>
      <c r="G8" s="16" t="s">
        <v>76</v>
      </c>
      <c r="H8" s="16" t="s">
        <v>77</v>
      </c>
      <c r="I8" s="16" t="s">
        <v>78</v>
      </c>
      <c r="J8" s="16" t="s">
        <v>79</v>
      </c>
      <c r="K8" s="16" t="s">
        <v>80</v>
      </c>
      <c r="L8" s="16" t="s">
        <v>81</v>
      </c>
      <c r="M8" s="16" t="s">
        <v>82</v>
      </c>
      <c r="N8" s="80"/>
      <c r="O8" s="16" t="s">
        <v>71</v>
      </c>
      <c r="P8" s="16" t="s">
        <v>72</v>
      </c>
      <c r="Q8" s="16" t="s">
        <v>73</v>
      </c>
      <c r="R8" s="16" t="s">
        <v>74</v>
      </c>
      <c r="S8" s="16" t="s">
        <v>75</v>
      </c>
      <c r="T8" s="16" t="s">
        <v>76</v>
      </c>
      <c r="U8" s="16" t="s">
        <v>77</v>
      </c>
      <c r="V8" s="16" t="s">
        <v>78</v>
      </c>
      <c r="W8" s="16" t="s">
        <v>79</v>
      </c>
      <c r="X8" s="16" t="s">
        <v>80</v>
      </c>
      <c r="Y8" s="16" t="s">
        <v>81</v>
      </c>
      <c r="Z8" s="16" t="s">
        <v>82</v>
      </c>
      <c r="AA8" s="80"/>
      <c r="AB8" s="16" t="s">
        <v>71</v>
      </c>
      <c r="AC8" s="16" t="s">
        <v>72</v>
      </c>
      <c r="AD8" s="16" t="s">
        <v>73</v>
      </c>
      <c r="AE8" s="16" t="s">
        <v>74</v>
      </c>
      <c r="AF8" s="16" t="s">
        <v>75</v>
      </c>
      <c r="AG8" s="16" t="s">
        <v>76</v>
      </c>
      <c r="AH8" s="16" t="s">
        <v>77</v>
      </c>
      <c r="AI8" s="16" t="s">
        <v>78</v>
      </c>
      <c r="AJ8" s="16" t="s">
        <v>79</v>
      </c>
      <c r="AK8" s="16" t="s">
        <v>80</v>
      </c>
      <c r="AL8" s="16" t="s">
        <v>81</v>
      </c>
      <c r="AM8" s="16" t="s">
        <v>82</v>
      </c>
      <c r="AN8" s="80"/>
      <c r="AO8" s="16" t="s">
        <v>71</v>
      </c>
      <c r="AP8" s="16" t="s">
        <v>72</v>
      </c>
      <c r="AQ8" s="16" t="s">
        <v>73</v>
      </c>
      <c r="AR8" s="16" t="s">
        <v>74</v>
      </c>
      <c r="AS8" s="16" t="s">
        <v>75</v>
      </c>
      <c r="AT8" s="16" t="s">
        <v>76</v>
      </c>
      <c r="AU8" s="16" t="s">
        <v>77</v>
      </c>
      <c r="AV8" s="16" t="s">
        <v>78</v>
      </c>
      <c r="AW8" s="16" t="s">
        <v>79</v>
      </c>
      <c r="AX8" s="16" t="s">
        <v>80</v>
      </c>
      <c r="AY8" s="16" t="s">
        <v>81</v>
      </c>
      <c r="AZ8" s="16" t="s">
        <v>82</v>
      </c>
      <c r="BA8" s="80"/>
      <c r="BB8" s="16" t="s">
        <v>71</v>
      </c>
      <c r="BC8" s="16" t="s">
        <v>72</v>
      </c>
      <c r="BD8" s="16" t="s">
        <v>73</v>
      </c>
      <c r="BE8" s="16" t="s">
        <v>74</v>
      </c>
      <c r="BF8" s="16" t="s">
        <v>75</v>
      </c>
      <c r="BG8" s="16" t="s">
        <v>76</v>
      </c>
      <c r="BH8" s="16" t="s">
        <v>77</v>
      </c>
      <c r="BI8" s="16" t="s">
        <v>78</v>
      </c>
      <c r="BJ8" s="16" t="s">
        <v>79</v>
      </c>
      <c r="BK8" s="16" t="s">
        <v>80</v>
      </c>
      <c r="BL8" s="16" t="s">
        <v>81</v>
      </c>
      <c r="BM8" s="16" t="s">
        <v>82</v>
      </c>
      <c r="BN8" s="80"/>
      <c r="BO8" s="16" t="s">
        <v>71</v>
      </c>
      <c r="BP8" s="16" t="s">
        <v>72</v>
      </c>
      <c r="BQ8" s="16" t="s">
        <v>73</v>
      </c>
      <c r="BR8" s="16" t="s">
        <v>74</v>
      </c>
      <c r="BS8" s="16" t="s">
        <v>75</v>
      </c>
      <c r="BT8" s="16" t="s">
        <v>76</v>
      </c>
      <c r="BU8" s="16" t="s">
        <v>77</v>
      </c>
      <c r="BV8" s="16" t="s">
        <v>78</v>
      </c>
      <c r="BW8" s="16" t="s">
        <v>79</v>
      </c>
      <c r="BX8" s="16" t="s">
        <v>80</v>
      </c>
      <c r="BY8" s="16" t="s">
        <v>81</v>
      </c>
      <c r="BZ8" s="16" t="s">
        <v>82</v>
      </c>
      <c r="CA8" s="80"/>
      <c r="CB8" s="16" t="s">
        <v>71</v>
      </c>
      <c r="CC8" s="16" t="s">
        <v>72</v>
      </c>
      <c r="CD8" s="16" t="s">
        <v>73</v>
      </c>
      <c r="CE8" s="16" t="s">
        <v>74</v>
      </c>
      <c r="CF8" s="16" t="s">
        <v>75</v>
      </c>
      <c r="CG8" s="16" t="s">
        <v>76</v>
      </c>
      <c r="CH8" s="16" t="s">
        <v>77</v>
      </c>
      <c r="CI8" s="16" t="s">
        <v>78</v>
      </c>
      <c r="CJ8" s="16" t="s">
        <v>79</v>
      </c>
      <c r="CK8" s="16" t="s">
        <v>80</v>
      </c>
      <c r="CL8" s="16" t="s">
        <v>81</v>
      </c>
      <c r="CM8" s="16" t="s">
        <v>82</v>
      </c>
      <c r="CN8" s="80"/>
      <c r="CO8" s="16" t="s">
        <v>71</v>
      </c>
      <c r="CP8" s="16" t="s">
        <v>72</v>
      </c>
      <c r="CQ8" s="16" t="s">
        <v>73</v>
      </c>
      <c r="CR8" s="16" t="s">
        <v>74</v>
      </c>
      <c r="CS8" s="16" t="s">
        <v>75</v>
      </c>
      <c r="CT8" s="16" t="s">
        <v>76</v>
      </c>
      <c r="CU8" s="16" t="s">
        <v>77</v>
      </c>
      <c r="CV8" s="16" t="s">
        <v>78</v>
      </c>
      <c r="CW8" s="16" t="s">
        <v>79</v>
      </c>
      <c r="CX8" s="16" t="s">
        <v>80</v>
      </c>
      <c r="CY8" s="16" t="s">
        <v>81</v>
      </c>
      <c r="CZ8" s="16" t="s">
        <v>82</v>
      </c>
      <c r="DA8" s="80"/>
      <c r="DB8" s="16" t="s">
        <v>71</v>
      </c>
      <c r="DC8" s="16" t="s">
        <v>72</v>
      </c>
      <c r="DD8" s="16" t="s">
        <v>73</v>
      </c>
      <c r="DE8" s="16" t="s">
        <v>74</v>
      </c>
      <c r="DF8" s="16" t="s">
        <v>75</v>
      </c>
      <c r="DG8" s="16" t="s">
        <v>76</v>
      </c>
      <c r="DH8" s="16" t="s">
        <v>77</v>
      </c>
      <c r="DI8" s="16" t="s">
        <v>78</v>
      </c>
      <c r="DJ8" s="16" t="s">
        <v>79</v>
      </c>
      <c r="DK8" s="16" t="s">
        <v>80</v>
      </c>
      <c r="DL8" s="16" t="s">
        <v>81</v>
      </c>
      <c r="DM8" s="16" t="s">
        <v>82</v>
      </c>
      <c r="DN8" s="80"/>
      <c r="DO8" s="16" t="s">
        <v>71</v>
      </c>
      <c r="DP8" s="16" t="s">
        <v>72</v>
      </c>
      <c r="DQ8" s="16" t="s">
        <v>73</v>
      </c>
      <c r="DR8" s="16" t="s">
        <v>74</v>
      </c>
      <c r="DS8" s="16" t="s">
        <v>75</v>
      </c>
      <c r="DT8" s="16" t="s">
        <v>76</v>
      </c>
      <c r="DU8" s="16" t="s">
        <v>77</v>
      </c>
      <c r="DV8" s="16" t="s">
        <v>78</v>
      </c>
      <c r="DW8" s="16" t="s">
        <v>79</v>
      </c>
      <c r="DX8" s="16" t="s">
        <v>80</v>
      </c>
      <c r="DY8" s="16" t="s">
        <v>81</v>
      </c>
      <c r="DZ8" s="16" t="s">
        <v>82</v>
      </c>
      <c r="EA8" s="80"/>
      <c r="EB8" s="16" t="s">
        <v>71</v>
      </c>
      <c r="EC8" s="16" t="s">
        <v>72</v>
      </c>
      <c r="ED8" s="16" t="s">
        <v>73</v>
      </c>
      <c r="EE8" s="16" t="s">
        <v>74</v>
      </c>
      <c r="EF8" s="16" t="s">
        <v>75</v>
      </c>
      <c r="EG8" s="16" t="s">
        <v>76</v>
      </c>
      <c r="EH8" s="16" t="s">
        <v>77</v>
      </c>
      <c r="EI8" s="16" t="s">
        <v>78</v>
      </c>
      <c r="EJ8" s="16" t="s">
        <v>79</v>
      </c>
      <c r="EK8" s="16" t="s">
        <v>80</v>
      </c>
      <c r="EL8" s="16" t="s">
        <v>81</v>
      </c>
      <c r="EM8" s="16" t="s">
        <v>82</v>
      </c>
      <c r="EN8" s="80"/>
      <c r="EO8" s="16" t="s">
        <v>71</v>
      </c>
      <c r="EP8" s="16" t="s">
        <v>72</v>
      </c>
      <c r="EQ8" s="16" t="s">
        <v>73</v>
      </c>
      <c r="ER8" s="16" t="s">
        <v>74</v>
      </c>
      <c r="ES8" s="16" t="s">
        <v>75</v>
      </c>
      <c r="ET8" s="16" t="s">
        <v>76</v>
      </c>
      <c r="EU8" s="16" t="s">
        <v>77</v>
      </c>
      <c r="EV8" s="16" t="s">
        <v>78</v>
      </c>
      <c r="EW8" s="16" t="s">
        <v>79</v>
      </c>
      <c r="EX8" s="16" t="s">
        <v>80</v>
      </c>
      <c r="EY8" s="16" t="s">
        <v>81</v>
      </c>
      <c r="EZ8" s="16" t="s">
        <v>82</v>
      </c>
      <c r="FA8" s="80"/>
      <c r="FB8" s="16" t="s">
        <v>71</v>
      </c>
      <c r="FC8" s="16" t="s">
        <v>72</v>
      </c>
      <c r="FD8" s="16" t="s">
        <v>73</v>
      </c>
      <c r="FE8" s="16" t="s">
        <v>74</v>
      </c>
      <c r="FF8" s="16" t="s">
        <v>75</v>
      </c>
      <c r="FG8" s="16" t="s">
        <v>76</v>
      </c>
      <c r="FH8" s="16" t="s">
        <v>77</v>
      </c>
      <c r="FI8" s="16" t="s">
        <v>78</v>
      </c>
      <c r="FJ8" s="16" t="s">
        <v>79</v>
      </c>
      <c r="FK8" s="16" t="s">
        <v>80</v>
      </c>
      <c r="FL8" s="16" t="s">
        <v>81</v>
      </c>
      <c r="FM8" s="16" t="s">
        <v>82</v>
      </c>
      <c r="FN8" s="80"/>
      <c r="FO8" s="16" t="s">
        <v>71</v>
      </c>
      <c r="FP8" s="16" t="s">
        <v>72</v>
      </c>
      <c r="FQ8" s="16" t="s">
        <v>73</v>
      </c>
      <c r="FR8" s="16" t="s">
        <v>74</v>
      </c>
      <c r="FS8" s="16" t="s">
        <v>75</v>
      </c>
      <c r="FT8" s="16" t="s">
        <v>76</v>
      </c>
      <c r="FU8" s="16" t="s">
        <v>77</v>
      </c>
      <c r="FV8" s="16" t="s">
        <v>78</v>
      </c>
      <c r="FW8" s="16" t="s">
        <v>79</v>
      </c>
      <c r="FX8" s="16" t="s">
        <v>80</v>
      </c>
      <c r="FY8" s="16" t="s">
        <v>81</v>
      </c>
      <c r="FZ8" s="16" t="s">
        <v>82</v>
      </c>
      <c r="GA8" s="80"/>
      <c r="GB8" s="16" t="s">
        <v>71</v>
      </c>
      <c r="GC8" s="16" t="s">
        <v>72</v>
      </c>
      <c r="GD8" s="16" t="s">
        <v>73</v>
      </c>
      <c r="GE8" s="16" t="s">
        <v>74</v>
      </c>
      <c r="GF8" s="16" t="s">
        <v>75</v>
      </c>
      <c r="GG8" s="16" t="s">
        <v>76</v>
      </c>
      <c r="GH8" s="16" t="s">
        <v>77</v>
      </c>
      <c r="GI8" s="16" t="s">
        <v>78</v>
      </c>
      <c r="GJ8" s="16" t="s">
        <v>79</v>
      </c>
      <c r="GK8" s="16" t="s">
        <v>80</v>
      </c>
      <c r="GL8" s="16" t="s">
        <v>81</v>
      </c>
      <c r="GM8" s="16" t="s">
        <v>82</v>
      </c>
      <c r="GN8" s="80"/>
      <c r="GO8" s="16" t="s">
        <v>71</v>
      </c>
      <c r="GP8" s="16" t="s">
        <v>72</v>
      </c>
      <c r="GQ8" s="16" t="s">
        <v>73</v>
      </c>
      <c r="GR8" s="16" t="s">
        <v>74</v>
      </c>
      <c r="GS8" s="16" t="s">
        <v>75</v>
      </c>
      <c r="GT8" s="16" t="s">
        <v>76</v>
      </c>
      <c r="GU8" s="16" t="s">
        <v>77</v>
      </c>
      <c r="GV8" s="16" t="s">
        <v>78</v>
      </c>
      <c r="GW8" s="16" t="s">
        <v>79</v>
      </c>
      <c r="GX8" s="16" t="s">
        <v>80</v>
      </c>
      <c r="GY8" s="16" t="s">
        <v>81</v>
      </c>
      <c r="GZ8" s="16" t="s">
        <v>82</v>
      </c>
      <c r="HA8" s="76"/>
      <c r="HB8" s="16" t="s">
        <v>71</v>
      </c>
      <c r="HC8" s="16" t="s">
        <v>72</v>
      </c>
      <c r="HD8" s="16" t="s">
        <v>73</v>
      </c>
      <c r="HE8" s="16" t="s">
        <v>74</v>
      </c>
      <c r="HF8" s="16" t="s">
        <v>75</v>
      </c>
      <c r="HG8" s="16" t="s">
        <v>76</v>
      </c>
      <c r="HH8" s="16" t="s">
        <v>77</v>
      </c>
      <c r="HI8" s="16" t="s">
        <v>78</v>
      </c>
      <c r="HJ8" s="16" t="s">
        <v>79</v>
      </c>
      <c r="HK8" s="16" t="s">
        <v>80</v>
      </c>
      <c r="HL8" s="16" t="s">
        <v>81</v>
      </c>
      <c r="HM8" s="16" t="s">
        <v>82</v>
      </c>
      <c r="HN8" s="76"/>
      <c r="HO8" s="16" t="s">
        <v>71</v>
      </c>
      <c r="HP8" s="16" t="s">
        <v>72</v>
      </c>
      <c r="HQ8" s="16" t="s">
        <v>73</v>
      </c>
      <c r="HR8" s="16" t="s">
        <v>74</v>
      </c>
      <c r="HS8" s="16" t="s">
        <v>75</v>
      </c>
      <c r="HT8" s="16" t="s">
        <v>76</v>
      </c>
      <c r="HU8" s="16" t="s">
        <v>77</v>
      </c>
      <c r="HV8" s="16" t="s">
        <v>78</v>
      </c>
      <c r="HW8" s="16" t="s">
        <v>79</v>
      </c>
      <c r="HX8" s="16" t="s">
        <v>80</v>
      </c>
      <c r="HY8" s="16" t="s">
        <v>81</v>
      </c>
      <c r="HZ8" s="16" t="s">
        <v>82</v>
      </c>
      <c r="IA8" s="76"/>
      <c r="IB8" s="16" t="s">
        <v>71</v>
      </c>
      <c r="IC8" s="16" t="s">
        <v>72</v>
      </c>
      <c r="ID8" s="16" t="s">
        <v>73</v>
      </c>
      <c r="IE8" s="16" t="s">
        <v>74</v>
      </c>
      <c r="IF8" s="16" t="s">
        <v>75</v>
      </c>
      <c r="IG8" s="16" t="s">
        <v>76</v>
      </c>
      <c r="IH8" s="16" t="s">
        <v>77</v>
      </c>
      <c r="II8" s="16" t="s">
        <v>78</v>
      </c>
      <c r="IJ8" s="16" t="s">
        <v>79</v>
      </c>
      <c r="IK8" s="16" t="s">
        <v>80</v>
      </c>
      <c r="IL8" s="16" t="s">
        <v>81</v>
      </c>
      <c r="IM8" s="16" t="s">
        <v>82</v>
      </c>
      <c r="IN8" s="76"/>
      <c r="IO8" s="16" t="s">
        <v>71</v>
      </c>
      <c r="IP8" s="16" t="s">
        <v>72</v>
      </c>
      <c r="IQ8" s="16" t="s">
        <v>73</v>
      </c>
      <c r="IR8" s="16" t="s">
        <v>74</v>
      </c>
      <c r="IS8" s="16" t="s">
        <v>75</v>
      </c>
      <c r="IT8" s="16" t="s">
        <v>76</v>
      </c>
      <c r="IU8" s="16" t="s">
        <v>77</v>
      </c>
      <c r="IV8" s="16" t="s">
        <v>78</v>
      </c>
      <c r="IW8" s="16" t="s">
        <v>79</v>
      </c>
      <c r="IX8" s="16" t="s">
        <v>80</v>
      </c>
      <c r="IY8" s="16" t="s">
        <v>81</v>
      </c>
      <c r="IZ8" s="16" t="s">
        <v>83</v>
      </c>
      <c r="JA8" s="76"/>
      <c r="JB8" s="16" t="s">
        <v>71</v>
      </c>
      <c r="JC8" s="16" t="s">
        <v>72</v>
      </c>
      <c r="JD8" s="16" t="s">
        <v>73</v>
      </c>
      <c r="JE8" s="16" t="s">
        <v>74</v>
      </c>
      <c r="JF8" s="16" t="s">
        <v>75</v>
      </c>
      <c r="JG8" s="16" t="s">
        <v>76</v>
      </c>
      <c r="JH8" s="16" t="s">
        <v>77</v>
      </c>
      <c r="JI8" s="16" t="s">
        <v>78</v>
      </c>
      <c r="JJ8" s="16" t="s">
        <v>84</v>
      </c>
      <c r="JK8" s="16" t="s">
        <v>80</v>
      </c>
      <c r="JL8" s="16" t="s">
        <v>81</v>
      </c>
      <c r="JM8" s="16" t="s">
        <v>82</v>
      </c>
      <c r="JN8" s="76"/>
      <c r="JO8" s="16" t="s">
        <v>71</v>
      </c>
      <c r="JP8" s="16" t="s">
        <v>72</v>
      </c>
      <c r="JQ8" s="16" t="s">
        <v>73</v>
      </c>
      <c r="JR8" s="16" t="s">
        <v>74</v>
      </c>
      <c r="JS8" s="16" t="s">
        <v>75</v>
      </c>
      <c r="JT8" s="16" t="s">
        <v>76</v>
      </c>
      <c r="JU8" s="16" t="s">
        <v>77</v>
      </c>
      <c r="JV8" s="16" t="s">
        <v>78</v>
      </c>
      <c r="JW8" s="16" t="s">
        <v>84</v>
      </c>
      <c r="JX8" s="16" t="s">
        <v>80</v>
      </c>
      <c r="JY8" s="16" t="s">
        <v>81</v>
      </c>
      <c r="JZ8" s="16" t="s">
        <v>82</v>
      </c>
      <c r="KA8" s="76"/>
      <c r="KB8" s="16" t="s">
        <v>71</v>
      </c>
      <c r="KC8" s="16" t="s">
        <v>72</v>
      </c>
      <c r="KD8" s="16" t="s">
        <v>73</v>
      </c>
      <c r="KE8" s="16" t="s">
        <v>74</v>
      </c>
      <c r="KF8" s="16" t="s">
        <v>75</v>
      </c>
      <c r="KG8" s="16" t="s">
        <v>76</v>
      </c>
      <c r="KH8" s="16" t="s">
        <v>77</v>
      </c>
      <c r="KI8" s="16" t="s">
        <v>78</v>
      </c>
      <c r="KJ8" s="16" t="s">
        <v>84</v>
      </c>
      <c r="KK8" s="16" t="s">
        <v>80</v>
      </c>
      <c r="KL8" s="16" t="s">
        <v>81</v>
      </c>
      <c r="KM8" s="16" t="s">
        <v>82</v>
      </c>
      <c r="KN8" s="76"/>
      <c r="KO8" s="16" t="s">
        <v>71</v>
      </c>
      <c r="KP8" s="16" t="s">
        <v>72</v>
      </c>
      <c r="KQ8" s="16" t="s">
        <v>73</v>
      </c>
      <c r="KR8" s="16" t="s">
        <v>74</v>
      </c>
      <c r="KS8" s="16" t="s">
        <v>75</v>
      </c>
      <c r="KT8" s="16" t="s">
        <v>76</v>
      </c>
      <c r="KU8" s="16" t="s">
        <v>77</v>
      </c>
      <c r="KV8" s="16" t="s">
        <v>78</v>
      </c>
      <c r="KW8" s="16" t="s">
        <v>84</v>
      </c>
      <c r="KX8" s="16" t="s">
        <v>80</v>
      </c>
      <c r="KY8" s="16" t="s">
        <v>81</v>
      </c>
      <c r="KZ8" s="16" t="s">
        <v>82</v>
      </c>
      <c r="LA8" s="76"/>
      <c r="LB8" s="16" t="s">
        <v>71</v>
      </c>
      <c r="LC8" s="16" t="s">
        <v>72</v>
      </c>
      <c r="LD8" s="16" t="s">
        <v>73</v>
      </c>
      <c r="LE8" s="16" t="s">
        <v>74</v>
      </c>
      <c r="LF8" s="16" t="s">
        <v>75</v>
      </c>
      <c r="LG8" s="16" t="s">
        <v>76</v>
      </c>
      <c r="LH8" s="16" t="s">
        <v>77</v>
      </c>
      <c r="LI8" s="16" t="s">
        <v>78</v>
      </c>
      <c r="LJ8" s="16" t="s">
        <v>84</v>
      </c>
      <c r="LK8" s="16" t="s">
        <v>80</v>
      </c>
      <c r="LL8" s="16" t="s">
        <v>81</v>
      </c>
      <c r="LM8" s="16" t="s">
        <v>82</v>
      </c>
      <c r="LN8" s="76"/>
    </row>
    <row r="9" spans="1:326">
      <c r="A9" s="17" t="s">
        <v>85</v>
      </c>
      <c r="B9" s="18">
        <v>135504</v>
      </c>
      <c r="C9" s="18">
        <v>160636</v>
      </c>
      <c r="D9" s="18">
        <v>177612</v>
      </c>
      <c r="E9" s="18">
        <v>161916</v>
      </c>
      <c r="F9" s="18">
        <v>154290</v>
      </c>
      <c r="G9" s="18">
        <v>169110</v>
      </c>
      <c r="H9" s="18">
        <v>191108</v>
      </c>
      <c r="I9" s="18">
        <v>178256</v>
      </c>
      <c r="J9" s="18">
        <v>151544</v>
      </c>
      <c r="K9" s="18">
        <v>161618</v>
      </c>
      <c r="L9" s="18">
        <v>153350</v>
      </c>
      <c r="M9" s="18">
        <v>146113</v>
      </c>
      <c r="N9" s="18">
        <f>SUM(B9:M9)</f>
        <v>1941057</v>
      </c>
      <c r="O9" s="18">
        <v>141128</v>
      </c>
      <c r="P9" s="18">
        <v>139862</v>
      </c>
      <c r="Q9" s="18">
        <v>164088</v>
      </c>
      <c r="R9" s="18">
        <v>144272</v>
      </c>
      <c r="S9" s="18">
        <v>157416</v>
      </c>
      <c r="T9" s="18">
        <v>150084</v>
      </c>
      <c r="U9" s="18">
        <v>173812</v>
      </c>
      <c r="V9" s="18">
        <v>184553</v>
      </c>
      <c r="W9" s="18">
        <v>153068</v>
      </c>
      <c r="X9" s="18">
        <v>169231</v>
      </c>
      <c r="Y9" s="18">
        <v>152038</v>
      </c>
      <c r="Z9" s="18">
        <v>152872</v>
      </c>
      <c r="AA9" s="18">
        <f>SUM(O9:Z9)</f>
        <v>1882424</v>
      </c>
      <c r="AB9" s="18">
        <v>141465</v>
      </c>
      <c r="AC9" s="18">
        <v>134351</v>
      </c>
      <c r="AD9" s="18">
        <v>153740</v>
      </c>
      <c r="AE9" s="18">
        <v>148910</v>
      </c>
      <c r="AF9" s="18">
        <v>171019</v>
      </c>
      <c r="AG9" s="18">
        <v>159455</v>
      </c>
      <c r="AH9" s="18">
        <v>189227</v>
      </c>
      <c r="AI9" s="18">
        <v>200527</v>
      </c>
      <c r="AJ9" s="18">
        <v>166482</v>
      </c>
      <c r="AK9" s="18">
        <v>184482</v>
      </c>
      <c r="AL9" s="18">
        <v>169616</v>
      </c>
      <c r="AM9" s="18">
        <v>178254</v>
      </c>
      <c r="AN9" s="18">
        <f>SUM(AB9:AM9)</f>
        <v>1997528</v>
      </c>
      <c r="AO9" s="18">
        <v>165542</v>
      </c>
      <c r="AP9" s="18">
        <v>176714</v>
      </c>
      <c r="AQ9" s="18">
        <v>185991</v>
      </c>
      <c r="AR9" s="18">
        <v>181561</v>
      </c>
      <c r="AS9" s="18">
        <v>181776</v>
      </c>
      <c r="AT9" s="18">
        <v>178966</v>
      </c>
      <c r="AU9" s="18">
        <v>192633</v>
      </c>
      <c r="AV9" s="18">
        <v>213536</v>
      </c>
      <c r="AW9" s="18">
        <v>184042</v>
      </c>
      <c r="AX9" s="18">
        <v>196555.00000000006</v>
      </c>
      <c r="AY9" s="18">
        <v>176026</v>
      </c>
      <c r="AZ9" s="18">
        <v>180304</v>
      </c>
      <c r="BA9" s="18">
        <f>SUM(AO9:AZ9)</f>
        <v>2213646</v>
      </c>
      <c r="BB9" s="18">
        <v>178524</v>
      </c>
      <c r="BC9" s="18">
        <v>172869</v>
      </c>
      <c r="BD9" s="18">
        <v>204037.84860557769</v>
      </c>
      <c r="BE9" s="18">
        <v>181295</v>
      </c>
      <c r="BF9" s="18">
        <v>193072</v>
      </c>
      <c r="BG9" s="18">
        <v>190697</v>
      </c>
      <c r="BH9" s="18">
        <v>240155</v>
      </c>
      <c r="BI9" s="18">
        <v>241920</v>
      </c>
      <c r="BJ9" s="18">
        <v>205787.43928016443</v>
      </c>
      <c r="BK9" s="18">
        <v>211026</v>
      </c>
      <c r="BL9" s="18">
        <v>193455</v>
      </c>
      <c r="BM9" s="18">
        <v>183430</v>
      </c>
      <c r="BN9" s="18">
        <f>SUM(BB9:BM9)</f>
        <v>2396268.2878857423</v>
      </c>
      <c r="BO9" s="18">
        <v>181784</v>
      </c>
      <c r="BP9" s="18">
        <v>178722</v>
      </c>
      <c r="BQ9" s="18">
        <v>206128</v>
      </c>
      <c r="BR9" s="18">
        <v>202029</v>
      </c>
      <c r="BS9" s="18">
        <v>199083</v>
      </c>
      <c r="BT9" s="18">
        <v>204405</v>
      </c>
      <c r="BU9" s="18">
        <v>250658</v>
      </c>
      <c r="BV9" s="18">
        <v>265443</v>
      </c>
      <c r="BW9" s="18">
        <v>230229</v>
      </c>
      <c r="BX9" s="18">
        <v>266854</v>
      </c>
      <c r="BY9" s="18">
        <v>231348</v>
      </c>
      <c r="BZ9" s="18">
        <v>235391.71699921213</v>
      </c>
      <c r="CA9" s="18">
        <f>SUM(BO9:BZ9)</f>
        <v>2652074.7169992123</v>
      </c>
      <c r="CB9" s="18">
        <v>244781</v>
      </c>
      <c r="CC9" s="18">
        <v>244180</v>
      </c>
      <c r="CD9" s="18">
        <v>268113</v>
      </c>
      <c r="CE9" s="18">
        <v>256338</v>
      </c>
      <c r="CF9" s="18">
        <v>276757</v>
      </c>
      <c r="CG9" s="18">
        <v>269091</v>
      </c>
      <c r="CH9" s="18">
        <v>316896</v>
      </c>
      <c r="CI9" s="18">
        <v>343361</v>
      </c>
      <c r="CJ9" s="18">
        <v>302385</v>
      </c>
      <c r="CK9" s="18">
        <v>316113</v>
      </c>
      <c r="CL9" s="18">
        <v>295404</v>
      </c>
      <c r="CM9" s="18">
        <v>297254</v>
      </c>
      <c r="CN9" s="18">
        <f>SUM(CB9:CM9)</f>
        <v>3430673</v>
      </c>
      <c r="CO9" s="18">
        <v>290059</v>
      </c>
      <c r="CP9" s="18">
        <v>288698</v>
      </c>
      <c r="CQ9" s="18">
        <v>310890</v>
      </c>
      <c r="CR9" s="18">
        <v>287776</v>
      </c>
      <c r="CS9" s="18">
        <v>305240</v>
      </c>
      <c r="CT9" s="18">
        <v>291297</v>
      </c>
      <c r="CU9" s="18">
        <v>330676</v>
      </c>
      <c r="CV9" s="18">
        <v>350495</v>
      </c>
      <c r="CW9" s="18">
        <v>307974</v>
      </c>
      <c r="CX9" s="18">
        <v>329720</v>
      </c>
      <c r="CY9" s="18">
        <v>298332</v>
      </c>
      <c r="CZ9" s="18">
        <v>310264</v>
      </c>
      <c r="DA9" s="18">
        <f>SUM(CO9:CZ9)</f>
        <v>3701421</v>
      </c>
      <c r="DB9" s="18">
        <v>305422</v>
      </c>
      <c r="DC9" s="18">
        <v>297845</v>
      </c>
      <c r="DD9" s="18">
        <v>301008</v>
      </c>
      <c r="DE9" s="18">
        <v>326484</v>
      </c>
      <c r="DF9" s="18">
        <v>331198</v>
      </c>
      <c r="DG9" s="18">
        <v>310828</v>
      </c>
      <c r="DH9" s="18">
        <v>329918</v>
      </c>
      <c r="DI9" s="18">
        <v>353703</v>
      </c>
      <c r="DJ9" s="18">
        <v>323475</v>
      </c>
      <c r="DK9" s="18">
        <v>347468</v>
      </c>
      <c r="DL9" s="18">
        <v>354496</v>
      </c>
      <c r="DM9" s="18">
        <v>341770</v>
      </c>
      <c r="DN9" s="18">
        <f>SUM(DB9:DM9)</f>
        <v>3923615</v>
      </c>
      <c r="DO9" s="18">
        <v>379718</v>
      </c>
      <c r="DP9" s="18">
        <v>353524</v>
      </c>
      <c r="DQ9" s="18">
        <v>375230</v>
      </c>
      <c r="DR9" s="18">
        <v>368907</v>
      </c>
      <c r="DS9" s="18">
        <v>427010</v>
      </c>
      <c r="DT9" s="18">
        <v>414381</v>
      </c>
      <c r="DU9" s="18">
        <v>457349</v>
      </c>
      <c r="DV9" s="18">
        <v>488667</v>
      </c>
      <c r="DW9" s="18">
        <v>434848</v>
      </c>
      <c r="DX9" s="18">
        <v>503572</v>
      </c>
      <c r="DY9" s="18">
        <v>457936</v>
      </c>
      <c r="DZ9" s="18">
        <v>457490</v>
      </c>
      <c r="EA9" s="18">
        <f>SUM(DO9:DZ9)</f>
        <v>5118632</v>
      </c>
      <c r="EB9" s="18">
        <v>482066</v>
      </c>
      <c r="EC9" s="18">
        <v>448576</v>
      </c>
      <c r="ED9" s="18">
        <v>456628</v>
      </c>
      <c r="EE9" s="18">
        <v>452485</v>
      </c>
      <c r="EF9" s="18">
        <v>492931</v>
      </c>
      <c r="EG9" s="18">
        <v>471993</v>
      </c>
      <c r="EH9" s="18">
        <v>554278</v>
      </c>
      <c r="EI9" s="18">
        <v>574858</v>
      </c>
      <c r="EJ9" s="18">
        <v>478989</v>
      </c>
      <c r="EK9" s="18">
        <v>527340</v>
      </c>
      <c r="EL9" s="18">
        <v>487034</v>
      </c>
      <c r="EM9" s="18">
        <v>498722</v>
      </c>
      <c r="EN9" s="18">
        <f>SUM(EB9:EM9)</f>
        <v>5925900</v>
      </c>
      <c r="EO9" s="18">
        <v>519169</v>
      </c>
      <c r="EP9" s="18">
        <v>530660</v>
      </c>
      <c r="EQ9" s="18">
        <v>529112</v>
      </c>
      <c r="ER9" s="18">
        <v>525743</v>
      </c>
      <c r="ES9" s="18">
        <v>559627</v>
      </c>
      <c r="ET9" s="18">
        <v>546139</v>
      </c>
      <c r="EU9" s="18">
        <v>623006</v>
      </c>
      <c r="EV9" s="18">
        <v>651310</v>
      </c>
      <c r="EW9" s="18">
        <v>585829</v>
      </c>
      <c r="EX9" s="18">
        <v>643315</v>
      </c>
      <c r="EY9" s="18">
        <v>587304</v>
      </c>
      <c r="EZ9" s="18">
        <v>600774</v>
      </c>
      <c r="FA9" s="18">
        <f>SUM(EO9:EZ9)</f>
        <v>6901988</v>
      </c>
      <c r="FB9" s="18">
        <v>619527</v>
      </c>
      <c r="FC9" s="18">
        <v>617174</v>
      </c>
      <c r="FD9" s="18">
        <v>622501</v>
      </c>
      <c r="FE9" s="18">
        <v>586004</v>
      </c>
      <c r="FF9" s="18">
        <v>656000</v>
      </c>
      <c r="FG9" s="18">
        <v>629815</v>
      </c>
      <c r="FH9" s="18">
        <v>701033</v>
      </c>
      <c r="FI9" s="18">
        <v>735527</v>
      </c>
      <c r="FJ9" s="18">
        <v>669472</v>
      </c>
      <c r="FK9" s="18">
        <v>744269</v>
      </c>
      <c r="FL9" s="18">
        <v>663927</v>
      </c>
      <c r="FM9" s="18">
        <v>672248</v>
      </c>
      <c r="FN9" s="18">
        <f>SUM(FB9:FM9)</f>
        <v>7917497</v>
      </c>
      <c r="FO9" s="18">
        <v>663157</v>
      </c>
      <c r="FP9" s="18">
        <v>638013</v>
      </c>
      <c r="FQ9" s="18">
        <v>654625</v>
      </c>
      <c r="FR9" s="18">
        <v>630915</v>
      </c>
      <c r="FS9" s="18">
        <v>684403</v>
      </c>
      <c r="FT9" s="18">
        <v>655541</v>
      </c>
      <c r="FU9" s="18">
        <v>742165</v>
      </c>
      <c r="FV9" s="18">
        <v>811320</v>
      </c>
      <c r="FW9" s="18">
        <v>742309</v>
      </c>
      <c r="FX9" s="18">
        <v>792850</v>
      </c>
      <c r="FY9" s="18">
        <v>734060</v>
      </c>
      <c r="FZ9" s="18">
        <v>724829</v>
      </c>
      <c r="GA9" s="18">
        <f>SUM(FO9:FZ9)</f>
        <v>8474187</v>
      </c>
      <c r="GB9" s="18">
        <v>737518</v>
      </c>
      <c r="GC9" s="18">
        <v>724806</v>
      </c>
      <c r="GD9" s="18">
        <v>710903</v>
      </c>
      <c r="GE9" s="18">
        <v>706063</v>
      </c>
      <c r="GF9" s="18">
        <v>773097</v>
      </c>
      <c r="GG9" s="18">
        <v>723712</v>
      </c>
      <c r="GH9" s="18">
        <v>826445</v>
      </c>
      <c r="GI9" s="18">
        <v>901476</v>
      </c>
      <c r="GJ9" s="18">
        <v>822633</v>
      </c>
      <c r="GK9" s="18">
        <v>902027</v>
      </c>
      <c r="GL9" s="18">
        <v>804881</v>
      </c>
      <c r="GM9" s="18">
        <v>846260</v>
      </c>
      <c r="GN9" s="18">
        <f>SUM(GB9:GM9)</f>
        <v>9479821</v>
      </c>
      <c r="GO9" s="18">
        <v>819964</v>
      </c>
      <c r="GP9" s="18">
        <v>828402.24220967758</v>
      </c>
      <c r="GQ9" s="18">
        <v>824442.15941742505</v>
      </c>
      <c r="GR9" s="18">
        <v>769258</v>
      </c>
      <c r="GS9" s="18">
        <v>900419</v>
      </c>
      <c r="GT9" s="18">
        <v>828950.53347548901</v>
      </c>
      <c r="GU9" s="18">
        <v>942315</v>
      </c>
      <c r="GV9" s="18">
        <v>985013</v>
      </c>
      <c r="GW9" s="18">
        <v>878421</v>
      </c>
      <c r="GX9" s="18">
        <v>954859.74455990572</v>
      </c>
      <c r="GY9" s="18">
        <v>847114</v>
      </c>
      <c r="GZ9" s="18">
        <v>853111.6311948623</v>
      </c>
      <c r="HA9" s="18">
        <f>SUM(GO9:GZ9)</f>
        <v>10432270.310857359</v>
      </c>
      <c r="HB9" s="18">
        <v>893164</v>
      </c>
      <c r="HC9" s="18">
        <v>851107</v>
      </c>
      <c r="HD9" s="18">
        <v>862468</v>
      </c>
      <c r="HE9" s="18">
        <v>835430</v>
      </c>
      <c r="HF9" s="18">
        <v>896681</v>
      </c>
      <c r="HG9" s="18">
        <v>893967</v>
      </c>
      <c r="HH9" s="18">
        <v>1056045</v>
      </c>
      <c r="HI9" s="18">
        <v>1090769</v>
      </c>
      <c r="HJ9" s="18">
        <v>976264</v>
      </c>
      <c r="HK9" s="18">
        <v>1046015</v>
      </c>
      <c r="HL9" s="18">
        <v>952896</v>
      </c>
      <c r="HM9" s="18">
        <v>1000808.132833195</v>
      </c>
      <c r="HN9" s="18">
        <f>SUM(HB9:HM9)</f>
        <v>11355614.132833196</v>
      </c>
      <c r="HO9" s="18">
        <v>994720</v>
      </c>
      <c r="HP9" s="18">
        <v>962754</v>
      </c>
      <c r="HQ9" s="18">
        <v>970709</v>
      </c>
      <c r="HR9" s="18">
        <v>929482</v>
      </c>
      <c r="HS9" s="18">
        <v>1027627</v>
      </c>
      <c r="HT9" s="18">
        <v>968604</v>
      </c>
      <c r="HU9" s="18">
        <v>1119389</v>
      </c>
      <c r="HV9" s="18">
        <v>1162834</v>
      </c>
      <c r="HW9" s="18">
        <v>1028397</v>
      </c>
      <c r="HX9" s="18">
        <v>1067622</v>
      </c>
      <c r="HY9" s="18">
        <v>989749</v>
      </c>
      <c r="HZ9" s="18">
        <v>996521</v>
      </c>
      <c r="IA9" s="18">
        <f>SUM(HO9:HZ9)</f>
        <v>12218408</v>
      </c>
      <c r="IB9" s="18">
        <v>1011189</v>
      </c>
      <c r="IC9" s="18">
        <v>961141</v>
      </c>
      <c r="ID9" s="18">
        <v>979025</v>
      </c>
      <c r="IE9" s="18">
        <v>1004724</v>
      </c>
      <c r="IF9" s="18">
        <v>1133050</v>
      </c>
      <c r="IG9" s="18">
        <v>1079155</v>
      </c>
      <c r="IH9" s="18">
        <v>1194076</v>
      </c>
      <c r="II9" s="18">
        <v>1277444</v>
      </c>
      <c r="IJ9" s="18">
        <v>1167610</v>
      </c>
      <c r="IK9" s="18">
        <v>1132500</v>
      </c>
      <c r="IL9" s="18">
        <v>1120784</v>
      </c>
      <c r="IM9" s="18">
        <v>1161192</v>
      </c>
      <c r="IN9" s="18">
        <f>SUM(IB9:IM9)</f>
        <v>13221890</v>
      </c>
      <c r="IO9" s="18">
        <v>1175568</v>
      </c>
      <c r="IP9" s="18">
        <v>1174660</v>
      </c>
      <c r="IQ9" s="18">
        <v>584664</v>
      </c>
      <c r="IR9" s="18">
        <v>1134</v>
      </c>
      <c r="IS9" s="18">
        <v>2110</v>
      </c>
      <c r="IT9" s="18">
        <v>2395</v>
      </c>
      <c r="IU9" s="18">
        <v>71869</v>
      </c>
      <c r="IV9" s="18">
        <v>95200</v>
      </c>
      <c r="IW9" s="18">
        <v>146574</v>
      </c>
      <c r="IX9" s="18">
        <v>311874</v>
      </c>
      <c r="IY9" s="18">
        <v>438627</v>
      </c>
      <c r="IZ9" s="18">
        <v>615513</v>
      </c>
      <c r="JA9" s="18">
        <f>+SUM(IO9:IZ9)</f>
        <v>4620188</v>
      </c>
      <c r="JB9" s="18">
        <v>608690</v>
      </c>
      <c r="JC9" s="18">
        <v>221699</v>
      </c>
      <c r="JD9" s="18">
        <v>391728</v>
      </c>
      <c r="JE9" s="18">
        <v>396077</v>
      </c>
      <c r="JF9" s="18">
        <v>524478</v>
      </c>
      <c r="JG9" s="18">
        <v>569672</v>
      </c>
      <c r="JH9" s="18">
        <v>726588</v>
      </c>
      <c r="JI9" s="18">
        <v>831897</v>
      </c>
      <c r="JJ9" s="18">
        <v>799297</v>
      </c>
      <c r="JK9" s="18">
        <v>840968</v>
      </c>
      <c r="JL9" s="18">
        <v>860165</v>
      </c>
      <c r="JM9" s="18">
        <v>881245</v>
      </c>
      <c r="JN9" s="18">
        <f>+SUM(JB9:JM9)</f>
        <v>7652504</v>
      </c>
      <c r="JO9" s="18">
        <v>837408</v>
      </c>
      <c r="JP9" s="18">
        <v>798354</v>
      </c>
      <c r="JQ9" s="18">
        <v>864774</v>
      </c>
      <c r="JR9" s="18">
        <v>841510</v>
      </c>
      <c r="JS9" s="18">
        <v>909636</v>
      </c>
      <c r="JT9" s="18">
        <v>910725</v>
      </c>
      <c r="JU9" s="18">
        <v>1058547</v>
      </c>
      <c r="JV9" s="18">
        <v>1148473</v>
      </c>
      <c r="JW9" s="18">
        <v>1056601</v>
      </c>
      <c r="JX9" s="18">
        <v>1164253</v>
      </c>
      <c r="JY9" s="48">
        <v>1055358</v>
      </c>
      <c r="JZ9" s="48">
        <v>1087811</v>
      </c>
      <c r="KA9" s="18">
        <f>+SUM(JO9:JZ9)</f>
        <v>11733450</v>
      </c>
      <c r="KB9" s="18">
        <v>1014406</v>
      </c>
      <c r="KC9" s="18">
        <v>935132</v>
      </c>
      <c r="KD9" s="18">
        <v>969934</v>
      </c>
      <c r="KE9" s="18">
        <v>968238</v>
      </c>
      <c r="KF9" s="18">
        <v>1080656</v>
      </c>
      <c r="KG9" s="18">
        <v>1047542</v>
      </c>
      <c r="KH9" s="18">
        <v>1192367</v>
      </c>
      <c r="KI9" s="18">
        <v>1252018</v>
      </c>
      <c r="KJ9" s="18">
        <v>1135737</v>
      </c>
      <c r="KK9" s="18">
        <v>1179467</v>
      </c>
      <c r="KL9" s="18">
        <v>1125909</v>
      </c>
      <c r="KM9" s="48">
        <v>1212065</v>
      </c>
      <c r="KN9" s="18">
        <f>+SUM(KB9:KM9)</f>
        <v>13113471</v>
      </c>
      <c r="KO9" s="18">
        <v>1201731</v>
      </c>
      <c r="KP9" s="18">
        <v>1108671</v>
      </c>
      <c r="KQ9" s="18">
        <v>1107828</v>
      </c>
      <c r="KR9" s="18">
        <v>1112849</v>
      </c>
      <c r="KS9" s="18">
        <v>1215372</v>
      </c>
      <c r="KT9" s="18">
        <v>1164236</v>
      </c>
      <c r="KU9" s="18">
        <v>1314747</v>
      </c>
      <c r="KV9" s="18">
        <v>1380284</v>
      </c>
      <c r="KW9" s="18">
        <v>1282113</v>
      </c>
      <c r="KX9" s="18">
        <v>1342611</v>
      </c>
      <c r="KY9" s="18">
        <v>1232562</v>
      </c>
      <c r="KZ9" s="48">
        <v>1248001</v>
      </c>
      <c r="LA9" s="18">
        <f>+SUM(KO9:KZ9)</f>
        <v>14711005</v>
      </c>
      <c r="LB9" s="18">
        <v>1287853</v>
      </c>
      <c r="LC9" s="18">
        <v>1132928</v>
      </c>
      <c r="LD9" s="18">
        <v>1227018</v>
      </c>
      <c r="LE9" s="18">
        <v>1209102</v>
      </c>
      <c r="LF9" s="18">
        <v>1283268</v>
      </c>
      <c r="LG9" s="18">
        <v>1177033</v>
      </c>
      <c r="LH9" s="18">
        <v>1375691</v>
      </c>
      <c r="LI9" s="18">
        <v>1425802</v>
      </c>
      <c r="LJ9" s="18">
        <v>1252215</v>
      </c>
      <c r="LK9" s="18">
        <v>1295932</v>
      </c>
      <c r="LL9" s="18">
        <v>1222165</v>
      </c>
      <c r="LM9" s="48"/>
      <c r="LN9" s="18">
        <f>+SUM(LB9:LM9)</f>
        <v>13889007</v>
      </c>
    </row>
    <row r="10" spans="1:326">
      <c r="A10" s="17" t="s">
        <v>86</v>
      </c>
      <c r="B10" s="18">
        <v>173582</v>
      </c>
      <c r="C10" s="18">
        <v>163436</v>
      </c>
      <c r="D10" s="18">
        <v>201274</v>
      </c>
      <c r="E10" s="18">
        <v>184926</v>
      </c>
      <c r="F10" s="18">
        <v>179834</v>
      </c>
      <c r="G10" s="18">
        <v>169142</v>
      </c>
      <c r="H10" s="18">
        <v>210788</v>
      </c>
      <c r="I10" s="18">
        <v>221336</v>
      </c>
      <c r="J10" s="18">
        <v>173208</v>
      </c>
      <c r="K10" s="18">
        <v>161120</v>
      </c>
      <c r="L10" s="18">
        <v>163450</v>
      </c>
      <c r="M10" s="18">
        <v>174706</v>
      </c>
      <c r="N10" s="18">
        <f>SUM(B10:M10)</f>
        <v>2176802</v>
      </c>
      <c r="O10" s="18">
        <v>184610</v>
      </c>
      <c r="P10" s="18">
        <v>166532</v>
      </c>
      <c r="Q10" s="18">
        <v>191562</v>
      </c>
      <c r="R10" s="18">
        <v>162693</v>
      </c>
      <c r="S10" s="18">
        <v>179586</v>
      </c>
      <c r="T10" s="18">
        <v>181525</v>
      </c>
      <c r="U10" s="18">
        <v>214682</v>
      </c>
      <c r="V10" s="18">
        <v>228916</v>
      </c>
      <c r="W10" s="18">
        <v>181994</v>
      </c>
      <c r="X10" s="18">
        <v>196105</v>
      </c>
      <c r="Y10" s="18">
        <v>175481</v>
      </c>
      <c r="Z10" s="18">
        <v>188105</v>
      </c>
      <c r="AA10" s="18">
        <f>SUM(O10:Z10)</f>
        <v>2251791</v>
      </c>
      <c r="AB10" s="18">
        <v>195158</v>
      </c>
      <c r="AC10" s="18">
        <v>171942</v>
      </c>
      <c r="AD10" s="18">
        <v>186675</v>
      </c>
      <c r="AE10" s="18">
        <v>168405</v>
      </c>
      <c r="AF10" s="18">
        <v>179127</v>
      </c>
      <c r="AG10" s="18">
        <v>181471</v>
      </c>
      <c r="AH10" s="18">
        <v>221192</v>
      </c>
      <c r="AI10" s="18">
        <v>230188</v>
      </c>
      <c r="AJ10" s="18">
        <v>186335</v>
      </c>
      <c r="AK10" s="18">
        <v>198675</v>
      </c>
      <c r="AL10" s="18">
        <v>189934</v>
      </c>
      <c r="AM10" s="18">
        <v>194091</v>
      </c>
      <c r="AN10" s="18">
        <f>SUM(AB10:AM10)</f>
        <v>2303193</v>
      </c>
      <c r="AO10" s="18">
        <v>205443</v>
      </c>
      <c r="AP10" s="18">
        <v>196973</v>
      </c>
      <c r="AQ10" s="18">
        <v>213316</v>
      </c>
      <c r="AR10" s="18">
        <v>199854</v>
      </c>
      <c r="AS10" s="18">
        <v>204645</v>
      </c>
      <c r="AT10" s="18">
        <v>208909</v>
      </c>
      <c r="AU10" s="18">
        <v>257935.99999999997</v>
      </c>
      <c r="AV10" s="18">
        <v>257339.99999999997</v>
      </c>
      <c r="AW10" s="18">
        <v>203251</v>
      </c>
      <c r="AX10" s="18">
        <v>226439</v>
      </c>
      <c r="AY10" s="18">
        <v>210024</v>
      </c>
      <c r="AZ10" s="18">
        <v>218361</v>
      </c>
      <c r="BA10" s="18">
        <f>SUM(AO10:AZ10)</f>
        <v>2602491</v>
      </c>
      <c r="BB10" s="18">
        <v>239349</v>
      </c>
      <c r="BC10" s="18">
        <v>218157</v>
      </c>
      <c r="BD10" s="18">
        <v>252169</v>
      </c>
      <c r="BE10" s="18">
        <v>222731</v>
      </c>
      <c r="BF10" s="18">
        <v>233260</v>
      </c>
      <c r="BG10" s="18">
        <v>238494</v>
      </c>
      <c r="BH10" s="18">
        <v>291165</v>
      </c>
      <c r="BI10" s="18">
        <v>292330</v>
      </c>
      <c r="BJ10" s="18">
        <v>242040</v>
      </c>
      <c r="BK10" s="18">
        <v>247300</v>
      </c>
      <c r="BL10" s="18">
        <v>229550</v>
      </c>
      <c r="BM10" s="18">
        <v>236058</v>
      </c>
      <c r="BN10" s="18">
        <f>SUM(BB10:BM10)</f>
        <v>2942603</v>
      </c>
      <c r="BO10" s="18">
        <v>252062</v>
      </c>
      <c r="BP10" s="18">
        <v>229581</v>
      </c>
      <c r="BQ10" s="18">
        <v>256435</v>
      </c>
      <c r="BR10" s="18">
        <v>236894</v>
      </c>
      <c r="BS10" s="18">
        <v>243382</v>
      </c>
      <c r="BT10" s="18">
        <v>239333</v>
      </c>
      <c r="BU10" s="18">
        <v>282239</v>
      </c>
      <c r="BV10" s="18">
        <v>280704</v>
      </c>
      <c r="BW10" s="18">
        <v>249545</v>
      </c>
      <c r="BX10" s="18">
        <v>262140</v>
      </c>
      <c r="BY10" s="18">
        <v>242240</v>
      </c>
      <c r="BZ10" s="18">
        <v>249254</v>
      </c>
      <c r="CA10" s="18">
        <f>SUM(BO10:BZ10)</f>
        <v>3023809</v>
      </c>
      <c r="CB10" s="18">
        <v>264453</v>
      </c>
      <c r="CC10" s="18">
        <v>258999</v>
      </c>
      <c r="CD10" s="18">
        <v>303844</v>
      </c>
      <c r="CE10" s="18">
        <v>277999</v>
      </c>
      <c r="CF10" s="18">
        <v>290980</v>
      </c>
      <c r="CG10" s="18">
        <v>294747</v>
      </c>
      <c r="CH10" s="18">
        <v>353536</v>
      </c>
      <c r="CI10" s="18">
        <v>342754</v>
      </c>
      <c r="CJ10" s="18">
        <v>299852</v>
      </c>
      <c r="CK10" s="18">
        <v>312577</v>
      </c>
      <c r="CL10" s="18">
        <v>296446</v>
      </c>
      <c r="CM10" s="18">
        <v>303655</v>
      </c>
      <c r="CN10" s="18">
        <f>SUM(CB10:CM10)</f>
        <v>3599842</v>
      </c>
      <c r="CO10" s="18">
        <v>319981</v>
      </c>
      <c r="CP10" s="18">
        <v>310398</v>
      </c>
      <c r="CQ10" s="18">
        <v>334943</v>
      </c>
      <c r="CR10" s="18">
        <v>293939</v>
      </c>
      <c r="CS10" s="18">
        <v>323253</v>
      </c>
      <c r="CT10" s="18">
        <v>318558</v>
      </c>
      <c r="CU10" s="18">
        <v>369048</v>
      </c>
      <c r="CV10" s="18">
        <v>370051</v>
      </c>
      <c r="CW10" s="18">
        <v>318176</v>
      </c>
      <c r="CX10" s="18">
        <v>337956</v>
      </c>
      <c r="CY10" s="18">
        <v>311100</v>
      </c>
      <c r="CZ10" s="18">
        <v>323665</v>
      </c>
      <c r="DA10" s="18">
        <f>SUM(CO10:CZ10)</f>
        <v>3931068</v>
      </c>
      <c r="DB10" s="18">
        <v>346908</v>
      </c>
      <c r="DC10" s="18">
        <v>320411</v>
      </c>
      <c r="DD10" s="18">
        <v>351499</v>
      </c>
      <c r="DE10" s="18">
        <v>323543</v>
      </c>
      <c r="DF10" s="18">
        <v>324798</v>
      </c>
      <c r="DG10" s="18">
        <v>325906</v>
      </c>
      <c r="DH10" s="18">
        <v>371753</v>
      </c>
      <c r="DI10" s="18">
        <v>374370</v>
      </c>
      <c r="DJ10" s="18">
        <v>334004</v>
      </c>
      <c r="DK10" s="18">
        <v>360648</v>
      </c>
      <c r="DL10" s="18">
        <v>338896</v>
      </c>
      <c r="DM10" s="18">
        <v>333440</v>
      </c>
      <c r="DN10" s="18">
        <f>SUM(DB10:DM10)</f>
        <v>4106176</v>
      </c>
      <c r="DO10" s="18">
        <v>358887</v>
      </c>
      <c r="DP10" s="18">
        <v>312450</v>
      </c>
      <c r="DQ10" s="18">
        <v>330446</v>
      </c>
      <c r="DR10" s="18">
        <v>307728</v>
      </c>
      <c r="DS10" s="18">
        <v>349360</v>
      </c>
      <c r="DT10" s="18">
        <v>344535</v>
      </c>
      <c r="DU10" s="18">
        <v>392949</v>
      </c>
      <c r="DV10" s="18">
        <v>415316</v>
      </c>
      <c r="DW10" s="18">
        <v>348175</v>
      </c>
      <c r="DX10" s="18">
        <v>384668</v>
      </c>
      <c r="DY10" s="18">
        <v>356482</v>
      </c>
      <c r="DZ10" s="18">
        <v>360926</v>
      </c>
      <c r="EA10" s="18">
        <f>SUM(DO10:DZ10)</f>
        <v>4261922</v>
      </c>
      <c r="EB10" s="18">
        <v>386041</v>
      </c>
      <c r="EC10" s="18">
        <v>361202</v>
      </c>
      <c r="ED10" s="18">
        <v>393352</v>
      </c>
      <c r="EE10" s="18">
        <v>361656</v>
      </c>
      <c r="EF10" s="18">
        <v>394288</v>
      </c>
      <c r="EG10" s="18">
        <v>377478</v>
      </c>
      <c r="EH10" s="18">
        <v>439036</v>
      </c>
      <c r="EI10" s="18">
        <v>440820</v>
      </c>
      <c r="EJ10" s="18">
        <v>385728</v>
      </c>
      <c r="EK10" s="18">
        <v>426500</v>
      </c>
      <c r="EL10" s="18">
        <v>390958</v>
      </c>
      <c r="EM10" s="18">
        <v>395739</v>
      </c>
      <c r="EN10" s="18">
        <f>SUM(EB10:EM10)</f>
        <v>4752798</v>
      </c>
      <c r="EO10" s="18">
        <v>414367</v>
      </c>
      <c r="EP10" s="18">
        <v>392745</v>
      </c>
      <c r="EQ10" s="18">
        <v>433253</v>
      </c>
      <c r="ER10" s="18">
        <v>408028</v>
      </c>
      <c r="ES10" s="18">
        <v>432457</v>
      </c>
      <c r="ET10" s="18">
        <v>419466</v>
      </c>
      <c r="EU10" s="18">
        <v>457428</v>
      </c>
      <c r="EV10" s="18">
        <v>471079</v>
      </c>
      <c r="EW10" s="18">
        <v>429825</v>
      </c>
      <c r="EX10" s="18">
        <v>470819</v>
      </c>
      <c r="EY10" s="18">
        <v>436888</v>
      </c>
      <c r="EZ10" s="18">
        <v>435235</v>
      </c>
      <c r="FA10" s="18">
        <f>SUM(EO10:EZ10)</f>
        <v>5201590</v>
      </c>
      <c r="FB10" s="18">
        <v>446727</v>
      </c>
      <c r="FC10" s="18">
        <v>422369</v>
      </c>
      <c r="FD10" s="18">
        <v>471429</v>
      </c>
      <c r="FE10" s="18">
        <v>443271</v>
      </c>
      <c r="FF10" s="18">
        <v>494014</v>
      </c>
      <c r="FG10" s="18">
        <v>470231</v>
      </c>
      <c r="FH10" s="18">
        <v>511688</v>
      </c>
      <c r="FI10" s="18">
        <v>534849</v>
      </c>
      <c r="FJ10" s="18">
        <v>477311</v>
      </c>
      <c r="FK10" s="18">
        <v>529002</v>
      </c>
      <c r="FL10" s="18">
        <v>485133</v>
      </c>
      <c r="FM10" s="18">
        <v>469026</v>
      </c>
      <c r="FN10" s="18">
        <f>SUM(FB10:FM10)</f>
        <v>5755050</v>
      </c>
      <c r="FO10" s="18">
        <v>465712</v>
      </c>
      <c r="FP10" s="18">
        <v>443111</v>
      </c>
      <c r="FQ10" s="18">
        <v>476938</v>
      </c>
      <c r="FR10" s="18">
        <v>457944</v>
      </c>
      <c r="FS10" s="18">
        <v>501977</v>
      </c>
      <c r="FT10" s="18">
        <v>461283</v>
      </c>
      <c r="FU10" s="18">
        <v>517372</v>
      </c>
      <c r="FV10" s="18">
        <v>557471</v>
      </c>
      <c r="FW10" s="18">
        <v>480396</v>
      </c>
      <c r="FX10" s="18">
        <v>523399</v>
      </c>
      <c r="FY10" s="18">
        <v>485519</v>
      </c>
      <c r="FZ10" s="18">
        <v>482418</v>
      </c>
      <c r="GA10" s="18">
        <f>SUM(FO10:FZ10)</f>
        <v>5853540</v>
      </c>
      <c r="GB10" s="18">
        <v>492718</v>
      </c>
      <c r="GC10" s="18">
        <v>464587</v>
      </c>
      <c r="GD10" s="18">
        <v>508194</v>
      </c>
      <c r="GE10" s="18">
        <v>482753</v>
      </c>
      <c r="GF10" s="18">
        <v>534861</v>
      </c>
      <c r="GG10" s="18">
        <v>499354</v>
      </c>
      <c r="GH10" s="18">
        <v>567091</v>
      </c>
      <c r="GI10" s="18">
        <v>593226</v>
      </c>
      <c r="GJ10" s="18">
        <v>515558</v>
      </c>
      <c r="GK10" s="18">
        <v>567945</v>
      </c>
      <c r="GL10" s="18">
        <v>503920</v>
      </c>
      <c r="GM10" s="18">
        <v>508903</v>
      </c>
      <c r="GN10" s="18">
        <f>SUM(GB10:GM10)</f>
        <v>6239110</v>
      </c>
      <c r="GO10" s="18">
        <v>538342</v>
      </c>
      <c r="GP10" s="18">
        <v>515035.99999999994</v>
      </c>
      <c r="GQ10" s="18">
        <v>550264</v>
      </c>
      <c r="GR10" s="18">
        <v>492700</v>
      </c>
      <c r="GS10" s="18">
        <v>572112</v>
      </c>
      <c r="GT10" s="18">
        <v>548442</v>
      </c>
      <c r="GU10" s="18">
        <v>625286</v>
      </c>
      <c r="GV10" s="18">
        <v>633739</v>
      </c>
      <c r="GW10" s="18">
        <v>555327</v>
      </c>
      <c r="GX10" s="18">
        <v>600133</v>
      </c>
      <c r="GY10" s="18">
        <v>554912</v>
      </c>
      <c r="GZ10" s="18">
        <v>561144</v>
      </c>
      <c r="HA10" s="18">
        <f>SUM(GO10:GZ10)</f>
        <v>6747437</v>
      </c>
      <c r="HB10" s="18">
        <v>587666</v>
      </c>
      <c r="HC10" s="18">
        <v>538843</v>
      </c>
      <c r="HD10" s="18">
        <v>568400</v>
      </c>
      <c r="HE10" s="18">
        <v>574490</v>
      </c>
      <c r="HF10" s="18">
        <v>614533</v>
      </c>
      <c r="HG10" s="18">
        <v>589129</v>
      </c>
      <c r="HH10" s="18">
        <v>675623</v>
      </c>
      <c r="HI10" s="18">
        <v>703842</v>
      </c>
      <c r="HJ10" s="18">
        <v>616279</v>
      </c>
      <c r="HK10" s="18">
        <v>677506</v>
      </c>
      <c r="HL10" s="18">
        <v>594063</v>
      </c>
      <c r="HM10" s="18">
        <v>621457</v>
      </c>
      <c r="HN10" s="18">
        <f>SUM(HB10:HM10)</f>
        <v>7361831</v>
      </c>
      <c r="HO10" s="18">
        <v>640471</v>
      </c>
      <c r="HP10" s="18">
        <v>577347</v>
      </c>
      <c r="HQ10" s="18">
        <v>640417</v>
      </c>
      <c r="HR10" s="18">
        <v>623504</v>
      </c>
      <c r="HS10" s="18">
        <v>668771</v>
      </c>
      <c r="HT10" s="18">
        <v>640463</v>
      </c>
      <c r="HU10" s="18">
        <v>715555</v>
      </c>
      <c r="HV10" s="18">
        <v>739263</v>
      </c>
      <c r="HW10" s="18">
        <v>669232</v>
      </c>
      <c r="HX10" s="18">
        <v>710936</v>
      </c>
      <c r="HY10" s="18">
        <v>655811</v>
      </c>
      <c r="HZ10" s="18">
        <v>686104</v>
      </c>
      <c r="IA10" s="18">
        <f>SUM(HO10:HZ10)</f>
        <v>7967874</v>
      </c>
      <c r="IB10" s="18">
        <v>702772</v>
      </c>
      <c r="IC10" s="18">
        <v>647640</v>
      </c>
      <c r="ID10" s="18">
        <v>687584</v>
      </c>
      <c r="IE10" s="18">
        <v>683564</v>
      </c>
      <c r="IF10" s="18">
        <v>732900</v>
      </c>
      <c r="IG10" s="18">
        <v>688433</v>
      </c>
      <c r="IH10" s="18">
        <v>782879</v>
      </c>
      <c r="II10" s="18">
        <v>795860</v>
      </c>
      <c r="IJ10" s="18">
        <v>700110</v>
      </c>
      <c r="IK10" s="18">
        <v>758215</v>
      </c>
      <c r="IL10" s="18">
        <v>713312</v>
      </c>
      <c r="IM10" s="18">
        <v>704018</v>
      </c>
      <c r="IN10" s="18">
        <f>SUM(IB10:IM10)</f>
        <v>8597287</v>
      </c>
      <c r="IO10" s="18">
        <v>714644</v>
      </c>
      <c r="IP10" s="18">
        <v>680921</v>
      </c>
      <c r="IQ10" s="18">
        <v>326879</v>
      </c>
      <c r="IR10" s="18">
        <v>0</v>
      </c>
      <c r="IS10" s="18">
        <v>0</v>
      </c>
      <c r="IT10" s="18">
        <v>0</v>
      </c>
      <c r="IU10" s="18">
        <v>3</v>
      </c>
      <c r="IV10" s="18">
        <v>8187</v>
      </c>
      <c r="IW10" s="18">
        <v>14322</v>
      </c>
      <c r="IX10" s="18">
        <v>33300</v>
      </c>
      <c r="IY10" s="18">
        <v>90630</v>
      </c>
      <c r="IZ10" s="18">
        <v>154255</v>
      </c>
      <c r="JA10" s="18">
        <f>+SUM(IO10:IZ10)</f>
        <v>2023141</v>
      </c>
      <c r="JB10" s="18">
        <v>134040</v>
      </c>
      <c r="JC10" s="18">
        <v>78891</v>
      </c>
      <c r="JD10" s="18">
        <v>114908</v>
      </c>
      <c r="JE10" s="18">
        <v>144901</v>
      </c>
      <c r="JF10" s="18">
        <v>213205</v>
      </c>
      <c r="JG10" s="18">
        <v>233963</v>
      </c>
      <c r="JH10" s="18">
        <v>280057</v>
      </c>
      <c r="JI10" s="18">
        <v>292476</v>
      </c>
      <c r="JJ10" s="18">
        <v>277811</v>
      </c>
      <c r="JK10" s="18">
        <v>345684</v>
      </c>
      <c r="JL10" s="18">
        <v>381485</v>
      </c>
      <c r="JM10" s="18">
        <v>429400</v>
      </c>
      <c r="JN10" s="18">
        <f>+SUM(JB10:JM10)</f>
        <v>2926821</v>
      </c>
      <c r="JO10" s="18">
        <v>399735</v>
      </c>
      <c r="JP10" s="18">
        <v>392803</v>
      </c>
      <c r="JQ10" s="18">
        <v>466072</v>
      </c>
      <c r="JR10" s="18">
        <v>493621</v>
      </c>
      <c r="JS10" s="18">
        <v>530395</v>
      </c>
      <c r="JT10" s="18">
        <v>516746</v>
      </c>
      <c r="JU10" s="18">
        <v>584834</v>
      </c>
      <c r="JV10" s="18">
        <v>617118</v>
      </c>
      <c r="JW10" s="18">
        <v>565173</v>
      </c>
      <c r="JX10" s="18">
        <v>620491</v>
      </c>
      <c r="JY10" s="48">
        <v>589877</v>
      </c>
      <c r="JZ10" s="48">
        <v>593822</v>
      </c>
      <c r="KA10" s="18">
        <f>+SUM(JO10:JZ10)</f>
        <v>6370687</v>
      </c>
      <c r="KB10" s="18">
        <v>558792</v>
      </c>
      <c r="KC10" s="18">
        <v>515613</v>
      </c>
      <c r="KD10" s="18">
        <v>566021</v>
      </c>
      <c r="KE10" s="18">
        <v>542981</v>
      </c>
      <c r="KF10" s="18">
        <v>583847</v>
      </c>
      <c r="KG10" s="18">
        <v>574045</v>
      </c>
      <c r="KH10" s="18">
        <v>651789</v>
      </c>
      <c r="KI10" s="18">
        <v>677211</v>
      </c>
      <c r="KJ10" s="18">
        <v>620188</v>
      </c>
      <c r="KK10" s="18">
        <v>678441</v>
      </c>
      <c r="KL10" s="18">
        <v>639805</v>
      </c>
      <c r="KM10" s="48">
        <v>655297</v>
      </c>
      <c r="KN10" s="18">
        <f>+SUM(KB10:KM10)</f>
        <v>7264030</v>
      </c>
      <c r="KO10" s="18">
        <v>645103</v>
      </c>
      <c r="KP10" s="18">
        <v>625387</v>
      </c>
      <c r="KQ10" s="18">
        <v>696476</v>
      </c>
      <c r="KR10" s="18">
        <v>667830</v>
      </c>
      <c r="KS10" s="18">
        <v>720231</v>
      </c>
      <c r="KT10" s="18">
        <v>676941</v>
      </c>
      <c r="KU10" s="18">
        <v>736967</v>
      </c>
      <c r="KV10" s="18">
        <v>774152</v>
      </c>
      <c r="KW10" s="18">
        <v>710910</v>
      </c>
      <c r="KX10" s="18">
        <v>766131</v>
      </c>
      <c r="KY10" s="18">
        <v>701427</v>
      </c>
      <c r="KZ10" s="48">
        <v>723561</v>
      </c>
      <c r="LA10" s="18">
        <f>+SUM(KO10:KZ10)</f>
        <v>8445116</v>
      </c>
      <c r="LB10" s="18">
        <v>716071</v>
      </c>
      <c r="LC10" s="18">
        <v>665279</v>
      </c>
      <c r="LD10" s="18">
        <v>727315</v>
      </c>
      <c r="LE10" s="18">
        <v>715330</v>
      </c>
      <c r="LF10" s="18">
        <v>753556</v>
      </c>
      <c r="LG10" s="18">
        <v>665431</v>
      </c>
      <c r="LH10" s="18">
        <v>761860</v>
      </c>
      <c r="LI10" s="18">
        <v>757890</v>
      </c>
      <c r="LJ10" s="18">
        <v>672664</v>
      </c>
      <c r="LK10" s="18">
        <v>747174</v>
      </c>
      <c r="LL10" s="18">
        <v>707692</v>
      </c>
      <c r="LM10" s="48"/>
      <c r="LN10" s="18">
        <f>+SUM(LB10:LM10)</f>
        <v>7890262</v>
      </c>
    </row>
    <row r="11" spans="1:326">
      <c r="A11" s="17" t="s">
        <v>87</v>
      </c>
      <c r="B11" s="18">
        <v>0</v>
      </c>
      <c r="C11" s="18">
        <v>0</v>
      </c>
      <c r="D11" s="18">
        <v>0</v>
      </c>
      <c r="E11" s="18">
        <v>0</v>
      </c>
      <c r="F11" s="18">
        <v>0</v>
      </c>
      <c r="G11" s="18">
        <v>5930</v>
      </c>
      <c r="H11" s="18">
        <v>4257</v>
      </c>
      <c r="I11" s="18">
        <v>2422</v>
      </c>
      <c r="J11" s="18">
        <v>1504</v>
      </c>
      <c r="K11" s="18">
        <v>2594</v>
      </c>
      <c r="L11" s="18">
        <v>12918</v>
      </c>
      <c r="M11" s="18">
        <v>18306</v>
      </c>
      <c r="N11" s="18">
        <f>SUM(B11:M11)</f>
        <v>47931</v>
      </c>
      <c r="O11" s="18">
        <v>19145</v>
      </c>
      <c r="P11" s="18">
        <v>16469</v>
      </c>
      <c r="Q11" s="18">
        <v>12568</v>
      </c>
      <c r="R11" s="18">
        <v>11681</v>
      </c>
      <c r="S11" s="18">
        <v>11806</v>
      </c>
      <c r="T11" s="18">
        <v>11406</v>
      </c>
      <c r="U11" s="18">
        <v>13128</v>
      </c>
      <c r="V11" s="18">
        <v>12385</v>
      </c>
      <c r="W11" s="18">
        <v>12761</v>
      </c>
      <c r="X11" s="18">
        <v>12723</v>
      </c>
      <c r="Y11" s="18">
        <v>15017</v>
      </c>
      <c r="Z11" s="18">
        <v>21214</v>
      </c>
      <c r="AA11" s="18">
        <f>SUM(O11:Z11)</f>
        <v>170303</v>
      </c>
      <c r="AB11" s="18">
        <v>21349</v>
      </c>
      <c r="AC11" s="18">
        <v>18312</v>
      </c>
      <c r="AD11" s="18">
        <v>25004</v>
      </c>
      <c r="AE11" s="18">
        <v>17378</v>
      </c>
      <c r="AF11" s="18">
        <v>15495</v>
      </c>
      <c r="AG11" s="18">
        <v>16522</v>
      </c>
      <c r="AH11" s="18">
        <v>16874</v>
      </c>
      <c r="AI11" s="18">
        <v>17623</v>
      </c>
      <c r="AJ11" s="18">
        <v>18244</v>
      </c>
      <c r="AK11" s="18">
        <v>19605</v>
      </c>
      <c r="AL11" s="18">
        <v>19403</v>
      </c>
      <c r="AM11" s="18">
        <v>23201</v>
      </c>
      <c r="AN11" s="18">
        <f>SUM(AB11:AM11)</f>
        <v>229010</v>
      </c>
      <c r="AO11" s="18">
        <v>26683</v>
      </c>
      <c r="AP11" s="18">
        <v>21447</v>
      </c>
      <c r="AQ11" s="18">
        <v>20764</v>
      </c>
      <c r="AR11" s="18">
        <v>20148</v>
      </c>
      <c r="AS11" s="18">
        <v>16253</v>
      </c>
      <c r="AT11" s="18">
        <v>15883</v>
      </c>
      <c r="AU11" s="18">
        <v>19053</v>
      </c>
      <c r="AV11" s="18">
        <v>17764</v>
      </c>
      <c r="AW11" s="18">
        <v>20862</v>
      </c>
      <c r="AX11" s="18">
        <v>22327</v>
      </c>
      <c r="AY11" s="18">
        <v>21734</v>
      </c>
      <c r="AZ11" s="18">
        <v>27405</v>
      </c>
      <c r="BA11" s="18">
        <f>SUM(AO11:AZ11)</f>
        <v>250323</v>
      </c>
      <c r="BB11" s="18">
        <v>30091</v>
      </c>
      <c r="BC11" s="18">
        <v>23314</v>
      </c>
      <c r="BD11" s="18">
        <v>22673</v>
      </c>
      <c r="BE11" s="18">
        <v>23506</v>
      </c>
      <c r="BF11" s="18">
        <v>21881</v>
      </c>
      <c r="BG11" s="18">
        <v>21205</v>
      </c>
      <c r="BH11" s="18">
        <v>27150</v>
      </c>
      <c r="BI11" s="18">
        <v>28054</v>
      </c>
      <c r="BJ11" s="18">
        <v>27598</v>
      </c>
      <c r="BK11" s="18">
        <v>31195</v>
      </c>
      <c r="BL11" s="18">
        <v>27809</v>
      </c>
      <c r="BM11" s="18">
        <v>29292</v>
      </c>
      <c r="BN11" s="18">
        <f>SUM(BB11:BM11)</f>
        <v>313768</v>
      </c>
      <c r="BO11" s="18">
        <v>33289</v>
      </c>
      <c r="BP11" s="18">
        <v>24544</v>
      </c>
      <c r="BQ11" s="18">
        <v>28116</v>
      </c>
      <c r="BR11" s="18">
        <v>26696</v>
      </c>
      <c r="BS11" s="18">
        <v>23008</v>
      </c>
      <c r="BT11" s="18">
        <v>24369</v>
      </c>
      <c r="BU11" s="18">
        <v>30413</v>
      </c>
      <c r="BV11" s="18">
        <v>30961</v>
      </c>
      <c r="BW11" s="18">
        <v>32194.000000000004</v>
      </c>
      <c r="BX11" s="18">
        <v>35584</v>
      </c>
      <c r="BY11" s="18">
        <v>36004</v>
      </c>
      <c r="BZ11" s="18">
        <v>37860</v>
      </c>
      <c r="CA11" s="18">
        <f>SUM(BO11:BZ11)</f>
        <v>363038</v>
      </c>
      <c r="CB11" s="18">
        <v>41918</v>
      </c>
      <c r="CC11" s="18">
        <v>35959</v>
      </c>
      <c r="CD11" s="18">
        <v>39385</v>
      </c>
      <c r="CE11" s="18">
        <v>36860</v>
      </c>
      <c r="CF11" s="18">
        <v>35969</v>
      </c>
      <c r="CG11" s="18">
        <v>37261</v>
      </c>
      <c r="CH11" s="18">
        <v>47144</v>
      </c>
      <c r="CI11" s="18">
        <v>42579</v>
      </c>
      <c r="CJ11" s="18">
        <v>46915</v>
      </c>
      <c r="CK11" s="18">
        <v>51942</v>
      </c>
      <c r="CL11" s="18">
        <v>55907</v>
      </c>
      <c r="CM11" s="18">
        <v>56760</v>
      </c>
      <c r="CN11" s="18">
        <f>SUM(CB11:CM11)</f>
        <v>528599</v>
      </c>
      <c r="CO11" s="18">
        <v>57133</v>
      </c>
      <c r="CP11" s="18">
        <v>49728</v>
      </c>
      <c r="CQ11" s="18">
        <v>50368</v>
      </c>
      <c r="CR11" s="18">
        <v>43744</v>
      </c>
      <c r="CS11" s="18">
        <v>43424</v>
      </c>
      <c r="CT11" s="18">
        <v>46719</v>
      </c>
      <c r="CU11" s="18">
        <v>58784</v>
      </c>
      <c r="CV11" s="18">
        <v>57363</v>
      </c>
      <c r="CW11" s="18">
        <v>54881</v>
      </c>
      <c r="CX11" s="18">
        <v>54133</v>
      </c>
      <c r="CY11" s="18">
        <v>58964</v>
      </c>
      <c r="CZ11" s="18">
        <v>64852</v>
      </c>
      <c r="DA11" s="18">
        <f>SUM(CO11:CZ11)</f>
        <v>640093</v>
      </c>
      <c r="DB11" s="18">
        <v>75994</v>
      </c>
      <c r="DC11" s="18">
        <v>61337</v>
      </c>
      <c r="DD11" s="18">
        <v>56987</v>
      </c>
      <c r="DE11" s="18">
        <v>54039</v>
      </c>
      <c r="DF11" s="18">
        <v>47326</v>
      </c>
      <c r="DG11" s="18">
        <v>50603</v>
      </c>
      <c r="DH11" s="18">
        <v>58135</v>
      </c>
      <c r="DI11" s="18">
        <v>54928</v>
      </c>
      <c r="DJ11" s="18">
        <v>58261</v>
      </c>
      <c r="DK11" s="18">
        <v>63853</v>
      </c>
      <c r="DL11" s="18">
        <v>69076</v>
      </c>
      <c r="DM11" s="18">
        <v>73567</v>
      </c>
      <c r="DN11" s="18">
        <f>SUM(DB11:DM11)</f>
        <v>724106</v>
      </c>
      <c r="DO11" s="18">
        <v>79571</v>
      </c>
      <c r="DP11" s="18">
        <v>74531</v>
      </c>
      <c r="DQ11" s="18">
        <v>74710</v>
      </c>
      <c r="DR11" s="18">
        <v>61369</v>
      </c>
      <c r="DS11" s="18">
        <v>62670</v>
      </c>
      <c r="DT11" s="18">
        <v>60791</v>
      </c>
      <c r="DU11" s="18">
        <v>73083</v>
      </c>
      <c r="DV11" s="18">
        <v>65584</v>
      </c>
      <c r="DW11" s="18">
        <v>75282</v>
      </c>
      <c r="DX11" s="18">
        <v>79568</v>
      </c>
      <c r="DY11" s="18">
        <v>80915</v>
      </c>
      <c r="DZ11" s="18">
        <v>94510</v>
      </c>
      <c r="EA11" s="18">
        <f>SUM(DO11:DZ11)</f>
        <v>882584</v>
      </c>
      <c r="EB11" s="18">
        <v>110831</v>
      </c>
      <c r="EC11" s="18">
        <v>95620</v>
      </c>
      <c r="ED11" s="18">
        <v>97819</v>
      </c>
      <c r="EE11" s="18">
        <v>88891</v>
      </c>
      <c r="EF11" s="18">
        <v>84656</v>
      </c>
      <c r="EG11" s="18">
        <v>80446</v>
      </c>
      <c r="EH11" s="18">
        <v>106083</v>
      </c>
      <c r="EI11" s="18">
        <v>89907</v>
      </c>
      <c r="EJ11" s="18">
        <v>95285</v>
      </c>
      <c r="EK11" s="18">
        <v>86387</v>
      </c>
      <c r="EL11" s="18">
        <v>86990</v>
      </c>
      <c r="EM11" s="18">
        <v>94250</v>
      </c>
      <c r="EN11" s="18">
        <f>SUM(EB11:EM11)</f>
        <v>1117165</v>
      </c>
      <c r="EO11" s="18">
        <v>115308</v>
      </c>
      <c r="EP11" s="18">
        <v>112818</v>
      </c>
      <c r="EQ11" s="18">
        <v>106594</v>
      </c>
      <c r="ER11" s="18">
        <v>98940</v>
      </c>
      <c r="ES11" s="18">
        <v>90807</v>
      </c>
      <c r="ET11" s="18">
        <v>89411</v>
      </c>
      <c r="EU11" s="18">
        <v>106672</v>
      </c>
      <c r="EV11" s="18">
        <v>95783</v>
      </c>
      <c r="EW11" s="18">
        <v>100291</v>
      </c>
      <c r="EX11" s="18">
        <v>97838</v>
      </c>
      <c r="EY11" s="18">
        <v>101050</v>
      </c>
      <c r="EZ11" s="18">
        <v>111200</v>
      </c>
      <c r="FA11" s="18">
        <f>SUM(EO11:EZ11)</f>
        <v>1226712</v>
      </c>
      <c r="FB11" s="18">
        <v>129344</v>
      </c>
      <c r="FC11" s="18">
        <v>116090</v>
      </c>
      <c r="FD11" s="18">
        <v>106732</v>
      </c>
      <c r="FE11" s="18">
        <v>98818</v>
      </c>
      <c r="FF11" s="18">
        <v>92471</v>
      </c>
      <c r="FG11" s="18">
        <v>97262</v>
      </c>
      <c r="FH11" s="18">
        <v>106269</v>
      </c>
      <c r="FI11" s="18">
        <v>94829</v>
      </c>
      <c r="FJ11" s="18">
        <v>99303</v>
      </c>
      <c r="FK11" s="18">
        <v>91531</v>
      </c>
      <c r="FL11" s="18">
        <v>93931</v>
      </c>
      <c r="FM11" s="18">
        <v>112400</v>
      </c>
      <c r="FN11" s="18">
        <f>SUM(FB11:FM11)</f>
        <v>1238980</v>
      </c>
      <c r="FO11" s="18">
        <v>132323</v>
      </c>
      <c r="FP11" s="18">
        <v>114758</v>
      </c>
      <c r="FQ11" s="18">
        <v>117371</v>
      </c>
      <c r="FR11" s="18">
        <v>101250</v>
      </c>
      <c r="FS11" s="18">
        <v>106117</v>
      </c>
      <c r="FT11" s="18">
        <v>107127</v>
      </c>
      <c r="FU11" s="18">
        <v>111020</v>
      </c>
      <c r="FV11" s="18">
        <v>101219</v>
      </c>
      <c r="FW11" s="18">
        <v>112880</v>
      </c>
      <c r="FX11" s="18">
        <v>109298</v>
      </c>
      <c r="FY11" s="18">
        <v>104167</v>
      </c>
      <c r="FZ11" s="18">
        <v>113809</v>
      </c>
      <c r="GA11" s="18">
        <f>SUM(FO11:FZ11)</f>
        <v>1331339</v>
      </c>
      <c r="GB11" s="18">
        <v>140107</v>
      </c>
      <c r="GC11" s="18">
        <v>121498</v>
      </c>
      <c r="GD11" s="18">
        <v>121522</v>
      </c>
      <c r="GE11" s="18">
        <v>104150</v>
      </c>
      <c r="GF11" s="18">
        <v>109106</v>
      </c>
      <c r="GG11" s="18">
        <v>102410</v>
      </c>
      <c r="GH11" s="18">
        <v>115196</v>
      </c>
      <c r="GI11" s="18">
        <v>105703</v>
      </c>
      <c r="GJ11" s="18">
        <v>117277</v>
      </c>
      <c r="GK11" s="18">
        <v>112098</v>
      </c>
      <c r="GL11" s="18">
        <v>120554</v>
      </c>
      <c r="GM11" s="18">
        <v>123984</v>
      </c>
      <c r="GN11" s="18">
        <f>SUM(GB11:GM11)</f>
        <v>1393605</v>
      </c>
      <c r="GO11" s="18">
        <v>145825</v>
      </c>
      <c r="GP11" s="18">
        <v>129283.99999999999</v>
      </c>
      <c r="GQ11" s="18">
        <v>127711</v>
      </c>
      <c r="GR11" s="18">
        <v>122979</v>
      </c>
      <c r="GS11" s="18">
        <v>125857</v>
      </c>
      <c r="GT11" s="18">
        <v>120702</v>
      </c>
      <c r="GU11" s="18">
        <v>149345</v>
      </c>
      <c r="GV11" s="18">
        <v>135056</v>
      </c>
      <c r="GW11" s="18">
        <v>148390</v>
      </c>
      <c r="GX11" s="18">
        <v>146336</v>
      </c>
      <c r="GY11" s="18">
        <v>145387</v>
      </c>
      <c r="GZ11" s="18">
        <v>166555</v>
      </c>
      <c r="HA11" s="18">
        <f>SUM(GO11:GZ11)</f>
        <v>1663427</v>
      </c>
      <c r="HB11" s="18">
        <v>188787</v>
      </c>
      <c r="HC11" s="18">
        <v>168679</v>
      </c>
      <c r="HD11" s="18">
        <v>166832</v>
      </c>
      <c r="HE11" s="18">
        <v>150185</v>
      </c>
      <c r="HF11" s="18">
        <v>155950</v>
      </c>
      <c r="HG11" s="18">
        <v>148330</v>
      </c>
      <c r="HH11" s="18">
        <v>162976</v>
      </c>
      <c r="HI11" s="18">
        <v>139215</v>
      </c>
      <c r="HJ11" s="18">
        <v>153676</v>
      </c>
      <c r="HK11" s="18">
        <v>146112</v>
      </c>
      <c r="HL11" s="18">
        <v>149364</v>
      </c>
      <c r="HM11" s="18">
        <v>160529</v>
      </c>
      <c r="HN11" s="18">
        <f>SUM(HB11:HM11)</f>
        <v>1890635</v>
      </c>
      <c r="HO11" s="18">
        <v>195284</v>
      </c>
      <c r="HP11" s="18">
        <v>171424</v>
      </c>
      <c r="HQ11" s="18">
        <v>166027</v>
      </c>
      <c r="HR11" s="18">
        <v>152479</v>
      </c>
      <c r="HS11" s="18">
        <v>161804</v>
      </c>
      <c r="HT11" s="18">
        <v>146668</v>
      </c>
      <c r="HU11" s="18">
        <v>161071</v>
      </c>
      <c r="HV11" s="18">
        <v>142306</v>
      </c>
      <c r="HW11" s="18">
        <v>152379</v>
      </c>
      <c r="HX11" s="18">
        <v>150448</v>
      </c>
      <c r="HY11" s="18">
        <v>163414</v>
      </c>
      <c r="HZ11" s="18">
        <v>177943</v>
      </c>
      <c r="IA11" s="18">
        <f>SUM(HO11:HZ11)</f>
        <v>1941247</v>
      </c>
      <c r="IB11" s="18">
        <v>197349</v>
      </c>
      <c r="IC11" s="18">
        <v>175803</v>
      </c>
      <c r="ID11" s="18">
        <v>178657</v>
      </c>
      <c r="IE11" s="18">
        <v>148858</v>
      </c>
      <c r="IF11" s="18">
        <v>156225</v>
      </c>
      <c r="IG11" s="18">
        <v>147893</v>
      </c>
      <c r="IH11" s="18">
        <v>150176</v>
      </c>
      <c r="II11" s="18">
        <v>129193.99999999999</v>
      </c>
      <c r="IJ11" s="18">
        <v>134616</v>
      </c>
      <c r="IK11" s="18">
        <v>120023</v>
      </c>
      <c r="IL11" s="18">
        <v>124598</v>
      </c>
      <c r="IM11" s="18">
        <v>139467</v>
      </c>
      <c r="IN11" s="18">
        <f>SUM(IB11:IM11)</f>
        <v>1802859</v>
      </c>
      <c r="IO11" s="18">
        <v>163914</v>
      </c>
      <c r="IP11" s="18">
        <v>141033</v>
      </c>
      <c r="IQ11" s="18">
        <v>65730</v>
      </c>
      <c r="IR11" s="18">
        <v>0</v>
      </c>
      <c r="IS11" s="18">
        <v>0</v>
      </c>
      <c r="IT11" s="18">
        <v>0</v>
      </c>
      <c r="IU11" s="18">
        <v>0</v>
      </c>
      <c r="IV11" s="18">
        <v>0</v>
      </c>
      <c r="IW11" s="18">
        <v>0</v>
      </c>
      <c r="IX11" s="18">
        <v>612</v>
      </c>
      <c r="IY11" s="18">
        <v>6364</v>
      </c>
      <c r="IZ11" s="18">
        <v>22620</v>
      </c>
      <c r="JA11" s="18">
        <f>+SUM(IO11:IZ11)</f>
        <v>400273</v>
      </c>
      <c r="JB11" s="18">
        <v>28295</v>
      </c>
      <c r="JC11" s="18">
        <v>18860</v>
      </c>
      <c r="JD11" s="18">
        <v>18673</v>
      </c>
      <c r="JE11" s="18">
        <v>5280</v>
      </c>
      <c r="JF11" s="18">
        <v>3968</v>
      </c>
      <c r="JG11" s="18">
        <v>5723</v>
      </c>
      <c r="JH11" s="18">
        <v>7509</v>
      </c>
      <c r="JI11" s="18">
        <v>13070</v>
      </c>
      <c r="JJ11" s="18">
        <v>15000</v>
      </c>
      <c r="JK11" s="18">
        <v>21053</v>
      </c>
      <c r="JL11" s="18">
        <v>39803</v>
      </c>
      <c r="JM11" s="18">
        <v>38724</v>
      </c>
      <c r="JN11" s="18">
        <f>+SUM(JB11:JM11)</f>
        <v>215958</v>
      </c>
      <c r="JO11" s="18">
        <v>41656</v>
      </c>
      <c r="JP11" s="18">
        <v>37512</v>
      </c>
      <c r="JQ11" s="18">
        <v>36542</v>
      </c>
      <c r="JR11" s="18">
        <v>38224</v>
      </c>
      <c r="JS11" s="18">
        <v>41031</v>
      </c>
      <c r="JT11" s="18">
        <v>40199</v>
      </c>
      <c r="JU11" s="18">
        <v>50217</v>
      </c>
      <c r="JV11" s="18">
        <v>46442</v>
      </c>
      <c r="JW11" s="18">
        <v>50475</v>
      </c>
      <c r="JX11" s="18">
        <v>47699</v>
      </c>
      <c r="JY11" s="48">
        <v>42940</v>
      </c>
      <c r="JZ11" s="48">
        <v>45572</v>
      </c>
      <c r="KA11" s="18">
        <f>+SUM(JO11:JZ11)</f>
        <v>518509</v>
      </c>
      <c r="KB11" s="18">
        <v>52470</v>
      </c>
      <c r="KC11" s="18">
        <v>53071</v>
      </c>
      <c r="KD11" s="18">
        <v>65693</v>
      </c>
      <c r="KE11" s="18">
        <v>52029</v>
      </c>
      <c r="KF11" s="18">
        <v>39627</v>
      </c>
      <c r="KG11" s="18">
        <v>45130</v>
      </c>
      <c r="KH11" s="18">
        <v>75955</v>
      </c>
      <c r="KI11" s="18">
        <v>81707</v>
      </c>
      <c r="KJ11" s="18">
        <v>99811</v>
      </c>
      <c r="KK11" s="18">
        <v>102399</v>
      </c>
      <c r="KL11" s="18">
        <v>100348</v>
      </c>
      <c r="KM11" s="48">
        <v>113275</v>
      </c>
      <c r="KN11" s="18">
        <f>+SUM(KB11:KM11)</f>
        <v>881515</v>
      </c>
      <c r="KO11" s="18">
        <v>137547</v>
      </c>
      <c r="KP11" s="18">
        <v>116565</v>
      </c>
      <c r="KQ11" s="18">
        <v>103516</v>
      </c>
      <c r="KR11" s="18">
        <v>95845</v>
      </c>
      <c r="KS11" s="18">
        <v>96213</v>
      </c>
      <c r="KT11" s="18">
        <v>99344</v>
      </c>
      <c r="KU11" s="18">
        <v>116418</v>
      </c>
      <c r="KV11" s="18">
        <v>92681</v>
      </c>
      <c r="KW11" s="18">
        <v>110077</v>
      </c>
      <c r="KX11" s="18">
        <v>113527</v>
      </c>
      <c r="KY11" s="18">
        <v>118995</v>
      </c>
      <c r="KZ11" s="48">
        <v>133220</v>
      </c>
      <c r="LA11" s="18">
        <f>+SUM(KO11:KZ11)</f>
        <v>1333948</v>
      </c>
      <c r="LB11" s="18">
        <v>168960</v>
      </c>
      <c r="LC11" s="18">
        <v>148966</v>
      </c>
      <c r="LD11" s="18">
        <v>146044</v>
      </c>
      <c r="LE11" s="18">
        <v>134623</v>
      </c>
      <c r="LF11" s="18">
        <v>127488</v>
      </c>
      <c r="LG11" s="18">
        <v>137030</v>
      </c>
      <c r="LH11" s="18">
        <v>147745</v>
      </c>
      <c r="LI11" s="18">
        <v>122707</v>
      </c>
      <c r="LJ11" s="18">
        <v>124150</v>
      </c>
      <c r="LK11" s="18">
        <v>128309</v>
      </c>
      <c r="LL11" s="18">
        <v>119976</v>
      </c>
      <c r="LM11" s="48"/>
      <c r="LN11" s="18">
        <f>+SUM(LB11:LM11)</f>
        <v>1505998</v>
      </c>
    </row>
    <row r="12" spans="1:326" ht="15" customHeight="1">
      <c r="A12" s="19" t="s">
        <v>88</v>
      </c>
      <c r="B12" s="20">
        <f>SUM(B9:B11)</f>
        <v>309086</v>
      </c>
      <c r="C12" s="20">
        <f t="shared" ref="C12:BN12" si="0">SUM(C9:C11)</f>
        <v>324072</v>
      </c>
      <c r="D12" s="20">
        <f t="shared" si="0"/>
        <v>378886</v>
      </c>
      <c r="E12" s="20">
        <f t="shared" si="0"/>
        <v>346842</v>
      </c>
      <c r="F12" s="20">
        <f t="shared" si="0"/>
        <v>334124</v>
      </c>
      <c r="G12" s="20">
        <f t="shared" si="0"/>
        <v>344182</v>
      </c>
      <c r="H12" s="20">
        <f t="shared" si="0"/>
        <v>406153</v>
      </c>
      <c r="I12" s="20">
        <f t="shared" si="0"/>
        <v>402014</v>
      </c>
      <c r="J12" s="20">
        <f t="shared" si="0"/>
        <v>326256</v>
      </c>
      <c r="K12" s="20">
        <f t="shared" si="0"/>
        <v>325332</v>
      </c>
      <c r="L12" s="20">
        <f t="shared" si="0"/>
        <v>329718</v>
      </c>
      <c r="M12" s="20">
        <f t="shared" si="0"/>
        <v>339125</v>
      </c>
      <c r="N12" s="20">
        <f t="shared" si="0"/>
        <v>4165790</v>
      </c>
      <c r="O12" s="20">
        <f t="shared" si="0"/>
        <v>344883</v>
      </c>
      <c r="P12" s="20">
        <f t="shared" si="0"/>
        <v>322863</v>
      </c>
      <c r="Q12" s="20">
        <f t="shared" si="0"/>
        <v>368218</v>
      </c>
      <c r="R12" s="20">
        <f t="shared" si="0"/>
        <v>318646</v>
      </c>
      <c r="S12" s="20">
        <f t="shared" si="0"/>
        <v>348808</v>
      </c>
      <c r="T12" s="20">
        <f t="shared" si="0"/>
        <v>343015</v>
      </c>
      <c r="U12" s="20">
        <f t="shared" si="0"/>
        <v>401622</v>
      </c>
      <c r="V12" s="20">
        <f t="shared" si="0"/>
        <v>425854</v>
      </c>
      <c r="W12" s="20">
        <f t="shared" si="0"/>
        <v>347823</v>
      </c>
      <c r="X12" s="20">
        <f t="shared" si="0"/>
        <v>378059</v>
      </c>
      <c r="Y12" s="20">
        <f t="shared" si="0"/>
        <v>342536</v>
      </c>
      <c r="Z12" s="20">
        <f t="shared" si="0"/>
        <v>362191</v>
      </c>
      <c r="AA12" s="20">
        <f t="shared" si="0"/>
        <v>4304518</v>
      </c>
      <c r="AB12" s="20">
        <f t="shared" si="0"/>
        <v>357972</v>
      </c>
      <c r="AC12" s="20">
        <f t="shared" si="0"/>
        <v>324605</v>
      </c>
      <c r="AD12" s="20">
        <f t="shared" si="0"/>
        <v>365419</v>
      </c>
      <c r="AE12" s="20">
        <f t="shared" si="0"/>
        <v>334693</v>
      </c>
      <c r="AF12" s="20">
        <f t="shared" si="0"/>
        <v>365641</v>
      </c>
      <c r="AG12" s="20">
        <f t="shared" si="0"/>
        <v>357448</v>
      </c>
      <c r="AH12" s="20">
        <f t="shared" si="0"/>
        <v>427293</v>
      </c>
      <c r="AI12" s="20">
        <f t="shared" si="0"/>
        <v>448338</v>
      </c>
      <c r="AJ12" s="20">
        <f t="shared" si="0"/>
        <v>371061</v>
      </c>
      <c r="AK12" s="20">
        <f t="shared" si="0"/>
        <v>402762</v>
      </c>
      <c r="AL12" s="20">
        <f t="shared" si="0"/>
        <v>378953</v>
      </c>
      <c r="AM12" s="20">
        <f t="shared" si="0"/>
        <v>395546</v>
      </c>
      <c r="AN12" s="20">
        <f t="shared" si="0"/>
        <v>4529731</v>
      </c>
      <c r="AO12" s="20">
        <f t="shared" si="0"/>
        <v>397668</v>
      </c>
      <c r="AP12" s="20">
        <f t="shared" si="0"/>
        <v>395134</v>
      </c>
      <c r="AQ12" s="20">
        <f t="shared" si="0"/>
        <v>420071</v>
      </c>
      <c r="AR12" s="20">
        <f t="shared" si="0"/>
        <v>401563</v>
      </c>
      <c r="AS12" s="20">
        <f t="shared" si="0"/>
        <v>402674</v>
      </c>
      <c r="AT12" s="20">
        <f t="shared" si="0"/>
        <v>403758</v>
      </c>
      <c r="AU12" s="20">
        <f t="shared" si="0"/>
        <v>469622</v>
      </c>
      <c r="AV12" s="20">
        <f t="shared" si="0"/>
        <v>488640</v>
      </c>
      <c r="AW12" s="20">
        <f t="shared" si="0"/>
        <v>408155</v>
      </c>
      <c r="AX12" s="20">
        <f t="shared" si="0"/>
        <v>445321.00000000006</v>
      </c>
      <c r="AY12" s="20">
        <f t="shared" si="0"/>
        <v>407784</v>
      </c>
      <c r="AZ12" s="20">
        <f t="shared" si="0"/>
        <v>426070</v>
      </c>
      <c r="BA12" s="20">
        <f t="shared" si="0"/>
        <v>5066460</v>
      </c>
      <c r="BB12" s="20">
        <f t="shared" si="0"/>
        <v>447964</v>
      </c>
      <c r="BC12" s="20">
        <f t="shared" si="0"/>
        <v>414340</v>
      </c>
      <c r="BD12" s="20">
        <f t="shared" si="0"/>
        <v>478879.84860557772</v>
      </c>
      <c r="BE12" s="20">
        <f t="shared" si="0"/>
        <v>427532</v>
      </c>
      <c r="BF12" s="20">
        <f t="shared" si="0"/>
        <v>448213</v>
      </c>
      <c r="BG12" s="20">
        <f t="shared" si="0"/>
        <v>450396</v>
      </c>
      <c r="BH12" s="20">
        <f t="shared" si="0"/>
        <v>558470</v>
      </c>
      <c r="BI12" s="20">
        <f t="shared" si="0"/>
        <v>562304</v>
      </c>
      <c r="BJ12" s="20">
        <f t="shared" si="0"/>
        <v>475425.43928016443</v>
      </c>
      <c r="BK12" s="20">
        <f t="shared" si="0"/>
        <v>489521</v>
      </c>
      <c r="BL12" s="20">
        <f t="shared" si="0"/>
        <v>450814</v>
      </c>
      <c r="BM12" s="20">
        <f t="shared" si="0"/>
        <v>448780</v>
      </c>
      <c r="BN12" s="20">
        <f t="shared" si="0"/>
        <v>5652639.2878857423</v>
      </c>
      <c r="BO12" s="20">
        <f t="shared" ref="BO12:DZ12" si="1">SUM(BO9:BO11)</f>
        <v>467135</v>
      </c>
      <c r="BP12" s="20">
        <f t="shared" si="1"/>
        <v>432847</v>
      </c>
      <c r="BQ12" s="20">
        <f t="shared" si="1"/>
        <v>490679</v>
      </c>
      <c r="BR12" s="20">
        <f t="shared" si="1"/>
        <v>465619</v>
      </c>
      <c r="BS12" s="20">
        <f t="shared" si="1"/>
        <v>465473</v>
      </c>
      <c r="BT12" s="20">
        <f t="shared" si="1"/>
        <v>468107</v>
      </c>
      <c r="BU12" s="20">
        <f t="shared" si="1"/>
        <v>563310</v>
      </c>
      <c r="BV12" s="20">
        <f t="shared" si="1"/>
        <v>577108</v>
      </c>
      <c r="BW12" s="20">
        <f t="shared" si="1"/>
        <v>511968</v>
      </c>
      <c r="BX12" s="20">
        <f t="shared" si="1"/>
        <v>564578</v>
      </c>
      <c r="BY12" s="20">
        <f t="shared" si="1"/>
        <v>509592</v>
      </c>
      <c r="BZ12" s="20">
        <f t="shared" si="1"/>
        <v>522505.71699921216</v>
      </c>
      <c r="CA12" s="20">
        <f t="shared" si="1"/>
        <v>6038921.7169992123</v>
      </c>
      <c r="CB12" s="20">
        <f t="shared" si="1"/>
        <v>551152</v>
      </c>
      <c r="CC12" s="20">
        <f t="shared" si="1"/>
        <v>539138</v>
      </c>
      <c r="CD12" s="20">
        <f t="shared" si="1"/>
        <v>611342</v>
      </c>
      <c r="CE12" s="20">
        <f t="shared" si="1"/>
        <v>571197</v>
      </c>
      <c r="CF12" s="20">
        <f t="shared" si="1"/>
        <v>603706</v>
      </c>
      <c r="CG12" s="20">
        <f t="shared" si="1"/>
        <v>601099</v>
      </c>
      <c r="CH12" s="20">
        <f t="shared" si="1"/>
        <v>717576</v>
      </c>
      <c r="CI12" s="20">
        <f t="shared" si="1"/>
        <v>728694</v>
      </c>
      <c r="CJ12" s="20">
        <f t="shared" si="1"/>
        <v>649152</v>
      </c>
      <c r="CK12" s="20">
        <f t="shared" si="1"/>
        <v>680632</v>
      </c>
      <c r="CL12" s="20">
        <f t="shared" si="1"/>
        <v>647757</v>
      </c>
      <c r="CM12" s="20">
        <f t="shared" si="1"/>
        <v>657669</v>
      </c>
      <c r="CN12" s="20">
        <f t="shared" si="1"/>
        <v>7559114</v>
      </c>
      <c r="CO12" s="20">
        <f t="shared" si="1"/>
        <v>667173</v>
      </c>
      <c r="CP12" s="20">
        <f t="shared" si="1"/>
        <v>648824</v>
      </c>
      <c r="CQ12" s="20">
        <f t="shared" si="1"/>
        <v>696201</v>
      </c>
      <c r="CR12" s="20">
        <f t="shared" si="1"/>
        <v>625459</v>
      </c>
      <c r="CS12" s="20">
        <f t="shared" si="1"/>
        <v>671917</v>
      </c>
      <c r="CT12" s="20">
        <f t="shared" si="1"/>
        <v>656574</v>
      </c>
      <c r="CU12" s="20">
        <f t="shared" si="1"/>
        <v>758508</v>
      </c>
      <c r="CV12" s="20">
        <f t="shared" si="1"/>
        <v>777909</v>
      </c>
      <c r="CW12" s="20">
        <f t="shared" si="1"/>
        <v>681031</v>
      </c>
      <c r="CX12" s="20">
        <f t="shared" si="1"/>
        <v>721809</v>
      </c>
      <c r="CY12" s="20">
        <f t="shared" si="1"/>
        <v>668396</v>
      </c>
      <c r="CZ12" s="20">
        <f t="shared" si="1"/>
        <v>698781</v>
      </c>
      <c r="DA12" s="20">
        <f t="shared" si="1"/>
        <v>8272582</v>
      </c>
      <c r="DB12" s="20">
        <f t="shared" si="1"/>
        <v>728324</v>
      </c>
      <c r="DC12" s="20">
        <f t="shared" si="1"/>
        <v>679593</v>
      </c>
      <c r="DD12" s="20">
        <f t="shared" si="1"/>
        <v>709494</v>
      </c>
      <c r="DE12" s="20">
        <f t="shared" si="1"/>
        <v>704066</v>
      </c>
      <c r="DF12" s="20">
        <f t="shared" si="1"/>
        <v>703322</v>
      </c>
      <c r="DG12" s="20">
        <f t="shared" si="1"/>
        <v>687337</v>
      </c>
      <c r="DH12" s="20">
        <f t="shared" si="1"/>
        <v>759806</v>
      </c>
      <c r="DI12" s="20">
        <f t="shared" si="1"/>
        <v>783001</v>
      </c>
      <c r="DJ12" s="20">
        <f t="shared" si="1"/>
        <v>715740</v>
      </c>
      <c r="DK12" s="20">
        <f t="shared" si="1"/>
        <v>771969</v>
      </c>
      <c r="DL12" s="20">
        <f t="shared" si="1"/>
        <v>762468</v>
      </c>
      <c r="DM12" s="20">
        <f t="shared" si="1"/>
        <v>748777</v>
      </c>
      <c r="DN12" s="20">
        <f t="shared" si="1"/>
        <v>8753897</v>
      </c>
      <c r="DO12" s="20">
        <f t="shared" si="1"/>
        <v>818176</v>
      </c>
      <c r="DP12" s="20">
        <f t="shared" si="1"/>
        <v>740505</v>
      </c>
      <c r="DQ12" s="20">
        <f t="shared" si="1"/>
        <v>780386</v>
      </c>
      <c r="DR12" s="20">
        <f t="shared" si="1"/>
        <v>738004</v>
      </c>
      <c r="DS12" s="20">
        <f t="shared" si="1"/>
        <v>839040</v>
      </c>
      <c r="DT12" s="20">
        <f t="shared" si="1"/>
        <v>819707</v>
      </c>
      <c r="DU12" s="20">
        <f t="shared" si="1"/>
        <v>923381</v>
      </c>
      <c r="DV12" s="20">
        <f t="shared" si="1"/>
        <v>969567</v>
      </c>
      <c r="DW12" s="20">
        <f t="shared" si="1"/>
        <v>858305</v>
      </c>
      <c r="DX12" s="20">
        <f t="shared" si="1"/>
        <v>967808</v>
      </c>
      <c r="DY12" s="20">
        <f t="shared" si="1"/>
        <v>895333</v>
      </c>
      <c r="DZ12" s="20">
        <f t="shared" si="1"/>
        <v>912926</v>
      </c>
      <c r="EA12" s="20">
        <f t="shared" ref="EA12:GA12" si="2">SUM(EA9:EA11)</f>
        <v>10263138</v>
      </c>
      <c r="EB12" s="20">
        <f t="shared" si="2"/>
        <v>978938</v>
      </c>
      <c r="EC12" s="20">
        <f t="shared" si="2"/>
        <v>905398</v>
      </c>
      <c r="ED12" s="20">
        <f t="shared" si="2"/>
        <v>947799</v>
      </c>
      <c r="EE12" s="20">
        <f t="shared" si="2"/>
        <v>903032</v>
      </c>
      <c r="EF12" s="20">
        <f t="shared" si="2"/>
        <v>971875</v>
      </c>
      <c r="EG12" s="20">
        <f t="shared" si="2"/>
        <v>929917</v>
      </c>
      <c r="EH12" s="20">
        <f t="shared" si="2"/>
        <v>1099397</v>
      </c>
      <c r="EI12" s="20">
        <f t="shared" si="2"/>
        <v>1105585</v>
      </c>
      <c r="EJ12" s="20">
        <f t="shared" si="2"/>
        <v>960002</v>
      </c>
      <c r="EK12" s="20">
        <f t="shared" si="2"/>
        <v>1040227</v>
      </c>
      <c r="EL12" s="20">
        <f t="shared" si="2"/>
        <v>964982</v>
      </c>
      <c r="EM12" s="20">
        <f t="shared" si="2"/>
        <v>988711</v>
      </c>
      <c r="EN12" s="20">
        <f t="shared" si="2"/>
        <v>11795863</v>
      </c>
      <c r="EO12" s="20">
        <f t="shared" si="2"/>
        <v>1048844</v>
      </c>
      <c r="EP12" s="20">
        <f t="shared" si="2"/>
        <v>1036223</v>
      </c>
      <c r="EQ12" s="20">
        <f t="shared" si="2"/>
        <v>1068959</v>
      </c>
      <c r="ER12" s="20">
        <f t="shared" si="2"/>
        <v>1032711</v>
      </c>
      <c r="ES12" s="20">
        <f t="shared" si="2"/>
        <v>1082891</v>
      </c>
      <c r="ET12" s="20">
        <f t="shared" si="2"/>
        <v>1055016</v>
      </c>
      <c r="EU12" s="20">
        <f t="shared" si="2"/>
        <v>1187106</v>
      </c>
      <c r="EV12" s="20">
        <f t="shared" si="2"/>
        <v>1218172</v>
      </c>
      <c r="EW12" s="20">
        <f t="shared" si="2"/>
        <v>1115945</v>
      </c>
      <c r="EX12" s="20">
        <f t="shared" si="2"/>
        <v>1211972</v>
      </c>
      <c r="EY12" s="20">
        <f t="shared" si="2"/>
        <v>1125242</v>
      </c>
      <c r="EZ12" s="20">
        <f t="shared" si="2"/>
        <v>1147209</v>
      </c>
      <c r="FA12" s="20">
        <f t="shared" si="2"/>
        <v>13330290</v>
      </c>
      <c r="FB12" s="20">
        <f t="shared" si="2"/>
        <v>1195598</v>
      </c>
      <c r="FC12" s="20">
        <f t="shared" si="2"/>
        <v>1155633</v>
      </c>
      <c r="FD12" s="20">
        <f t="shared" si="2"/>
        <v>1200662</v>
      </c>
      <c r="FE12" s="20">
        <f t="shared" si="2"/>
        <v>1128093</v>
      </c>
      <c r="FF12" s="20">
        <f t="shared" si="2"/>
        <v>1242485</v>
      </c>
      <c r="FG12" s="20">
        <f t="shared" si="2"/>
        <v>1197308</v>
      </c>
      <c r="FH12" s="20">
        <f t="shared" si="2"/>
        <v>1318990</v>
      </c>
      <c r="FI12" s="20">
        <f t="shared" si="2"/>
        <v>1365205</v>
      </c>
      <c r="FJ12" s="20">
        <f t="shared" si="2"/>
        <v>1246086</v>
      </c>
      <c r="FK12" s="20">
        <f t="shared" si="2"/>
        <v>1364802</v>
      </c>
      <c r="FL12" s="20">
        <f t="shared" si="2"/>
        <v>1242991</v>
      </c>
      <c r="FM12" s="20">
        <f t="shared" si="2"/>
        <v>1253674</v>
      </c>
      <c r="FN12" s="20">
        <f t="shared" si="2"/>
        <v>14911527</v>
      </c>
      <c r="FO12" s="20">
        <f t="shared" si="2"/>
        <v>1261192</v>
      </c>
      <c r="FP12" s="20">
        <f t="shared" si="2"/>
        <v>1195882</v>
      </c>
      <c r="FQ12" s="20">
        <f t="shared" si="2"/>
        <v>1248934</v>
      </c>
      <c r="FR12" s="20">
        <f t="shared" si="2"/>
        <v>1190109</v>
      </c>
      <c r="FS12" s="20">
        <f t="shared" si="2"/>
        <v>1292497</v>
      </c>
      <c r="FT12" s="20">
        <f t="shared" si="2"/>
        <v>1223951</v>
      </c>
      <c r="FU12" s="20">
        <f t="shared" si="2"/>
        <v>1370557</v>
      </c>
      <c r="FV12" s="20">
        <f t="shared" si="2"/>
        <v>1470010</v>
      </c>
      <c r="FW12" s="20">
        <f t="shared" si="2"/>
        <v>1335585</v>
      </c>
      <c r="FX12" s="20">
        <f t="shared" si="2"/>
        <v>1425547</v>
      </c>
      <c r="FY12" s="20">
        <f t="shared" si="2"/>
        <v>1323746</v>
      </c>
      <c r="FZ12" s="20">
        <f t="shared" si="2"/>
        <v>1321056</v>
      </c>
      <c r="GA12" s="20">
        <f t="shared" si="2"/>
        <v>15659066</v>
      </c>
      <c r="GB12" s="20">
        <f>SUM(GB9:GB11)</f>
        <v>1370343</v>
      </c>
      <c r="GC12" s="20">
        <f>SUM(GC9:GC11)</f>
        <v>1310891</v>
      </c>
      <c r="GD12" s="20">
        <f>SUM(GD9:GD11)</f>
        <v>1340619</v>
      </c>
      <c r="GE12" s="20">
        <f>SUM(GE9:GE11)</f>
        <v>1292966</v>
      </c>
      <c r="GF12" s="20">
        <f>SUM(GF9:GF11)</f>
        <v>1417064</v>
      </c>
      <c r="GG12" s="20">
        <f t="shared" ref="GG12:IN12" si="3">SUM(GG9:GG11)</f>
        <v>1325476</v>
      </c>
      <c r="GH12" s="20">
        <f t="shared" si="3"/>
        <v>1508732</v>
      </c>
      <c r="GI12" s="20">
        <f t="shared" si="3"/>
        <v>1600405</v>
      </c>
      <c r="GJ12" s="20">
        <f t="shared" si="3"/>
        <v>1455468</v>
      </c>
      <c r="GK12" s="20">
        <f t="shared" si="3"/>
        <v>1582070</v>
      </c>
      <c r="GL12" s="20">
        <f t="shared" si="3"/>
        <v>1429355</v>
      </c>
      <c r="GM12" s="20">
        <f t="shared" si="3"/>
        <v>1479147</v>
      </c>
      <c r="GN12" s="20">
        <f t="shared" si="3"/>
        <v>17112536</v>
      </c>
      <c r="GO12" s="20">
        <f t="shared" si="3"/>
        <v>1504131</v>
      </c>
      <c r="GP12" s="20">
        <f t="shared" si="3"/>
        <v>1472722.2422096776</v>
      </c>
      <c r="GQ12" s="20">
        <f t="shared" si="3"/>
        <v>1502417.159417425</v>
      </c>
      <c r="GR12" s="20">
        <f t="shared" si="3"/>
        <v>1384937</v>
      </c>
      <c r="GS12" s="20">
        <f t="shared" si="3"/>
        <v>1598388</v>
      </c>
      <c r="GT12" s="20">
        <f t="shared" si="3"/>
        <v>1498094.5334754889</v>
      </c>
      <c r="GU12" s="20">
        <f t="shared" si="3"/>
        <v>1716946</v>
      </c>
      <c r="GV12" s="20">
        <f t="shared" si="3"/>
        <v>1753808</v>
      </c>
      <c r="GW12" s="20">
        <f t="shared" si="3"/>
        <v>1582138</v>
      </c>
      <c r="GX12" s="20">
        <f t="shared" si="3"/>
        <v>1701328.7445599057</v>
      </c>
      <c r="GY12" s="20">
        <f t="shared" si="3"/>
        <v>1547413</v>
      </c>
      <c r="GZ12" s="20">
        <f t="shared" si="3"/>
        <v>1580810.6311948623</v>
      </c>
      <c r="HA12" s="20">
        <f t="shared" si="3"/>
        <v>18843134.310857359</v>
      </c>
      <c r="HB12" s="20">
        <f t="shared" si="3"/>
        <v>1669617</v>
      </c>
      <c r="HC12" s="20">
        <f t="shared" si="3"/>
        <v>1558629</v>
      </c>
      <c r="HD12" s="20">
        <f t="shared" si="3"/>
        <v>1597700</v>
      </c>
      <c r="HE12" s="20">
        <f t="shared" si="3"/>
        <v>1560105</v>
      </c>
      <c r="HF12" s="20">
        <f t="shared" si="3"/>
        <v>1667164</v>
      </c>
      <c r="HG12" s="20">
        <f t="shared" si="3"/>
        <v>1631426</v>
      </c>
      <c r="HH12" s="20">
        <f t="shared" si="3"/>
        <v>1894644</v>
      </c>
      <c r="HI12" s="20">
        <f t="shared" si="3"/>
        <v>1933826</v>
      </c>
      <c r="HJ12" s="20">
        <f t="shared" si="3"/>
        <v>1746219</v>
      </c>
      <c r="HK12" s="20">
        <f t="shared" si="3"/>
        <v>1869633</v>
      </c>
      <c r="HL12" s="20">
        <f t="shared" si="3"/>
        <v>1696323</v>
      </c>
      <c r="HM12" s="20">
        <f t="shared" si="3"/>
        <v>1782794.1328331949</v>
      </c>
      <c r="HN12" s="20">
        <f t="shared" si="3"/>
        <v>20608080.132833198</v>
      </c>
      <c r="HO12" s="20">
        <f t="shared" si="3"/>
        <v>1830475</v>
      </c>
      <c r="HP12" s="20">
        <f t="shared" si="3"/>
        <v>1711525</v>
      </c>
      <c r="HQ12" s="20">
        <f t="shared" si="3"/>
        <v>1777153</v>
      </c>
      <c r="HR12" s="20">
        <f t="shared" si="3"/>
        <v>1705465</v>
      </c>
      <c r="HS12" s="20">
        <f t="shared" si="3"/>
        <v>1858202</v>
      </c>
      <c r="HT12" s="20">
        <f t="shared" si="3"/>
        <v>1755735</v>
      </c>
      <c r="HU12" s="20">
        <f t="shared" si="3"/>
        <v>1996015</v>
      </c>
      <c r="HV12" s="20">
        <f t="shared" si="3"/>
        <v>2044403</v>
      </c>
      <c r="HW12" s="20">
        <f t="shared" si="3"/>
        <v>1850008</v>
      </c>
      <c r="HX12" s="20">
        <f t="shared" si="3"/>
        <v>1929006</v>
      </c>
      <c r="HY12" s="20">
        <f t="shared" si="3"/>
        <v>1808974</v>
      </c>
      <c r="HZ12" s="20">
        <f t="shared" si="3"/>
        <v>1860568</v>
      </c>
      <c r="IA12" s="20">
        <f t="shared" si="3"/>
        <v>22127529</v>
      </c>
      <c r="IB12" s="20">
        <f t="shared" si="3"/>
        <v>1911310</v>
      </c>
      <c r="IC12" s="20">
        <f t="shared" si="3"/>
        <v>1784584</v>
      </c>
      <c r="ID12" s="20">
        <f t="shared" si="3"/>
        <v>1845266</v>
      </c>
      <c r="IE12" s="20">
        <f t="shared" si="3"/>
        <v>1837146</v>
      </c>
      <c r="IF12" s="20">
        <f t="shared" si="3"/>
        <v>2022175</v>
      </c>
      <c r="IG12" s="20">
        <f t="shared" si="3"/>
        <v>1915481</v>
      </c>
      <c r="IH12" s="20">
        <f t="shared" si="3"/>
        <v>2127131</v>
      </c>
      <c r="II12" s="20">
        <f t="shared" si="3"/>
        <v>2202498</v>
      </c>
      <c r="IJ12" s="20">
        <f t="shared" si="3"/>
        <v>2002336</v>
      </c>
      <c r="IK12" s="20">
        <f t="shared" si="3"/>
        <v>2010738</v>
      </c>
      <c r="IL12" s="20">
        <f t="shared" si="3"/>
        <v>1958694</v>
      </c>
      <c r="IM12" s="20">
        <f t="shared" si="3"/>
        <v>2004677</v>
      </c>
      <c r="IN12" s="20">
        <f t="shared" si="3"/>
        <v>23622036</v>
      </c>
      <c r="IO12" s="20">
        <f>SUM(IO9:IO11)</f>
        <v>2054126</v>
      </c>
      <c r="IP12" s="20">
        <f>SUM(IP9:IP11)</f>
        <v>1996614</v>
      </c>
      <c r="IQ12" s="20">
        <f>SUM(IQ9:IQ11)</f>
        <v>977273</v>
      </c>
      <c r="IR12" s="20">
        <f t="shared" ref="IR12:KN12" si="4">SUM(IR9:IR11)</f>
        <v>1134</v>
      </c>
      <c r="IS12" s="20">
        <f t="shared" si="4"/>
        <v>2110</v>
      </c>
      <c r="IT12" s="20">
        <f t="shared" si="4"/>
        <v>2395</v>
      </c>
      <c r="IU12" s="20">
        <f t="shared" si="4"/>
        <v>71872</v>
      </c>
      <c r="IV12" s="20">
        <f t="shared" si="4"/>
        <v>103387</v>
      </c>
      <c r="IW12" s="20">
        <f t="shared" si="4"/>
        <v>160896</v>
      </c>
      <c r="IX12" s="20">
        <f t="shared" si="4"/>
        <v>345786</v>
      </c>
      <c r="IY12" s="20">
        <f t="shared" si="4"/>
        <v>535621</v>
      </c>
      <c r="IZ12" s="20">
        <f t="shared" si="4"/>
        <v>792388</v>
      </c>
      <c r="JA12" s="20">
        <f>+SUM(IO12:IZ12)</f>
        <v>7043602</v>
      </c>
      <c r="JB12" s="20">
        <f t="shared" si="4"/>
        <v>771025</v>
      </c>
      <c r="JC12" s="20">
        <f t="shared" si="4"/>
        <v>319450</v>
      </c>
      <c r="JD12" s="20">
        <f t="shared" si="4"/>
        <v>525309</v>
      </c>
      <c r="JE12" s="20">
        <f t="shared" si="4"/>
        <v>546258</v>
      </c>
      <c r="JF12" s="20">
        <f t="shared" si="4"/>
        <v>741651</v>
      </c>
      <c r="JG12" s="20">
        <f t="shared" si="4"/>
        <v>809358</v>
      </c>
      <c r="JH12" s="20">
        <f t="shared" si="4"/>
        <v>1014154</v>
      </c>
      <c r="JI12" s="20">
        <f t="shared" si="4"/>
        <v>1137443</v>
      </c>
      <c r="JJ12" s="20">
        <f t="shared" si="4"/>
        <v>1092108</v>
      </c>
      <c r="JK12" s="20">
        <f t="shared" si="4"/>
        <v>1207705</v>
      </c>
      <c r="JL12" s="20">
        <f t="shared" si="4"/>
        <v>1281453</v>
      </c>
      <c r="JM12" s="20">
        <f t="shared" si="4"/>
        <v>1349369</v>
      </c>
      <c r="JN12" s="20">
        <f t="shared" si="4"/>
        <v>10795283</v>
      </c>
      <c r="JO12" s="20">
        <f t="shared" si="4"/>
        <v>1278799</v>
      </c>
      <c r="JP12" s="20">
        <f t="shared" si="4"/>
        <v>1228669</v>
      </c>
      <c r="JQ12" s="20">
        <f t="shared" si="4"/>
        <v>1367388</v>
      </c>
      <c r="JR12" s="20">
        <f t="shared" si="4"/>
        <v>1373355</v>
      </c>
      <c r="JS12" s="20">
        <f t="shared" si="4"/>
        <v>1481062</v>
      </c>
      <c r="JT12" s="20">
        <f t="shared" si="4"/>
        <v>1467670</v>
      </c>
      <c r="JU12" s="20">
        <f t="shared" si="4"/>
        <v>1693598</v>
      </c>
      <c r="JV12" s="20">
        <f t="shared" si="4"/>
        <v>1812033</v>
      </c>
      <c r="JW12" s="20">
        <f t="shared" si="4"/>
        <v>1672249</v>
      </c>
      <c r="JX12" s="20">
        <f t="shared" si="4"/>
        <v>1832443</v>
      </c>
      <c r="JY12" s="20">
        <f t="shared" si="4"/>
        <v>1688175</v>
      </c>
      <c r="JZ12" s="20">
        <f t="shared" si="4"/>
        <v>1727205</v>
      </c>
      <c r="KA12" s="20">
        <f>SUM(KA9:KA11)</f>
        <v>18622646</v>
      </c>
      <c r="KB12" s="20">
        <f t="shared" si="4"/>
        <v>1625668</v>
      </c>
      <c r="KC12" s="20">
        <f t="shared" si="4"/>
        <v>1503816</v>
      </c>
      <c r="KD12" s="20">
        <f t="shared" si="4"/>
        <v>1601648</v>
      </c>
      <c r="KE12" s="20">
        <f t="shared" si="4"/>
        <v>1563248</v>
      </c>
      <c r="KF12" s="20">
        <f t="shared" si="4"/>
        <v>1704130</v>
      </c>
      <c r="KG12" s="20">
        <f t="shared" si="4"/>
        <v>1666717</v>
      </c>
      <c r="KH12" s="20">
        <f t="shared" si="4"/>
        <v>1920111</v>
      </c>
      <c r="KI12" s="20">
        <f t="shared" si="4"/>
        <v>2010936</v>
      </c>
      <c r="KJ12" s="20">
        <f t="shared" si="4"/>
        <v>1855736</v>
      </c>
      <c r="KK12" s="20">
        <f t="shared" si="4"/>
        <v>1960307</v>
      </c>
      <c r="KL12" s="20">
        <f t="shared" si="4"/>
        <v>1866062</v>
      </c>
      <c r="KM12" s="20">
        <f t="shared" si="4"/>
        <v>1980637</v>
      </c>
      <c r="KN12" s="20">
        <f t="shared" si="4"/>
        <v>21259016</v>
      </c>
      <c r="KO12" s="20">
        <f t="shared" ref="KO12:LA12" si="5">SUM(KO9:KO11)</f>
        <v>1984381</v>
      </c>
      <c r="KP12" s="20">
        <f t="shared" si="5"/>
        <v>1850623</v>
      </c>
      <c r="KQ12" s="20">
        <f t="shared" si="5"/>
        <v>1907820</v>
      </c>
      <c r="KR12" s="20">
        <f t="shared" si="5"/>
        <v>1876524</v>
      </c>
      <c r="KS12" s="20">
        <f t="shared" si="5"/>
        <v>2031816</v>
      </c>
      <c r="KT12" s="20">
        <f t="shared" si="5"/>
        <v>1940521</v>
      </c>
      <c r="KU12" s="20">
        <f t="shared" si="5"/>
        <v>2168132</v>
      </c>
      <c r="KV12" s="20">
        <f t="shared" si="5"/>
        <v>2247117</v>
      </c>
      <c r="KW12" s="20">
        <f t="shared" si="5"/>
        <v>2103100</v>
      </c>
      <c r="KX12" s="20">
        <f t="shared" si="5"/>
        <v>2222269</v>
      </c>
      <c r="KY12" s="20">
        <f t="shared" si="5"/>
        <v>2052984</v>
      </c>
      <c r="KZ12" s="20">
        <f t="shared" si="5"/>
        <v>2104782</v>
      </c>
      <c r="LA12" s="20">
        <f t="shared" si="5"/>
        <v>24490069</v>
      </c>
      <c r="LB12" s="20">
        <f t="shared" ref="LB12:LN12" si="6">SUM(LB9:LB11)</f>
        <v>2172884</v>
      </c>
      <c r="LC12" s="20">
        <f t="shared" si="6"/>
        <v>1947173</v>
      </c>
      <c r="LD12" s="20">
        <f t="shared" si="6"/>
        <v>2100377</v>
      </c>
      <c r="LE12" s="20">
        <f t="shared" si="6"/>
        <v>2059055</v>
      </c>
      <c r="LF12" s="20">
        <f t="shared" si="6"/>
        <v>2164312</v>
      </c>
      <c r="LG12" s="20">
        <f t="shared" si="6"/>
        <v>1979494</v>
      </c>
      <c r="LH12" s="20">
        <f t="shared" si="6"/>
        <v>2285296</v>
      </c>
      <c r="LI12" s="20">
        <f t="shared" si="6"/>
        <v>2306399</v>
      </c>
      <c r="LJ12" s="20">
        <f t="shared" si="6"/>
        <v>2049029</v>
      </c>
      <c r="LK12" s="20">
        <f t="shared" si="6"/>
        <v>2171415</v>
      </c>
      <c r="LL12" s="20">
        <f t="shared" si="6"/>
        <v>2049833</v>
      </c>
      <c r="LM12" s="20">
        <f t="shared" si="6"/>
        <v>0</v>
      </c>
      <c r="LN12" s="20">
        <f t="shared" si="6"/>
        <v>23285267</v>
      </c>
    </row>
    <row r="14" spans="1:326" ht="15" customHeight="1">
      <c r="A14" s="15" t="s">
        <v>89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JL14" s="11"/>
    </row>
    <row r="15" spans="1:326" ht="3" customHeight="1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</row>
    <row r="16" spans="1:326">
      <c r="A16" s="77" t="s">
        <v>45</v>
      </c>
      <c r="B16" s="75">
        <v>2001</v>
      </c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9" t="s">
        <v>46</v>
      </c>
      <c r="O16" s="75">
        <v>2002</v>
      </c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9" t="s">
        <v>47</v>
      </c>
      <c r="AB16" s="75">
        <v>2003</v>
      </c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9" t="s">
        <v>48</v>
      </c>
      <c r="AO16" s="75">
        <v>2004</v>
      </c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9" t="s">
        <v>49</v>
      </c>
      <c r="BB16" s="75">
        <v>2005</v>
      </c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9" t="s">
        <v>50</v>
      </c>
      <c r="BO16" s="75">
        <v>2006</v>
      </c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9" t="s">
        <v>51</v>
      </c>
      <c r="CB16" s="75">
        <v>2007</v>
      </c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9" t="s">
        <v>52</v>
      </c>
      <c r="CO16" s="75">
        <v>2008</v>
      </c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9" t="s">
        <v>53</v>
      </c>
      <c r="DB16" s="75">
        <v>2009</v>
      </c>
      <c r="DC16" s="75"/>
      <c r="DD16" s="75"/>
      <c r="DE16" s="75"/>
      <c r="DF16" s="75"/>
      <c r="DG16" s="75"/>
      <c r="DH16" s="75"/>
      <c r="DI16" s="75"/>
      <c r="DJ16" s="75"/>
      <c r="DK16" s="75"/>
      <c r="DL16" s="75"/>
      <c r="DM16" s="75"/>
      <c r="DN16" s="79" t="s">
        <v>54</v>
      </c>
      <c r="DO16" s="75">
        <v>2010</v>
      </c>
      <c r="DP16" s="75"/>
      <c r="DQ16" s="75"/>
      <c r="DR16" s="75"/>
      <c r="DS16" s="75"/>
      <c r="DT16" s="75"/>
      <c r="DU16" s="75"/>
      <c r="DV16" s="75"/>
      <c r="DW16" s="75"/>
      <c r="DX16" s="75"/>
      <c r="DY16" s="75"/>
      <c r="DZ16" s="75"/>
      <c r="EA16" s="79" t="s">
        <v>55</v>
      </c>
      <c r="EB16" s="75">
        <v>2011</v>
      </c>
      <c r="EC16" s="75"/>
      <c r="ED16" s="75"/>
      <c r="EE16" s="75"/>
      <c r="EF16" s="75"/>
      <c r="EG16" s="75"/>
      <c r="EH16" s="75"/>
      <c r="EI16" s="75"/>
      <c r="EJ16" s="75"/>
      <c r="EK16" s="75"/>
      <c r="EL16" s="75"/>
      <c r="EM16" s="75"/>
      <c r="EN16" s="79" t="s">
        <v>56</v>
      </c>
      <c r="EO16" s="75">
        <v>2012</v>
      </c>
      <c r="EP16" s="75"/>
      <c r="EQ16" s="75"/>
      <c r="ER16" s="75"/>
      <c r="ES16" s="75"/>
      <c r="ET16" s="75"/>
      <c r="EU16" s="75"/>
      <c r="EV16" s="75"/>
      <c r="EW16" s="75"/>
      <c r="EX16" s="75"/>
      <c r="EY16" s="75"/>
      <c r="EZ16" s="75"/>
      <c r="FA16" s="79" t="s">
        <v>57</v>
      </c>
      <c r="FB16" s="75">
        <v>2013</v>
      </c>
      <c r="FC16" s="75"/>
      <c r="FD16" s="75"/>
      <c r="FE16" s="75"/>
      <c r="FF16" s="75"/>
      <c r="FG16" s="75"/>
      <c r="FH16" s="75"/>
      <c r="FI16" s="75"/>
      <c r="FJ16" s="75"/>
      <c r="FK16" s="75"/>
      <c r="FL16" s="75"/>
      <c r="FM16" s="75"/>
      <c r="FN16" s="79" t="s">
        <v>58</v>
      </c>
      <c r="FO16" s="75">
        <v>2014</v>
      </c>
      <c r="FP16" s="75"/>
      <c r="FQ16" s="75"/>
      <c r="FR16" s="75"/>
      <c r="FS16" s="75"/>
      <c r="FT16" s="75"/>
      <c r="FU16" s="75"/>
      <c r="FV16" s="75"/>
      <c r="FW16" s="75"/>
      <c r="FX16" s="75"/>
      <c r="FY16" s="75"/>
      <c r="FZ16" s="75"/>
      <c r="GA16" s="79" t="s">
        <v>59</v>
      </c>
      <c r="GB16" s="75">
        <v>2015</v>
      </c>
      <c r="GC16" s="75"/>
      <c r="GD16" s="75"/>
      <c r="GE16" s="75"/>
      <c r="GF16" s="75"/>
      <c r="GG16" s="75"/>
      <c r="GH16" s="75"/>
      <c r="GI16" s="75"/>
      <c r="GJ16" s="75"/>
      <c r="GK16" s="75"/>
      <c r="GL16" s="75"/>
      <c r="GM16" s="75"/>
      <c r="GN16" s="79" t="s">
        <v>60</v>
      </c>
      <c r="GO16" s="75">
        <v>2016</v>
      </c>
      <c r="GP16" s="75"/>
      <c r="GQ16" s="75"/>
      <c r="GR16" s="75"/>
      <c r="GS16" s="75"/>
      <c r="GT16" s="75"/>
      <c r="GU16" s="75"/>
      <c r="GV16" s="75"/>
      <c r="GW16" s="75"/>
      <c r="GX16" s="75"/>
      <c r="GY16" s="75"/>
      <c r="GZ16" s="75"/>
      <c r="HA16" s="76" t="s">
        <v>61</v>
      </c>
      <c r="HB16" s="75">
        <v>2017</v>
      </c>
      <c r="HC16" s="75"/>
      <c r="HD16" s="75"/>
      <c r="HE16" s="75"/>
      <c r="HF16" s="75"/>
      <c r="HG16" s="75"/>
      <c r="HH16" s="75"/>
      <c r="HI16" s="75"/>
      <c r="HJ16" s="75"/>
      <c r="HK16" s="75"/>
      <c r="HL16" s="75"/>
      <c r="HM16" s="75"/>
      <c r="HN16" s="76" t="s">
        <v>62</v>
      </c>
      <c r="HO16" s="75">
        <v>2018</v>
      </c>
      <c r="HP16" s="75"/>
      <c r="HQ16" s="75"/>
      <c r="HR16" s="75"/>
      <c r="HS16" s="75"/>
      <c r="HT16" s="75"/>
      <c r="HU16" s="75"/>
      <c r="HV16" s="75"/>
      <c r="HW16" s="75"/>
      <c r="HX16" s="75"/>
      <c r="HY16" s="75"/>
      <c r="HZ16" s="75"/>
      <c r="IA16" s="76" t="s">
        <v>63</v>
      </c>
      <c r="IB16" s="75">
        <v>2019</v>
      </c>
      <c r="IC16" s="75"/>
      <c r="ID16" s="75"/>
      <c r="IE16" s="75"/>
      <c r="IF16" s="75"/>
      <c r="IG16" s="75"/>
      <c r="IH16" s="75"/>
      <c r="II16" s="75"/>
      <c r="IJ16" s="75"/>
      <c r="IK16" s="75"/>
      <c r="IL16" s="75"/>
      <c r="IM16" s="75"/>
      <c r="IN16" s="76" t="s">
        <v>64</v>
      </c>
      <c r="IO16" s="75">
        <v>2020</v>
      </c>
      <c r="IP16" s="75"/>
      <c r="IQ16" s="75"/>
      <c r="IR16" s="75"/>
      <c r="IS16" s="75"/>
      <c r="IT16" s="75"/>
      <c r="IU16" s="75"/>
      <c r="IV16" s="75"/>
      <c r="IW16" s="75"/>
      <c r="IX16" s="75"/>
      <c r="IY16" s="75"/>
      <c r="IZ16" s="75"/>
      <c r="JA16" s="76" t="s">
        <v>65</v>
      </c>
      <c r="JB16" s="75">
        <v>2021</v>
      </c>
      <c r="JC16" s="75"/>
      <c r="JD16" s="75"/>
      <c r="JE16" s="75"/>
      <c r="JF16" s="75"/>
      <c r="JG16" s="75"/>
      <c r="JH16" s="75"/>
      <c r="JI16" s="75"/>
      <c r="JJ16" s="75"/>
      <c r="JK16" s="75"/>
      <c r="JL16" s="75"/>
      <c r="JM16" s="75"/>
      <c r="JN16" s="76" t="s">
        <v>66</v>
      </c>
      <c r="JO16" s="75">
        <v>2022</v>
      </c>
      <c r="JP16" s="75"/>
      <c r="JQ16" s="75"/>
      <c r="JR16" s="75"/>
      <c r="JS16" s="75"/>
      <c r="JT16" s="75"/>
      <c r="JU16" s="75"/>
      <c r="JV16" s="75"/>
      <c r="JW16" s="75"/>
      <c r="JX16" s="75"/>
      <c r="JY16" s="75"/>
      <c r="JZ16" s="75"/>
      <c r="KA16" s="76" t="s">
        <v>67</v>
      </c>
      <c r="KB16" s="75">
        <f>KB7</f>
        <v>2023</v>
      </c>
      <c r="KC16" s="75"/>
      <c r="KD16" s="75"/>
      <c r="KE16" s="75"/>
      <c r="KF16" s="75"/>
      <c r="KG16" s="75"/>
      <c r="KH16" s="75"/>
      <c r="KI16" s="75"/>
      <c r="KJ16" s="75"/>
      <c r="KK16" s="75"/>
      <c r="KL16" s="75"/>
      <c r="KM16" s="75"/>
      <c r="KN16" s="76" t="s">
        <v>68</v>
      </c>
      <c r="KO16" s="75">
        <f>KO7</f>
        <v>2024</v>
      </c>
      <c r="KP16" s="75"/>
      <c r="KQ16" s="75"/>
      <c r="KR16" s="75"/>
      <c r="KS16" s="75"/>
      <c r="KT16" s="75"/>
      <c r="KU16" s="75"/>
      <c r="KV16" s="75"/>
      <c r="KW16" s="75"/>
      <c r="KX16" s="75"/>
      <c r="KY16" s="75"/>
      <c r="KZ16" s="75"/>
      <c r="LA16" s="76" t="s">
        <v>69</v>
      </c>
      <c r="LB16" s="75">
        <f>LB7</f>
        <v>2025</v>
      </c>
      <c r="LC16" s="75"/>
      <c r="LD16" s="75"/>
      <c r="LE16" s="75"/>
      <c r="LF16" s="75"/>
      <c r="LG16" s="75"/>
      <c r="LH16" s="75"/>
      <c r="LI16" s="75"/>
      <c r="LJ16" s="75"/>
      <c r="LK16" s="75"/>
      <c r="LL16" s="75"/>
      <c r="LM16" s="75"/>
      <c r="LN16" s="76" t="s">
        <v>70</v>
      </c>
    </row>
    <row r="17" spans="1:326">
      <c r="A17" s="78"/>
      <c r="B17" s="16" t="s">
        <v>71</v>
      </c>
      <c r="C17" s="16" t="s">
        <v>72</v>
      </c>
      <c r="D17" s="16" t="s">
        <v>73</v>
      </c>
      <c r="E17" s="16" t="s">
        <v>74</v>
      </c>
      <c r="F17" s="16" t="s">
        <v>75</v>
      </c>
      <c r="G17" s="16" t="s">
        <v>76</v>
      </c>
      <c r="H17" s="16" t="s">
        <v>77</v>
      </c>
      <c r="I17" s="16" t="s">
        <v>78</v>
      </c>
      <c r="J17" s="16" t="s">
        <v>79</v>
      </c>
      <c r="K17" s="16" t="s">
        <v>80</v>
      </c>
      <c r="L17" s="16" t="s">
        <v>81</v>
      </c>
      <c r="M17" s="16" t="s">
        <v>82</v>
      </c>
      <c r="N17" s="80"/>
      <c r="O17" s="16" t="s">
        <v>71</v>
      </c>
      <c r="P17" s="16" t="s">
        <v>72</v>
      </c>
      <c r="Q17" s="16" t="s">
        <v>73</v>
      </c>
      <c r="R17" s="16" t="s">
        <v>74</v>
      </c>
      <c r="S17" s="16" t="s">
        <v>75</v>
      </c>
      <c r="T17" s="16" t="s">
        <v>76</v>
      </c>
      <c r="U17" s="16" t="s">
        <v>77</v>
      </c>
      <c r="V17" s="16" t="s">
        <v>78</v>
      </c>
      <c r="W17" s="16" t="s">
        <v>79</v>
      </c>
      <c r="X17" s="16" t="s">
        <v>80</v>
      </c>
      <c r="Y17" s="16" t="s">
        <v>81</v>
      </c>
      <c r="Z17" s="16" t="s">
        <v>82</v>
      </c>
      <c r="AA17" s="80"/>
      <c r="AB17" s="16" t="s">
        <v>71</v>
      </c>
      <c r="AC17" s="16" t="s">
        <v>72</v>
      </c>
      <c r="AD17" s="16" t="s">
        <v>73</v>
      </c>
      <c r="AE17" s="16" t="s">
        <v>74</v>
      </c>
      <c r="AF17" s="16" t="s">
        <v>75</v>
      </c>
      <c r="AG17" s="16" t="s">
        <v>76</v>
      </c>
      <c r="AH17" s="16" t="s">
        <v>77</v>
      </c>
      <c r="AI17" s="16" t="s">
        <v>78</v>
      </c>
      <c r="AJ17" s="16" t="s">
        <v>79</v>
      </c>
      <c r="AK17" s="16" t="s">
        <v>80</v>
      </c>
      <c r="AL17" s="16" t="s">
        <v>81</v>
      </c>
      <c r="AM17" s="16" t="s">
        <v>82</v>
      </c>
      <c r="AN17" s="80"/>
      <c r="AO17" s="16" t="s">
        <v>71</v>
      </c>
      <c r="AP17" s="16" t="s">
        <v>72</v>
      </c>
      <c r="AQ17" s="16" t="s">
        <v>73</v>
      </c>
      <c r="AR17" s="16" t="s">
        <v>74</v>
      </c>
      <c r="AS17" s="16" t="s">
        <v>75</v>
      </c>
      <c r="AT17" s="16" t="s">
        <v>76</v>
      </c>
      <c r="AU17" s="16" t="s">
        <v>77</v>
      </c>
      <c r="AV17" s="16" t="s">
        <v>78</v>
      </c>
      <c r="AW17" s="16" t="s">
        <v>79</v>
      </c>
      <c r="AX17" s="16" t="s">
        <v>80</v>
      </c>
      <c r="AY17" s="16" t="s">
        <v>81</v>
      </c>
      <c r="AZ17" s="16" t="s">
        <v>82</v>
      </c>
      <c r="BA17" s="80"/>
      <c r="BB17" s="16" t="s">
        <v>71</v>
      </c>
      <c r="BC17" s="16" t="s">
        <v>72</v>
      </c>
      <c r="BD17" s="16" t="s">
        <v>73</v>
      </c>
      <c r="BE17" s="16" t="s">
        <v>74</v>
      </c>
      <c r="BF17" s="16" t="s">
        <v>75</v>
      </c>
      <c r="BG17" s="16" t="s">
        <v>76</v>
      </c>
      <c r="BH17" s="16" t="s">
        <v>77</v>
      </c>
      <c r="BI17" s="16" t="s">
        <v>78</v>
      </c>
      <c r="BJ17" s="16" t="s">
        <v>79</v>
      </c>
      <c r="BK17" s="16" t="s">
        <v>80</v>
      </c>
      <c r="BL17" s="16" t="s">
        <v>81</v>
      </c>
      <c r="BM17" s="16" t="s">
        <v>82</v>
      </c>
      <c r="BN17" s="80"/>
      <c r="BO17" s="16" t="s">
        <v>71</v>
      </c>
      <c r="BP17" s="16" t="s">
        <v>72</v>
      </c>
      <c r="BQ17" s="16" t="s">
        <v>73</v>
      </c>
      <c r="BR17" s="16" t="s">
        <v>74</v>
      </c>
      <c r="BS17" s="16" t="s">
        <v>75</v>
      </c>
      <c r="BT17" s="16" t="s">
        <v>76</v>
      </c>
      <c r="BU17" s="16" t="s">
        <v>77</v>
      </c>
      <c r="BV17" s="16" t="s">
        <v>78</v>
      </c>
      <c r="BW17" s="16" t="s">
        <v>79</v>
      </c>
      <c r="BX17" s="16" t="s">
        <v>80</v>
      </c>
      <c r="BY17" s="16" t="s">
        <v>81</v>
      </c>
      <c r="BZ17" s="16" t="s">
        <v>82</v>
      </c>
      <c r="CA17" s="80"/>
      <c r="CB17" s="16" t="s">
        <v>71</v>
      </c>
      <c r="CC17" s="16" t="s">
        <v>72</v>
      </c>
      <c r="CD17" s="16" t="s">
        <v>73</v>
      </c>
      <c r="CE17" s="16" t="s">
        <v>74</v>
      </c>
      <c r="CF17" s="16" t="s">
        <v>75</v>
      </c>
      <c r="CG17" s="16" t="s">
        <v>76</v>
      </c>
      <c r="CH17" s="16" t="s">
        <v>77</v>
      </c>
      <c r="CI17" s="16" t="s">
        <v>78</v>
      </c>
      <c r="CJ17" s="16" t="s">
        <v>79</v>
      </c>
      <c r="CK17" s="16" t="s">
        <v>80</v>
      </c>
      <c r="CL17" s="16" t="s">
        <v>81</v>
      </c>
      <c r="CM17" s="16" t="s">
        <v>82</v>
      </c>
      <c r="CN17" s="80"/>
      <c r="CO17" s="16" t="s">
        <v>71</v>
      </c>
      <c r="CP17" s="16" t="s">
        <v>72</v>
      </c>
      <c r="CQ17" s="16" t="s">
        <v>73</v>
      </c>
      <c r="CR17" s="16" t="s">
        <v>74</v>
      </c>
      <c r="CS17" s="16" t="s">
        <v>75</v>
      </c>
      <c r="CT17" s="16" t="s">
        <v>76</v>
      </c>
      <c r="CU17" s="16" t="s">
        <v>77</v>
      </c>
      <c r="CV17" s="16" t="s">
        <v>78</v>
      </c>
      <c r="CW17" s="16" t="s">
        <v>79</v>
      </c>
      <c r="CX17" s="16" t="s">
        <v>80</v>
      </c>
      <c r="CY17" s="16" t="s">
        <v>81</v>
      </c>
      <c r="CZ17" s="16" t="s">
        <v>82</v>
      </c>
      <c r="DA17" s="80"/>
      <c r="DB17" s="16" t="s">
        <v>71</v>
      </c>
      <c r="DC17" s="16" t="s">
        <v>72</v>
      </c>
      <c r="DD17" s="16" t="s">
        <v>73</v>
      </c>
      <c r="DE17" s="16" t="s">
        <v>74</v>
      </c>
      <c r="DF17" s="16" t="s">
        <v>75</v>
      </c>
      <c r="DG17" s="16" t="s">
        <v>76</v>
      </c>
      <c r="DH17" s="16" t="s">
        <v>77</v>
      </c>
      <c r="DI17" s="16" t="s">
        <v>78</v>
      </c>
      <c r="DJ17" s="16" t="s">
        <v>79</v>
      </c>
      <c r="DK17" s="16" t="s">
        <v>80</v>
      </c>
      <c r="DL17" s="16" t="s">
        <v>81</v>
      </c>
      <c r="DM17" s="16" t="s">
        <v>82</v>
      </c>
      <c r="DN17" s="80"/>
      <c r="DO17" s="16" t="s">
        <v>71</v>
      </c>
      <c r="DP17" s="16" t="s">
        <v>72</v>
      </c>
      <c r="DQ17" s="16" t="s">
        <v>73</v>
      </c>
      <c r="DR17" s="16" t="s">
        <v>74</v>
      </c>
      <c r="DS17" s="16" t="s">
        <v>75</v>
      </c>
      <c r="DT17" s="16" t="s">
        <v>76</v>
      </c>
      <c r="DU17" s="16" t="s">
        <v>77</v>
      </c>
      <c r="DV17" s="16" t="s">
        <v>78</v>
      </c>
      <c r="DW17" s="16" t="s">
        <v>79</v>
      </c>
      <c r="DX17" s="16" t="s">
        <v>80</v>
      </c>
      <c r="DY17" s="16" t="s">
        <v>81</v>
      </c>
      <c r="DZ17" s="16" t="s">
        <v>82</v>
      </c>
      <c r="EA17" s="80"/>
      <c r="EB17" s="16" t="s">
        <v>71</v>
      </c>
      <c r="EC17" s="16" t="s">
        <v>72</v>
      </c>
      <c r="ED17" s="16" t="s">
        <v>73</v>
      </c>
      <c r="EE17" s="16" t="s">
        <v>74</v>
      </c>
      <c r="EF17" s="16" t="s">
        <v>75</v>
      </c>
      <c r="EG17" s="16" t="s">
        <v>76</v>
      </c>
      <c r="EH17" s="16" t="s">
        <v>77</v>
      </c>
      <c r="EI17" s="16" t="s">
        <v>78</v>
      </c>
      <c r="EJ17" s="16" t="s">
        <v>79</v>
      </c>
      <c r="EK17" s="16" t="s">
        <v>80</v>
      </c>
      <c r="EL17" s="16" t="s">
        <v>81</v>
      </c>
      <c r="EM17" s="16" t="s">
        <v>82</v>
      </c>
      <c r="EN17" s="80"/>
      <c r="EO17" s="16" t="s">
        <v>71</v>
      </c>
      <c r="EP17" s="16" t="s">
        <v>72</v>
      </c>
      <c r="EQ17" s="16" t="s">
        <v>73</v>
      </c>
      <c r="ER17" s="16" t="s">
        <v>74</v>
      </c>
      <c r="ES17" s="16" t="s">
        <v>75</v>
      </c>
      <c r="ET17" s="16" t="s">
        <v>76</v>
      </c>
      <c r="EU17" s="16" t="s">
        <v>77</v>
      </c>
      <c r="EV17" s="16" t="s">
        <v>78</v>
      </c>
      <c r="EW17" s="16" t="s">
        <v>79</v>
      </c>
      <c r="EX17" s="16" t="s">
        <v>80</v>
      </c>
      <c r="EY17" s="16" t="s">
        <v>81</v>
      </c>
      <c r="EZ17" s="16" t="s">
        <v>82</v>
      </c>
      <c r="FA17" s="80"/>
      <c r="FB17" s="16" t="s">
        <v>71</v>
      </c>
      <c r="FC17" s="16" t="s">
        <v>72</v>
      </c>
      <c r="FD17" s="16" t="s">
        <v>73</v>
      </c>
      <c r="FE17" s="16" t="s">
        <v>74</v>
      </c>
      <c r="FF17" s="16" t="s">
        <v>75</v>
      </c>
      <c r="FG17" s="16" t="s">
        <v>76</v>
      </c>
      <c r="FH17" s="16" t="s">
        <v>77</v>
      </c>
      <c r="FI17" s="16" t="s">
        <v>78</v>
      </c>
      <c r="FJ17" s="16" t="s">
        <v>79</v>
      </c>
      <c r="FK17" s="16" t="s">
        <v>80</v>
      </c>
      <c r="FL17" s="16" t="s">
        <v>81</v>
      </c>
      <c r="FM17" s="16" t="s">
        <v>82</v>
      </c>
      <c r="FN17" s="80"/>
      <c r="FO17" s="16" t="s">
        <v>71</v>
      </c>
      <c r="FP17" s="16" t="s">
        <v>72</v>
      </c>
      <c r="FQ17" s="16" t="s">
        <v>73</v>
      </c>
      <c r="FR17" s="16" t="s">
        <v>74</v>
      </c>
      <c r="FS17" s="16" t="s">
        <v>75</v>
      </c>
      <c r="FT17" s="16" t="s">
        <v>76</v>
      </c>
      <c r="FU17" s="16" t="s">
        <v>77</v>
      </c>
      <c r="FV17" s="16" t="s">
        <v>78</v>
      </c>
      <c r="FW17" s="16" t="s">
        <v>79</v>
      </c>
      <c r="FX17" s="16" t="s">
        <v>80</v>
      </c>
      <c r="FY17" s="16" t="s">
        <v>81</v>
      </c>
      <c r="FZ17" s="16" t="s">
        <v>82</v>
      </c>
      <c r="GA17" s="80"/>
      <c r="GB17" s="16" t="s">
        <v>71</v>
      </c>
      <c r="GC17" s="16" t="s">
        <v>72</v>
      </c>
      <c r="GD17" s="16" t="s">
        <v>73</v>
      </c>
      <c r="GE17" s="16" t="s">
        <v>74</v>
      </c>
      <c r="GF17" s="16" t="s">
        <v>75</v>
      </c>
      <c r="GG17" s="16" t="s">
        <v>76</v>
      </c>
      <c r="GH17" s="16" t="s">
        <v>77</v>
      </c>
      <c r="GI17" s="16" t="s">
        <v>78</v>
      </c>
      <c r="GJ17" s="16" t="s">
        <v>79</v>
      </c>
      <c r="GK17" s="16" t="s">
        <v>80</v>
      </c>
      <c r="GL17" s="16" t="s">
        <v>81</v>
      </c>
      <c r="GM17" s="16" t="s">
        <v>82</v>
      </c>
      <c r="GN17" s="80"/>
      <c r="GO17" s="16" t="s">
        <v>71</v>
      </c>
      <c r="GP17" s="16" t="s">
        <v>72</v>
      </c>
      <c r="GQ17" s="16" t="s">
        <v>73</v>
      </c>
      <c r="GR17" s="16" t="s">
        <v>74</v>
      </c>
      <c r="GS17" s="16" t="s">
        <v>75</v>
      </c>
      <c r="GT17" s="16" t="s">
        <v>76</v>
      </c>
      <c r="GU17" s="16" t="s">
        <v>77</v>
      </c>
      <c r="GV17" s="16" t="s">
        <v>78</v>
      </c>
      <c r="GW17" s="16" t="s">
        <v>79</v>
      </c>
      <c r="GX17" s="16" t="s">
        <v>80</v>
      </c>
      <c r="GY17" s="16" t="s">
        <v>81</v>
      </c>
      <c r="GZ17" s="16" t="s">
        <v>82</v>
      </c>
      <c r="HA17" s="76"/>
      <c r="HB17" s="16" t="s">
        <v>71</v>
      </c>
      <c r="HC17" s="16" t="s">
        <v>72</v>
      </c>
      <c r="HD17" s="16" t="s">
        <v>73</v>
      </c>
      <c r="HE17" s="16" t="s">
        <v>74</v>
      </c>
      <c r="HF17" s="16" t="s">
        <v>75</v>
      </c>
      <c r="HG17" s="16" t="s">
        <v>76</v>
      </c>
      <c r="HH17" s="16" t="s">
        <v>77</v>
      </c>
      <c r="HI17" s="16" t="s">
        <v>78</v>
      </c>
      <c r="HJ17" s="16" t="s">
        <v>79</v>
      </c>
      <c r="HK17" s="16" t="s">
        <v>80</v>
      </c>
      <c r="HL17" s="16" t="s">
        <v>81</v>
      </c>
      <c r="HM17" s="16" t="s">
        <v>82</v>
      </c>
      <c r="HN17" s="76"/>
      <c r="HO17" s="16" t="s">
        <v>90</v>
      </c>
      <c r="HP17" s="16" t="s">
        <v>72</v>
      </c>
      <c r="HQ17" s="16" t="s">
        <v>73</v>
      </c>
      <c r="HR17" s="16" t="s">
        <v>74</v>
      </c>
      <c r="HS17" s="16" t="s">
        <v>75</v>
      </c>
      <c r="HT17" s="16" t="s">
        <v>76</v>
      </c>
      <c r="HU17" s="16" t="s">
        <v>77</v>
      </c>
      <c r="HV17" s="16" t="s">
        <v>78</v>
      </c>
      <c r="HW17" s="16" t="s">
        <v>79</v>
      </c>
      <c r="HX17" s="16" t="s">
        <v>80</v>
      </c>
      <c r="HY17" s="16" t="s">
        <v>81</v>
      </c>
      <c r="HZ17" s="16" t="s">
        <v>83</v>
      </c>
      <c r="IA17" s="76"/>
      <c r="IB17" s="16" t="s">
        <v>71</v>
      </c>
      <c r="IC17" s="16" t="s">
        <v>72</v>
      </c>
      <c r="ID17" s="16" t="s">
        <v>73</v>
      </c>
      <c r="IE17" s="16" t="s">
        <v>74</v>
      </c>
      <c r="IF17" s="16" t="s">
        <v>75</v>
      </c>
      <c r="IG17" s="16" t="s">
        <v>76</v>
      </c>
      <c r="IH17" s="16" t="s">
        <v>77</v>
      </c>
      <c r="II17" s="16" t="s">
        <v>78</v>
      </c>
      <c r="IJ17" s="16" t="s">
        <v>79</v>
      </c>
      <c r="IK17" s="16" t="s">
        <v>80</v>
      </c>
      <c r="IL17" s="16" t="s">
        <v>81</v>
      </c>
      <c r="IM17" s="16" t="s">
        <v>82</v>
      </c>
      <c r="IN17" s="76"/>
      <c r="IO17" s="16" t="s">
        <v>71</v>
      </c>
      <c r="IP17" s="16" t="s">
        <v>72</v>
      </c>
      <c r="IQ17" s="16" t="s">
        <v>73</v>
      </c>
      <c r="IR17" s="16" t="s">
        <v>74</v>
      </c>
      <c r="IS17" s="16" t="s">
        <v>75</v>
      </c>
      <c r="IT17" s="16" t="s">
        <v>76</v>
      </c>
      <c r="IU17" s="16" t="s">
        <v>77</v>
      </c>
      <c r="IV17" s="16" t="s">
        <v>78</v>
      </c>
      <c r="IW17" s="16" t="s">
        <v>79</v>
      </c>
      <c r="IX17" s="16" t="s">
        <v>80</v>
      </c>
      <c r="IY17" s="16" t="s">
        <v>81</v>
      </c>
      <c r="IZ17" s="16" t="s">
        <v>83</v>
      </c>
      <c r="JA17" s="76"/>
      <c r="JB17" s="16" t="s">
        <v>71</v>
      </c>
      <c r="JC17" s="16" t="s">
        <v>72</v>
      </c>
      <c r="JD17" s="16" t="s">
        <v>73</v>
      </c>
      <c r="JE17" s="16" t="s">
        <v>74</v>
      </c>
      <c r="JF17" s="16" t="s">
        <v>75</v>
      </c>
      <c r="JG17" s="16" t="s">
        <v>76</v>
      </c>
      <c r="JH17" s="16" t="s">
        <v>77</v>
      </c>
      <c r="JI17" s="16" t="s">
        <v>78</v>
      </c>
      <c r="JJ17" s="16" t="s">
        <v>84</v>
      </c>
      <c r="JK17" s="16" t="s">
        <v>80</v>
      </c>
      <c r="JL17" s="16" t="s">
        <v>81</v>
      </c>
      <c r="JM17" s="16" t="s">
        <v>82</v>
      </c>
      <c r="JN17" s="76"/>
      <c r="JO17" s="16" t="s">
        <v>71</v>
      </c>
      <c r="JP17" s="16" t="s">
        <v>72</v>
      </c>
      <c r="JQ17" s="16" t="s">
        <v>73</v>
      </c>
      <c r="JR17" s="16" t="s">
        <v>74</v>
      </c>
      <c r="JS17" s="16" t="s">
        <v>75</v>
      </c>
      <c r="JT17" s="16" t="s">
        <v>76</v>
      </c>
      <c r="JU17" s="16" t="s">
        <v>77</v>
      </c>
      <c r="JV17" s="16" t="s">
        <v>78</v>
      </c>
      <c r="JW17" s="16" t="s">
        <v>84</v>
      </c>
      <c r="JX17" s="16" t="s">
        <v>80</v>
      </c>
      <c r="JY17" s="16" t="s">
        <v>81</v>
      </c>
      <c r="JZ17" s="16" t="s">
        <v>82</v>
      </c>
      <c r="KA17" s="76"/>
      <c r="KB17" s="16" t="s">
        <v>71</v>
      </c>
      <c r="KC17" s="16" t="s">
        <v>72</v>
      </c>
      <c r="KD17" s="16" t="s">
        <v>73</v>
      </c>
      <c r="KE17" s="16" t="s">
        <v>74</v>
      </c>
      <c r="KF17" s="16" t="s">
        <v>75</v>
      </c>
      <c r="KG17" s="16" t="s">
        <v>76</v>
      </c>
      <c r="KH17" s="16" t="s">
        <v>77</v>
      </c>
      <c r="KI17" s="16" t="s">
        <v>78</v>
      </c>
      <c r="KJ17" s="16" t="s">
        <v>84</v>
      </c>
      <c r="KK17" s="16" t="s">
        <v>80</v>
      </c>
      <c r="KL17" s="16" t="s">
        <v>81</v>
      </c>
      <c r="KM17" s="16" t="s">
        <v>82</v>
      </c>
      <c r="KN17" s="76"/>
      <c r="KO17" s="16" t="s">
        <v>71</v>
      </c>
      <c r="KP17" s="16" t="s">
        <v>72</v>
      </c>
      <c r="KQ17" s="16" t="s">
        <v>73</v>
      </c>
      <c r="KR17" s="16" t="s">
        <v>74</v>
      </c>
      <c r="KS17" s="16" t="s">
        <v>75</v>
      </c>
      <c r="KT17" s="16" t="s">
        <v>76</v>
      </c>
      <c r="KU17" s="16" t="s">
        <v>77</v>
      </c>
      <c r="KV17" s="16" t="s">
        <v>78</v>
      </c>
      <c r="KW17" s="16" t="s">
        <v>84</v>
      </c>
      <c r="KX17" s="16" t="s">
        <v>80</v>
      </c>
      <c r="KY17" s="16" t="s">
        <v>81</v>
      </c>
      <c r="KZ17" s="16" t="s">
        <v>82</v>
      </c>
      <c r="LA17" s="76"/>
      <c r="LB17" s="16" t="s">
        <v>71</v>
      </c>
      <c r="LC17" s="16" t="s">
        <v>72</v>
      </c>
      <c r="LD17" s="16" t="s">
        <v>73</v>
      </c>
      <c r="LE17" s="16" t="s">
        <v>74</v>
      </c>
      <c r="LF17" s="16" t="s">
        <v>75</v>
      </c>
      <c r="LG17" s="16" t="s">
        <v>76</v>
      </c>
      <c r="LH17" s="16" t="s">
        <v>77</v>
      </c>
      <c r="LI17" s="16" t="s">
        <v>78</v>
      </c>
      <c r="LJ17" s="16" t="s">
        <v>84</v>
      </c>
      <c r="LK17" s="16" t="s">
        <v>80</v>
      </c>
      <c r="LL17" s="16" t="s">
        <v>81</v>
      </c>
      <c r="LM17" s="16" t="s">
        <v>82</v>
      </c>
      <c r="LN17" s="76"/>
    </row>
    <row r="18" spans="1:326" s="21" customFormat="1">
      <c r="A18" s="17" t="s">
        <v>85</v>
      </c>
      <c r="B18" s="18">
        <v>679</v>
      </c>
      <c r="C18" s="18">
        <v>1023</v>
      </c>
      <c r="D18" s="18">
        <v>613</v>
      </c>
      <c r="E18" s="18">
        <v>955</v>
      </c>
      <c r="F18" s="18">
        <v>504</v>
      </c>
      <c r="G18" s="18">
        <v>826</v>
      </c>
      <c r="H18" s="18">
        <v>1264</v>
      </c>
      <c r="I18" s="18">
        <v>1389.567</v>
      </c>
      <c r="J18" s="18">
        <v>1490.248</v>
      </c>
      <c r="K18" s="18">
        <v>1221.8610000000001</v>
      </c>
      <c r="L18" s="18">
        <v>803.27199999999993</v>
      </c>
      <c r="M18" s="18">
        <v>830.16899999999998</v>
      </c>
      <c r="N18" s="18">
        <f>SUM(B18:M18)</f>
        <v>11599.117</v>
      </c>
      <c r="O18" s="18">
        <v>1024.8700000000001</v>
      </c>
      <c r="P18" s="18">
        <v>914.93000000000006</v>
      </c>
      <c r="Q18" s="18">
        <v>643.41</v>
      </c>
      <c r="R18" s="18">
        <v>1379.25</v>
      </c>
      <c r="S18" s="18">
        <v>1230.3800000000001</v>
      </c>
      <c r="T18" s="18">
        <v>1757.33</v>
      </c>
      <c r="U18" s="18">
        <v>1907.54</v>
      </c>
      <c r="V18" s="18">
        <v>601.57000000000005</v>
      </c>
      <c r="W18" s="18">
        <v>810.31999999999994</v>
      </c>
      <c r="X18" s="18">
        <v>1481.15</v>
      </c>
      <c r="Y18" s="18">
        <v>735.91000000000008</v>
      </c>
      <c r="Z18" s="18">
        <v>1641.6200000000001</v>
      </c>
      <c r="AA18" s="18">
        <f>SUM(O18:Z18)</f>
        <v>14128.279999999999</v>
      </c>
      <c r="AB18" s="18">
        <v>1266.98</v>
      </c>
      <c r="AC18" s="18">
        <v>1053.0999999999999</v>
      </c>
      <c r="AD18" s="18">
        <v>1503.72</v>
      </c>
      <c r="AE18" s="18">
        <v>294.45999999999998</v>
      </c>
      <c r="AF18" s="18">
        <v>710.68000000000006</v>
      </c>
      <c r="AG18" s="18">
        <v>3954.4937300000001</v>
      </c>
      <c r="AH18" s="18">
        <v>985.12436000000002</v>
      </c>
      <c r="AI18" s="18">
        <v>1396.0780400000001</v>
      </c>
      <c r="AJ18" s="18">
        <v>2137.4093400000002</v>
      </c>
      <c r="AK18" s="18">
        <v>1857.0686800000001</v>
      </c>
      <c r="AL18" s="18">
        <v>736.41019000000006</v>
      </c>
      <c r="AM18" s="18">
        <v>1934.3576900000003</v>
      </c>
      <c r="AN18" s="18">
        <f>SUM(AB18:AM18)</f>
        <v>17829.882030000001</v>
      </c>
      <c r="AO18" s="18">
        <v>1264.8629000000001</v>
      </c>
      <c r="AP18" s="18">
        <v>823.76307999999995</v>
      </c>
      <c r="AQ18" s="18">
        <v>1432.43606</v>
      </c>
      <c r="AR18" s="18">
        <v>1314.9237800000001</v>
      </c>
      <c r="AS18" s="18">
        <v>1277.33349</v>
      </c>
      <c r="AT18" s="18">
        <v>1947.1696400000001</v>
      </c>
      <c r="AU18" s="18">
        <v>771.98676999999998</v>
      </c>
      <c r="AV18" s="18">
        <v>1223.4208699999999</v>
      </c>
      <c r="AW18" s="18">
        <v>1438.2698899999998</v>
      </c>
      <c r="AX18" s="18">
        <v>1030.3384699999999</v>
      </c>
      <c r="AY18" s="18">
        <v>1415.6690099999998</v>
      </c>
      <c r="AZ18" s="18">
        <v>1767.6688799999999</v>
      </c>
      <c r="BA18" s="18">
        <f>SUM(AO18:AZ18)</f>
        <v>15707.842839999999</v>
      </c>
      <c r="BB18" s="18">
        <v>1855.1051</v>
      </c>
      <c r="BC18" s="18">
        <v>1084.3468499999999</v>
      </c>
      <c r="BD18" s="18">
        <v>1171.6514199999999</v>
      </c>
      <c r="BE18" s="18">
        <v>1492.6758300000001</v>
      </c>
      <c r="BF18" s="18">
        <v>1595.54909</v>
      </c>
      <c r="BG18" s="18">
        <v>1086.9267299999999</v>
      </c>
      <c r="BH18" s="18">
        <v>1577.0297100000003</v>
      </c>
      <c r="BI18" s="18">
        <v>1728.0716199999999</v>
      </c>
      <c r="BJ18" s="18">
        <v>1514.12878</v>
      </c>
      <c r="BK18" s="18">
        <v>2044.4961900000001</v>
      </c>
      <c r="BL18" s="18">
        <v>1028.1392799999999</v>
      </c>
      <c r="BM18" s="18">
        <v>1719.3488900000002</v>
      </c>
      <c r="BN18" s="18">
        <f>SUM(BB18:BM18)</f>
        <v>17897.469489999999</v>
      </c>
      <c r="BO18" s="18">
        <v>1386.9634000000001</v>
      </c>
      <c r="BP18" s="18">
        <v>2101.5639099999999</v>
      </c>
      <c r="BQ18" s="18">
        <v>1912.5767799999999</v>
      </c>
      <c r="BR18" s="18">
        <v>1532.7645200000002</v>
      </c>
      <c r="BS18" s="18">
        <v>1621.9267800000002</v>
      </c>
      <c r="BT18" s="18">
        <v>1649.58005</v>
      </c>
      <c r="BU18" s="18">
        <v>1056.3499999999999</v>
      </c>
      <c r="BV18" s="18">
        <v>2168.15</v>
      </c>
      <c r="BW18" s="18">
        <v>1765.4299999999998</v>
      </c>
      <c r="BX18" s="18">
        <v>1770.6448</v>
      </c>
      <c r="BY18" s="18">
        <v>1570.8566099999998</v>
      </c>
      <c r="BZ18" s="18">
        <v>1687.98749</v>
      </c>
      <c r="CA18" s="18">
        <f>SUM(BO18:BZ18)</f>
        <v>20224.794339999997</v>
      </c>
      <c r="CB18" s="18">
        <v>1529</v>
      </c>
      <c r="CC18" s="18">
        <v>1434</v>
      </c>
      <c r="CD18" s="18">
        <v>1717</v>
      </c>
      <c r="CE18" s="18">
        <v>1757</v>
      </c>
      <c r="CF18" s="18">
        <v>1881</v>
      </c>
      <c r="CG18" s="18">
        <v>1151</v>
      </c>
      <c r="CH18" s="18">
        <v>1996</v>
      </c>
      <c r="CI18" s="18">
        <v>2220</v>
      </c>
      <c r="CJ18" s="18">
        <v>2612</v>
      </c>
      <c r="CK18" s="18">
        <v>1775</v>
      </c>
      <c r="CL18" s="18">
        <v>2152</v>
      </c>
      <c r="CM18" s="18">
        <v>2131</v>
      </c>
      <c r="CN18" s="18">
        <f>SUM(CB18:CM18)</f>
        <v>22355</v>
      </c>
      <c r="CO18" s="18">
        <v>2232</v>
      </c>
      <c r="CP18" s="18">
        <v>2756</v>
      </c>
      <c r="CQ18" s="18">
        <v>2643</v>
      </c>
      <c r="CR18" s="18">
        <v>2679</v>
      </c>
      <c r="CS18" s="18">
        <v>2322</v>
      </c>
      <c r="CT18" s="18">
        <v>2381</v>
      </c>
      <c r="CU18" s="18">
        <v>2315</v>
      </c>
      <c r="CV18" s="18">
        <v>2461</v>
      </c>
      <c r="CW18" s="18">
        <v>2518</v>
      </c>
      <c r="CX18" s="18">
        <v>2999</v>
      </c>
      <c r="CY18" s="18">
        <v>2879</v>
      </c>
      <c r="CZ18" s="18">
        <v>2262</v>
      </c>
      <c r="DA18" s="18">
        <f>SUM(CO18:CZ18)</f>
        <v>30447</v>
      </c>
      <c r="DB18" s="18">
        <v>2375</v>
      </c>
      <c r="DC18" s="18">
        <v>1797</v>
      </c>
      <c r="DD18" s="18">
        <v>2093</v>
      </c>
      <c r="DE18" s="18">
        <v>2124</v>
      </c>
      <c r="DF18" s="18">
        <v>2134</v>
      </c>
      <c r="DG18" s="18">
        <v>2140</v>
      </c>
      <c r="DH18" s="18">
        <v>2258</v>
      </c>
      <c r="DI18" s="18">
        <v>2146</v>
      </c>
      <c r="DJ18" s="18">
        <v>2216</v>
      </c>
      <c r="DK18" s="18">
        <v>2239</v>
      </c>
      <c r="DL18" s="18">
        <v>2110</v>
      </c>
      <c r="DM18" s="18">
        <v>2279</v>
      </c>
      <c r="DN18" s="18">
        <f>SUM(DB18:DM18)</f>
        <v>25911</v>
      </c>
      <c r="DO18" s="18">
        <v>2273</v>
      </c>
      <c r="DP18" s="18">
        <v>2212</v>
      </c>
      <c r="DQ18" s="18">
        <v>2353</v>
      </c>
      <c r="DR18" s="18">
        <v>1753</v>
      </c>
      <c r="DS18" s="18">
        <v>2741</v>
      </c>
      <c r="DT18" s="18">
        <v>2502</v>
      </c>
      <c r="DU18" s="18">
        <v>3044</v>
      </c>
      <c r="DV18" s="18">
        <v>3304</v>
      </c>
      <c r="DW18" s="18">
        <v>3191</v>
      </c>
      <c r="DX18" s="18">
        <v>2862</v>
      </c>
      <c r="DY18" s="18">
        <v>3340</v>
      </c>
      <c r="DZ18" s="18">
        <v>3003</v>
      </c>
      <c r="EA18" s="18">
        <f>SUM(DO18:DZ18)</f>
        <v>32578</v>
      </c>
      <c r="EB18" s="18">
        <v>2511</v>
      </c>
      <c r="EC18" s="18">
        <v>2465</v>
      </c>
      <c r="ED18" s="18">
        <v>3006</v>
      </c>
      <c r="EE18" s="18">
        <v>3029</v>
      </c>
      <c r="EF18" s="18">
        <v>3144</v>
      </c>
      <c r="EG18" s="18">
        <v>3008</v>
      </c>
      <c r="EH18" s="18">
        <v>2709</v>
      </c>
      <c r="EI18" s="18">
        <v>2953</v>
      </c>
      <c r="EJ18" s="18">
        <v>2758</v>
      </c>
      <c r="EK18" s="18">
        <v>2831</v>
      </c>
      <c r="EL18" s="18">
        <v>2914</v>
      </c>
      <c r="EM18" s="18">
        <v>3141</v>
      </c>
      <c r="EN18" s="18">
        <f>SUM(EB18:EM18)</f>
        <v>34469</v>
      </c>
      <c r="EO18" s="18">
        <v>2715</v>
      </c>
      <c r="EP18" s="18">
        <v>2627</v>
      </c>
      <c r="EQ18" s="18">
        <v>2737</v>
      </c>
      <c r="ER18" s="18">
        <v>2540</v>
      </c>
      <c r="ES18" s="18">
        <v>3119</v>
      </c>
      <c r="ET18" s="18">
        <v>2981</v>
      </c>
      <c r="EU18" s="18">
        <v>2989</v>
      </c>
      <c r="EV18" s="18">
        <v>3239</v>
      </c>
      <c r="EW18" s="18">
        <v>3130</v>
      </c>
      <c r="EX18" s="18">
        <v>3180</v>
      </c>
      <c r="EY18" s="18">
        <v>3277</v>
      </c>
      <c r="EZ18" s="18">
        <v>3333</v>
      </c>
      <c r="FA18" s="18">
        <f>SUM(EO18:EZ18)</f>
        <v>35867</v>
      </c>
      <c r="FB18" s="18">
        <v>2787</v>
      </c>
      <c r="FC18" s="18">
        <v>2617</v>
      </c>
      <c r="FD18" s="18">
        <v>2839</v>
      </c>
      <c r="FE18" s="18">
        <v>2856</v>
      </c>
      <c r="FF18" s="18">
        <v>3150</v>
      </c>
      <c r="FG18" s="18">
        <v>2919</v>
      </c>
      <c r="FH18" s="18">
        <v>3036</v>
      </c>
      <c r="FI18" s="18">
        <v>3066</v>
      </c>
      <c r="FJ18" s="18">
        <v>2696</v>
      </c>
      <c r="FK18" s="18">
        <v>3024</v>
      </c>
      <c r="FL18" s="18">
        <v>2787</v>
      </c>
      <c r="FM18" s="18">
        <v>2859</v>
      </c>
      <c r="FN18" s="18">
        <f>SUM(FB18:FM18)</f>
        <v>34636</v>
      </c>
      <c r="FO18" s="18">
        <v>2414</v>
      </c>
      <c r="FP18" s="18">
        <v>2176</v>
      </c>
      <c r="FQ18" s="18">
        <v>2331</v>
      </c>
      <c r="FR18" s="18">
        <v>2194</v>
      </c>
      <c r="FS18" s="18">
        <v>2616</v>
      </c>
      <c r="FT18" s="18">
        <v>2471</v>
      </c>
      <c r="FU18" s="18">
        <v>2023</v>
      </c>
      <c r="FV18" s="18">
        <v>3311</v>
      </c>
      <c r="FW18" s="18">
        <v>2645</v>
      </c>
      <c r="FX18" s="18">
        <v>2679</v>
      </c>
      <c r="FY18" s="18">
        <v>2748</v>
      </c>
      <c r="FZ18" s="18">
        <v>2539</v>
      </c>
      <c r="GA18" s="18">
        <f>SUM(FO18:FZ18)</f>
        <v>30147</v>
      </c>
      <c r="GB18" s="18">
        <v>2100.6715400000003</v>
      </c>
      <c r="GC18" s="18">
        <v>2208.5285699999999</v>
      </c>
      <c r="GD18" s="18">
        <v>2282.2462</v>
      </c>
      <c r="GE18" s="18">
        <v>2591.4183599999997</v>
      </c>
      <c r="GF18" s="18">
        <v>2563.1856000000002</v>
      </c>
      <c r="GG18" s="18">
        <v>2296.0739100000001</v>
      </c>
      <c r="GH18" s="18">
        <v>2556.6835599999999</v>
      </c>
      <c r="GI18" s="18">
        <v>2569.2746099999999</v>
      </c>
      <c r="GJ18" s="18">
        <v>2518.99775</v>
      </c>
      <c r="GK18" s="18">
        <v>2477.72667</v>
      </c>
      <c r="GL18" s="18">
        <v>2418.42148</v>
      </c>
      <c r="GM18" s="18">
        <v>2436.7091100000002</v>
      </c>
      <c r="GN18" s="18">
        <f>SUM(GB18:GM18)</f>
        <v>29019.93736</v>
      </c>
      <c r="GO18" s="18">
        <v>2201.4387099999999</v>
      </c>
      <c r="GP18" s="18">
        <v>2216.5846900000001</v>
      </c>
      <c r="GQ18" s="18">
        <v>2480.3553000000002</v>
      </c>
      <c r="GR18" s="18">
        <v>2145.1228099999998</v>
      </c>
      <c r="GS18" s="18">
        <v>2336.42409</v>
      </c>
      <c r="GT18" s="18">
        <v>2149.4724100000003</v>
      </c>
      <c r="GU18" s="18">
        <v>2238.4928399999999</v>
      </c>
      <c r="GV18" s="18">
        <v>2491.1900799999999</v>
      </c>
      <c r="GW18" s="18">
        <v>2316.0083799999998</v>
      </c>
      <c r="GX18" s="18">
        <v>2369.99208</v>
      </c>
      <c r="GY18" s="18">
        <v>2467.4419499999999</v>
      </c>
      <c r="GZ18" s="18">
        <v>2630.6834000000003</v>
      </c>
      <c r="HA18" s="18">
        <f>SUM(GO18:GZ18)</f>
        <v>28043.206740000001</v>
      </c>
      <c r="HB18" s="18">
        <v>2069.9711200000002</v>
      </c>
      <c r="HC18" s="18">
        <v>2082.96218</v>
      </c>
      <c r="HD18" s="18">
        <v>3200.2587399999998</v>
      </c>
      <c r="HE18" s="18">
        <v>2893.03451</v>
      </c>
      <c r="HF18" s="18">
        <v>2345.8237800000002</v>
      </c>
      <c r="HG18" s="18">
        <v>2615.7329199999999</v>
      </c>
      <c r="HH18" s="18">
        <v>1825.0954300000001</v>
      </c>
      <c r="HI18" s="18">
        <v>2980.61006</v>
      </c>
      <c r="HJ18" s="18">
        <v>2635.7989900000002</v>
      </c>
      <c r="HK18" s="18">
        <v>2549.7785400000002</v>
      </c>
      <c r="HL18" s="18">
        <v>2560.3467099999998</v>
      </c>
      <c r="HM18" s="18">
        <v>2865.6242899999997</v>
      </c>
      <c r="HN18" s="18">
        <f>SUM(HB18:HM18)</f>
        <v>30625.037270000001</v>
      </c>
      <c r="HO18" s="18">
        <v>2065.5295900000001</v>
      </c>
      <c r="HP18" s="18">
        <v>2315.3887799999998</v>
      </c>
      <c r="HQ18" s="18">
        <v>2228.7443899999998</v>
      </c>
      <c r="HR18" s="18">
        <v>2317.62381</v>
      </c>
      <c r="HS18" s="18">
        <v>2329.6678700000002</v>
      </c>
      <c r="HT18" s="18">
        <v>2414.2517699999999</v>
      </c>
      <c r="HU18" s="18">
        <v>2293.78208</v>
      </c>
      <c r="HV18" s="18">
        <v>2377.1126899999999</v>
      </c>
      <c r="HW18" s="18">
        <v>2224.83205</v>
      </c>
      <c r="HX18" s="18">
        <v>2070.1109999999999</v>
      </c>
      <c r="HY18" s="18">
        <v>2377.3980000000001</v>
      </c>
      <c r="HZ18" s="18">
        <v>2321.1410000000001</v>
      </c>
      <c r="IA18" s="18">
        <f>SUM(HO18:HZ18)</f>
        <v>27335.583030000005</v>
      </c>
      <c r="IB18" s="18">
        <v>1892.70904</v>
      </c>
      <c r="IC18" s="18">
        <v>1887.8641400000001</v>
      </c>
      <c r="ID18" s="18">
        <v>2257.3377700000001</v>
      </c>
      <c r="IE18" s="18">
        <v>2108.8457899999999</v>
      </c>
      <c r="IF18" s="18">
        <v>2153.8604</v>
      </c>
      <c r="IG18" s="18">
        <v>2180.6401499999997</v>
      </c>
      <c r="IH18" s="18">
        <v>2261.7864800000002</v>
      </c>
      <c r="II18" s="18">
        <v>2489.0266100000003</v>
      </c>
      <c r="IJ18" s="18">
        <v>2451.0494600000002</v>
      </c>
      <c r="IK18" s="18">
        <v>2728.70919</v>
      </c>
      <c r="IL18" s="18">
        <v>2413.5269499999999</v>
      </c>
      <c r="IM18" s="18">
        <v>2499.4184399999999</v>
      </c>
      <c r="IN18" s="18">
        <f>SUM(IB18:IM18)</f>
        <v>27324.774420000002</v>
      </c>
      <c r="IO18" s="18">
        <v>2605.0263999999997</v>
      </c>
      <c r="IP18" s="18">
        <v>2297.2156199999999</v>
      </c>
      <c r="IQ18" s="18">
        <v>1418.52576</v>
      </c>
      <c r="IR18" s="18">
        <v>518.89743999999996</v>
      </c>
      <c r="IS18" s="18">
        <v>1083.9625700000001</v>
      </c>
      <c r="IT18" s="18">
        <v>926.91333999999995</v>
      </c>
      <c r="IU18" s="18">
        <v>1345.8634299999999</v>
      </c>
      <c r="IV18" s="18">
        <v>1317.19739</v>
      </c>
      <c r="IW18" s="18">
        <v>1353.2367899999999</v>
      </c>
      <c r="IX18" s="18">
        <v>1508.2526499999999</v>
      </c>
      <c r="IY18" s="18">
        <v>1653.18857</v>
      </c>
      <c r="IZ18" s="18">
        <v>2391.8635999999997</v>
      </c>
      <c r="JA18" s="18">
        <f>+SUM(IO18:IZ18)</f>
        <v>18420.14356</v>
      </c>
      <c r="JB18" s="18">
        <v>1735.14095</v>
      </c>
      <c r="JC18" s="18">
        <v>1433.0318000000002</v>
      </c>
      <c r="JD18" s="18">
        <v>2124.9589299999998</v>
      </c>
      <c r="JE18" s="18">
        <v>1620.6886900000002</v>
      </c>
      <c r="JF18" s="18">
        <v>1822.6691000000001</v>
      </c>
      <c r="JG18" s="18">
        <v>1734.70894</v>
      </c>
      <c r="JH18" s="18">
        <v>1857.4745699999999</v>
      </c>
      <c r="JI18" s="18">
        <v>1833.2564199999999</v>
      </c>
      <c r="JJ18" s="18">
        <v>1962.0558900000001</v>
      </c>
      <c r="JK18" s="18">
        <v>1964.6359400000001</v>
      </c>
      <c r="JL18" s="18">
        <v>2152.9570800000001</v>
      </c>
      <c r="JM18" s="18">
        <v>2555.57206</v>
      </c>
      <c r="JN18" s="18">
        <f>+SUM(JB18:JM18)</f>
        <v>22797.150369999999</v>
      </c>
      <c r="JO18" s="18">
        <v>1817.0382400000001</v>
      </c>
      <c r="JP18" s="18">
        <v>1724.1787400000001</v>
      </c>
      <c r="JQ18" s="18">
        <v>2006.4074999999998</v>
      </c>
      <c r="JR18" s="18">
        <v>2011.36859</v>
      </c>
      <c r="JS18" s="18">
        <v>1839.0044999999998</v>
      </c>
      <c r="JT18" s="18">
        <v>1853.42507</v>
      </c>
      <c r="JU18" s="18">
        <v>2096.6355199999998</v>
      </c>
      <c r="JV18" s="18">
        <v>2383.83</v>
      </c>
      <c r="JW18" s="18">
        <v>2390.7490000000003</v>
      </c>
      <c r="JX18" s="18">
        <v>2447.1010000000001</v>
      </c>
      <c r="JY18" s="18">
        <v>2179.1182799999997</v>
      </c>
      <c r="JZ18" s="18">
        <v>2414.6306800000007</v>
      </c>
      <c r="KA18" s="18">
        <f>+SUM(JO18:JZ18)</f>
        <v>25163.487119999998</v>
      </c>
      <c r="KB18" s="18">
        <v>2074.7092299999999</v>
      </c>
      <c r="KC18" s="18">
        <v>2414.1954699999997</v>
      </c>
      <c r="KD18" s="18">
        <v>2371.3893800000001</v>
      </c>
      <c r="KE18" s="18">
        <v>1795.4724100000001</v>
      </c>
      <c r="KF18" s="18">
        <v>2315.6543700000007</v>
      </c>
      <c r="KG18" s="18">
        <v>2240.9231199999999</v>
      </c>
      <c r="KH18" s="18">
        <v>2556.9853299999995</v>
      </c>
      <c r="KI18" s="18">
        <v>2321.9156800000001</v>
      </c>
      <c r="KJ18" s="18">
        <v>2224.5822000000003</v>
      </c>
      <c r="KK18" s="18">
        <v>2339.62</v>
      </c>
      <c r="KL18" s="18">
        <v>2293.6408099999999</v>
      </c>
      <c r="KM18" s="18">
        <v>2644.6205300000001</v>
      </c>
      <c r="KN18" s="18">
        <f>+SUM(KB18:KM18)</f>
        <v>27593.70853</v>
      </c>
      <c r="KO18" s="18">
        <v>1772.0991400000003</v>
      </c>
      <c r="KP18" s="18">
        <v>1918.9210199999998</v>
      </c>
      <c r="KQ18" s="18">
        <v>2305</v>
      </c>
      <c r="KR18" s="18">
        <v>2203.5579700000003</v>
      </c>
      <c r="KS18" s="18">
        <v>2243.5220999999997</v>
      </c>
      <c r="KT18" s="18">
        <v>2197.9746000000005</v>
      </c>
      <c r="KU18" s="18">
        <v>2562.11</v>
      </c>
      <c r="KV18" s="18">
        <v>2301.0096799999997</v>
      </c>
      <c r="KW18" s="18">
        <v>2394.2789199999997</v>
      </c>
      <c r="KX18" s="18">
        <v>2434.7169900000004</v>
      </c>
      <c r="KY18" s="18">
        <v>2609.8071800000007</v>
      </c>
      <c r="KZ18" s="18">
        <v>2854.9100399999993</v>
      </c>
      <c r="LA18" s="18">
        <f>+SUM(KO18:KZ18)</f>
        <v>27797.907640000001</v>
      </c>
      <c r="LB18" s="18">
        <v>2415.5640500000004</v>
      </c>
      <c r="LC18" s="18">
        <v>1953.2897500000001</v>
      </c>
      <c r="LD18" s="18">
        <v>2519.5873000000001</v>
      </c>
      <c r="LE18" s="18">
        <v>2314.9948299999996</v>
      </c>
      <c r="LF18" s="18">
        <v>2749.9315900000001</v>
      </c>
      <c r="LG18" s="18">
        <v>2328.1342800000002</v>
      </c>
      <c r="LH18" s="18">
        <v>3141.5891099999999</v>
      </c>
      <c r="LI18" s="18">
        <v>2534.9174199999998</v>
      </c>
      <c r="LJ18" s="18">
        <v>2476.6402499999995</v>
      </c>
      <c r="LK18" s="18">
        <v>2541.6295300000002</v>
      </c>
      <c r="LL18" s="18">
        <v>2809.6715800000002</v>
      </c>
      <c r="LM18" s="18"/>
      <c r="LN18" s="18">
        <f>+SUM(LB18:LM18)</f>
        <v>27785.949690000001</v>
      </c>
    </row>
    <row r="19" spans="1:326" s="21" customFormat="1">
      <c r="A19" s="17" t="s">
        <v>86</v>
      </c>
      <c r="B19" s="18">
        <v>7489</v>
      </c>
      <c r="C19" s="18">
        <v>6046</v>
      </c>
      <c r="D19" s="18">
        <v>6407</v>
      </c>
      <c r="E19" s="18">
        <v>6340</v>
      </c>
      <c r="F19" s="18">
        <v>6377</v>
      </c>
      <c r="G19" s="18">
        <v>5975</v>
      </c>
      <c r="H19" s="18">
        <v>7148</v>
      </c>
      <c r="I19" s="18">
        <v>7660.6039999999994</v>
      </c>
      <c r="J19" s="18">
        <v>8959.2489999999998</v>
      </c>
      <c r="K19" s="18">
        <v>13129.574999999999</v>
      </c>
      <c r="L19" s="18">
        <v>10237.398999999999</v>
      </c>
      <c r="M19" s="18">
        <v>16881.716</v>
      </c>
      <c r="N19" s="18">
        <f>SUM(B19:M19)</f>
        <v>102650.54300000001</v>
      </c>
      <c r="O19" s="18">
        <v>10006.89</v>
      </c>
      <c r="P19" s="18">
        <v>7217.93</v>
      </c>
      <c r="Q19" s="18">
        <v>7641.99</v>
      </c>
      <c r="R19" s="18">
        <v>6183.9800000000005</v>
      </c>
      <c r="S19" s="18">
        <v>6378.35</v>
      </c>
      <c r="T19" s="18">
        <v>7058.29</v>
      </c>
      <c r="U19" s="18">
        <v>9441.85</v>
      </c>
      <c r="V19" s="18">
        <v>9891.4900000000016</v>
      </c>
      <c r="W19" s="18">
        <v>12444.56</v>
      </c>
      <c r="X19" s="18">
        <v>15121.33</v>
      </c>
      <c r="Y19" s="18">
        <v>16046.249999999998</v>
      </c>
      <c r="Z19" s="18">
        <v>15115.1</v>
      </c>
      <c r="AA19" s="18">
        <f>SUM(O19:Z19)</f>
        <v>122548.01000000001</v>
      </c>
      <c r="AB19" s="18">
        <v>13206.089999999998</v>
      </c>
      <c r="AC19" s="18">
        <v>8414.7100000000009</v>
      </c>
      <c r="AD19" s="18">
        <v>7348.6699999999992</v>
      </c>
      <c r="AE19" s="18">
        <v>6594.55</v>
      </c>
      <c r="AF19" s="18">
        <v>7690.89</v>
      </c>
      <c r="AG19" s="18">
        <v>7331.0652300000002</v>
      </c>
      <c r="AH19" s="18">
        <v>12239.022550000002</v>
      </c>
      <c r="AI19" s="18">
        <v>12407.97573</v>
      </c>
      <c r="AJ19" s="18">
        <v>11464.008389999999</v>
      </c>
      <c r="AK19" s="18">
        <v>15627.418119999998</v>
      </c>
      <c r="AL19" s="18">
        <v>15850.894770000001</v>
      </c>
      <c r="AM19" s="18">
        <v>20347.546569999999</v>
      </c>
      <c r="AN19" s="18">
        <f>SUM(AB19:AM19)</f>
        <v>138522.84135999999</v>
      </c>
      <c r="AO19" s="18">
        <v>13852.903549999999</v>
      </c>
      <c r="AP19" s="18">
        <v>8598.0125349743776</v>
      </c>
      <c r="AQ19" s="18">
        <v>9613.3292950256218</v>
      </c>
      <c r="AR19" s="18">
        <v>8419.1939100000018</v>
      </c>
      <c r="AS19" s="18">
        <v>8550.2246400000004</v>
      </c>
      <c r="AT19" s="18">
        <v>9632.4904399999996</v>
      </c>
      <c r="AU19" s="18">
        <v>11279.14461000001</v>
      </c>
      <c r="AV19" s="18">
        <v>15550.8927</v>
      </c>
      <c r="AW19" s="18">
        <v>16598.513429999999</v>
      </c>
      <c r="AX19" s="18">
        <v>16292.822550000001</v>
      </c>
      <c r="AY19" s="18">
        <v>18921.04594</v>
      </c>
      <c r="AZ19" s="18">
        <v>18521.874589999999</v>
      </c>
      <c r="BA19" s="18">
        <f>SUM(AO19:AZ19)</f>
        <v>155830.44819</v>
      </c>
      <c r="BB19" s="18">
        <v>11546.884009999989</v>
      </c>
      <c r="BC19" s="18">
        <v>9426.0200999999997</v>
      </c>
      <c r="BD19" s="18">
        <v>11061.850990000001</v>
      </c>
      <c r="BE19" s="18">
        <v>9403.6221399999995</v>
      </c>
      <c r="BF19" s="18">
        <v>8899.1665700000012</v>
      </c>
      <c r="BG19" s="18">
        <v>12158.774289999999</v>
      </c>
      <c r="BH19" s="18">
        <v>15486.37961</v>
      </c>
      <c r="BI19" s="18">
        <v>12336.87895</v>
      </c>
      <c r="BJ19" s="18">
        <v>16719.836770000002</v>
      </c>
      <c r="BK19" s="18">
        <v>16582.076799999999</v>
      </c>
      <c r="BL19" s="18">
        <v>16281.700080000001</v>
      </c>
      <c r="BM19" s="18">
        <v>19261.116970000003</v>
      </c>
      <c r="BN19" s="18">
        <f>SUM(BB19:BM19)</f>
        <v>159164.30727999998</v>
      </c>
      <c r="BO19" s="18">
        <v>11934.834920000001</v>
      </c>
      <c r="BP19" s="18">
        <v>9380.6811899999993</v>
      </c>
      <c r="BQ19" s="18">
        <v>11781.871579999999</v>
      </c>
      <c r="BR19" s="18">
        <v>11719.976780000001</v>
      </c>
      <c r="BS19" s="18">
        <v>9314.5801600000013</v>
      </c>
      <c r="BT19" s="18">
        <v>12223.34772</v>
      </c>
      <c r="BU19" s="18">
        <v>15876.250000000002</v>
      </c>
      <c r="BV19" s="18">
        <v>16415.510000000002</v>
      </c>
      <c r="BW19" s="18">
        <v>20107.609999999997</v>
      </c>
      <c r="BX19" s="18">
        <v>19966.497019999999</v>
      </c>
      <c r="BY19" s="18">
        <v>18690.492259999999</v>
      </c>
      <c r="BZ19" s="18">
        <v>19293.70695</v>
      </c>
      <c r="CA19" s="18">
        <f>SUM(BO19:BZ19)</f>
        <v>176705.35858</v>
      </c>
      <c r="CB19" s="18">
        <v>14782</v>
      </c>
      <c r="CC19" s="18">
        <v>10941</v>
      </c>
      <c r="CD19" s="18">
        <v>12625</v>
      </c>
      <c r="CE19" s="18">
        <v>11512</v>
      </c>
      <c r="CF19" s="18">
        <v>12554</v>
      </c>
      <c r="CG19" s="18">
        <v>14371</v>
      </c>
      <c r="CH19" s="18">
        <v>17835</v>
      </c>
      <c r="CI19" s="18">
        <v>18079</v>
      </c>
      <c r="CJ19" s="18">
        <v>23795</v>
      </c>
      <c r="CK19" s="18">
        <v>21877</v>
      </c>
      <c r="CL19" s="18">
        <v>21031</v>
      </c>
      <c r="CM19" s="18">
        <v>23613</v>
      </c>
      <c r="CN19" s="18">
        <f>SUM(CB19:CM19)</f>
        <v>203015</v>
      </c>
      <c r="CO19" s="18">
        <v>18747</v>
      </c>
      <c r="CP19" s="18">
        <v>13642</v>
      </c>
      <c r="CQ19" s="18">
        <v>15136</v>
      </c>
      <c r="CR19" s="18">
        <v>14063</v>
      </c>
      <c r="CS19" s="18">
        <v>13841</v>
      </c>
      <c r="CT19" s="18">
        <v>14739</v>
      </c>
      <c r="CU19" s="18">
        <v>19696</v>
      </c>
      <c r="CV19" s="18">
        <v>18982</v>
      </c>
      <c r="CW19" s="18">
        <v>20234</v>
      </c>
      <c r="CX19" s="18">
        <v>19303</v>
      </c>
      <c r="CY19" s="18">
        <v>20691</v>
      </c>
      <c r="CZ19" s="18">
        <v>19591</v>
      </c>
      <c r="DA19" s="18">
        <f>SUM(CO19:CZ19)</f>
        <v>208665</v>
      </c>
      <c r="DB19" s="18">
        <v>15185</v>
      </c>
      <c r="DC19" s="18">
        <v>9922</v>
      </c>
      <c r="DD19" s="18">
        <v>12177</v>
      </c>
      <c r="DE19" s="18">
        <v>13786</v>
      </c>
      <c r="DF19" s="18">
        <v>12389</v>
      </c>
      <c r="DG19" s="18">
        <v>15133</v>
      </c>
      <c r="DH19" s="18">
        <v>18580</v>
      </c>
      <c r="DI19" s="18">
        <v>19460</v>
      </c>
      <c r="DJ19" s="18">
        <v>22204</v>
      </c>
      <c r="DK19" s="18">
        <v>23285</v>
      </c>
      <c r="DL19" s="18">
        <v>22543</v>
      </c>
      <c r="DM19" s="18">
        <v>21797</v>
      </c>
      <c r="DN19" s="18">
        <f>SUM(DB19:DM19)</f>
        <v>206461</v>
      </c>
      <c r="DO19" s="18">
        <v>16596</v>
      </c>
      <c r="DP19" s="18">
        <v>13076</v>
      </c>
      <c r="DQ19" s="18">
        <v>16599</v>
      </c>
      <c r="DR19" s="18">
        <v>15920</v>
      </c>
      <c r="DS19" s="18">
        <v>19203</v>
      </c>
      <c r="DT19" s="18">
        <v>18366</v>
      </c>
      <c r="DU19" s="18">
        <v>20677</v>
      </c>
      <c r="DV19" s="18">
        <v>20705</v>
      </c>
      <c r="DW19" s="18">
        <v>25145</v>
      </c>
      <c r="DX19" s="18">
        <v>23987</v>
      </c>
      <c r="DY19" s="18">
        <v>23396</v>
      </c>
      <c r="DZ19" s="18">
        <v>25546</v>
      </c>
      <c r="EA19" s="18">
        <f>SUM(DO19:DZ19)</f>
        <v>239216</v>
      </c>
      <c r="EB19" s="18">
        <v>17534</v>
      </c>
      <c r="EC19" s="18">
        <v>15663</v>
      </c>
      <c r="ED19" s="18">
        <v>17608</v>
      </c>
      <c r="EE19" s="18">
        <v>17928</v>
      </c>
      <c r="EF19" s="18">
        <v>17751</v>
      </c>
      <c r="EG19" s="18">
        <v>19782</v>
      </c>
      <c r="EH19" s="18">
        <v>23114</v>
      </c>
      <c r="EI19" s="18">
        <v>21357</v>
      </c>
      <c r="EJ19" s="18">
        <v>26357</v>
      </c>
      <c r="EK19" s="18">
        <v>25850</v>
      </c>
      <c r="EL19" s="18">
        <v>25041</v>
      </c>
      <c r="EM19" s="18">
        <v>24188</v>
      </c>
      <c r="EN19" s="18">
        <f>SUM(EB19:EM19)</f>
        <v>252173</v>
      </c>
      <c r="EO19" s="18">
        <v>18622</v>
      </c>
      <c r="EP19" s="18">
        <v>13235</v>
      </c>
      <c r="EQ19" s="18">
        <v>17662</v>
      </c>
      <c r="ER19" s="18">
        <v>17613</v>
      </c>
      <c r="ES19" s="18">
        <v>19001</v>
      </c>
      <c r="ET19" s="18">
        <v>20660</v>
      </c>
      <c r="EU19" s="18">
        <v>22451</v>
      </c>
      <c r="EV19" s="18">
        <v>23867</v>
      </c>
      <c r="EW19" s="18">
        <v>25671</v>
      </c>
      <c r="EX19" s="18">
        <v>25298</v>
      </c>
      <c r="EY19" s="18">
        <v>26610</v>
      </c>
      <c r="EZ19" s="18">
        <v>27118</v>
      </c>
      <c r="FA19" s="18">
        <f>SUM(EO19:EZ19)</f>
        <v>257808</v>
      </c>
      <c r="FB19" s="18">
        <v>20462</v>
      </c>
      <c r="FC19" s="18">
        <v>15995</v>
      </c>
      <c r="FD19" s="18">
        <v>17000</v>
      </c>
      <c r="FE19" s="18">
        <v>17354</v>
      </c>
      <c r="FF19" s="18">
        <v>20238</v>
      </c>
      <c r="FG19" s="18">
        <v>19666</v>
      </c>
      <c r="FH19" s="18">
        <v>20320</v>
      </c>
      <c r="FI19" s="18">
        <v>24065</v>
      </c>
      <c r="FJ19" s="18">
        <v>26849</v>
      </c>
      <c r="FK19" s="18">
        <v>27218</v>
      </c>
      <c r="FL19" s="18">
        <v>25586</v>
      </c>
      <c r="FM19" s="18">
        <v>27127</v>
      </c>
      <c r="FN19" s="18">
        <f>SUM(FB19:FM19)</f>
        <v>261880</v>
      </c>
      <c r="FO19" s="18">
        <v>21897</v>
      </c>
      <c r="FP19" s="18">
        <v>13700</v>
      </c>
      <c r="FQ19" s="18">
        <v>18317</v>
      </c>
      <c r="FR19" s="18">
        <v>21255</v>
      </c>
      <c r="FS19" s="18">
        <v>20162</v>
      </c>
      <c r="FT19" s="18">
        <v>21053</v>
      </c>
      <c r="FU19" s="18">
        <v>24485</v>
      </c>
      <c r="FV19" s="18">
        <v>23382</v>
      </c>
      <c r="FW19" s="18">
        <v>26629</v>
      </c>
      <c r="FX19" s="18">
        <v>28584</v>
      </c>
      <c r="FY19" s="18">
        <v>24587</v>
      </c>
      <c r="FZ19" s="18">
        <v>28209</v>
      </c>
      <c r="GA19" s="18">
        <f>SUM(FO19:FZ19)</f>
        <v>272260</v>
      </c>
      <c r="GB19" s="18">
        <v>22084.681949999998</v>
      </c>
      <c r="GC19" s="18">
        <v>16884.994589999998</v>
      </c>
      <c r="GD19" s="18">
        <v>19148.66893</v>
      </c>
      <c r="GE19" s="18">
        <v>19446.637639999997</v>
      </c>
      <c r="GF19" s="18">
        <v>18984.32158</v>
      </c>
      <c r="GG19" s="18">
        <v>20341.445110000001</v>
      </c>
      <c r="GH19" s="18">
        <v>21897.171490000004</v>
      </c>
      <c r="GI19" s="18">
        <v>24732.515239999997</v>
      </c>
      <c r="GJ19" s="18">
        <v>27846.46816</v>
      </c>
      <c r="GK19" s="18">
        <v>26951.981960000001</v>
      </c>
      <c r="GL19" s="18">
        <v>26546.680080000002</v>
      </c>
      <c r="GM19" s="18">
        <v>26800.323689999997</v>
      </c>
      <c r="GN19" s="18">
        <f>SUM(GB19:GM19)</f>
        <v>271665.89042000001</v>
      </c>
      <c r="GO19" s="18">
        <v>22226.285259999997</v>
      </c>
      <c r="GP19" s="18">
        <v>15868.464300000007</v>
      </c>
      <c r="GQ19" s="18">
        <v>16155.114009999999</v>
      </c>
      <c r="GR19" s="18">
        <v>18552.71384</v>
      </c>
      <c r="GS19" s="18">
        <v>18129.611509999999</v>
      </c>
      <c r="GT19" s="18">
        <v>18044.261270000003</v>
      </c>
      <c r="GU19" s="18">
        <v>22134.098019999998</v>
      </c>
      <c r="GV19" s="18">
        <v>23356.251889999996</v>
      </c>
      <c r="GW19" s="18">
        <v>25162.806110000001</v>
      </c>
      <c r="GX19" s="18">
        <v>26917.477300000002</v>
      </c>
      <c r="GY19" s="18">
        <v>25712.657330000002</v>
      </c>
      <c r="GZ19" s="18">
        <v>27523.123809999997</v>
      </c>
      <c r="HA19" s="18">
        <f>SUM(GO19:GZ19)</f>
        <v>259782.86464999997</v>
      </c>
      <c r="HB19" s="18">
        <v>23147.230629999998</v>
      </c>
      <c r="HC19" s="18">
        <v>15078.57249</v>
      </c>
      <c r="HD19" s="18">
        <v>15265.68757</v>
      </c>
      <c r="HE19" s="18">
        <v>17695.256360000003</v>
      </c>
      <c r="HF19" s="18">
        <v>18993.286099999998</v>
      </c>
      <c r="HG19" s="18">
        <v>17293.498060000002</v>
      </c>
      <c r="HH19" s="18">
        <v>21822.551660000001</v>
      </c>
      <c r="HI19" s="18">
        <v>22674.219510000003</v>
      </c>
      <c r="HJ19" s="18">
        <v>24929.644410000001</v>
      </c>
      <c r="HK19" s="18">
        <v>26965.184219999999</v>
      </c>
      <c r="HL19" s="18">
        <v>24282.23331</v>
      </c>
      <c r="HM19" s="18">
        <v>24930.051619999998</v>
      </c>
      <c r="HN19" s="18">
        <f>SUM(HB19:HM19)</f>
        <v>253077.41594000004</v>
      </c>
      <c r="HO19" s="18">
        <v>22849.316570000003</v>
      </c>
      <c r="HP19" s="18">
        <v>15278.524409999998</v>
      </c>
      <c r="HQ19" s="18">
        <v>21046.230120000004</v>
      </c>
      <c r="HR19" s="18">
        <v>19383.264169999999</v>
      </c>
      <c r="HS19" s="18">
        <v>20027.155649999997</v>
      </c>
      <c r="HT19" s="18">
        <v>19140.84217</v>
      </c>
      <c r="HU19" s="18">
        <v>22272.378640000003</v>
      </c>
      <c r="HV19" s="18">
        <v>21725.373319999999</v>
      </c>
      <c r="HW19" s="18">
        <v>23263.08988</v>
      </c>
      <c r="HX19" s="18">
        <v>25331.221000000001</v>
      </c>
      <c r="HY19" s="18">
        <v>23434.545000000002</v>
      </c>
      <c r="HZ19" s="18">
        <v>24549.061999999998</v>
      </c>
      <c r="IA19" s="18">
        <f>SUM(HO19:HZ19)</f>
        <v>258301.00292999999</v>
      </c>
      <c r="IB19" s="18">
        <v>21963.967509999999</v>
      </c>
      <c r="IC19" s="18">
        <v>15837.726190000001</v>
      </c>
      <c r="ID19" s="18">
        <v>18690.348969999999</v>
      </c>
      <c r="IE19" s="18">
        <v>17872.451440000001</v>
      </c>
      <c r="IF19" s="18">
        <v>18309.414699999998</v>
      </c>
      <c r="IG19" s="18">
        <v>18544.430829999998</v>
      </c>
      <c r="IH19" s="18">
        <v>21821.225110000003</v>
      </c>
      <c r="II19" s="18">
        <v>21103.667880000001</v>
      </c>
      <c r="IJ19" s="18">
        <v>22496.122609999999</v>
      </c>
      <c r="IK19" s="18">
        <v>21803.614299999997</v>
      </c>
      <c r="IL19" s="18">
        <v>22337.149359999999</v>
      </c>
      <c r="IM19" s="18">
        <v>23221.25906</v>
      </c>
      <c r="IN19" s="18">
        <f>SUM(IB19:IM19)</f>
        <v>244001.37795999998</v>
      </c>
      <c r="IO19" s="18">
        <v>21864.104340000002</v>
      </c>
      <c r="IP19" s="18">
        <v>15942.987259999998</v>
      </c>
      <c r="IQ19" s="18">
        <v>12022.75389</v>
      </c>
      <c r="IR19" s="18">
        <v>8083.7997100000002</v>
      </c>
      <c r="IS19" s="18">
        <v>11505.48704</v>
      </c>
      <c r="IT19" s="18">
        <v>11955.092860000001</v>
      </c>
      <c r="IU19" s="18">
        <v>12768.906140000001</v>
      </c>
      <c r="IV19" s="18">
        <v>13549.693599999999</v>
      </c>
      <c r="IW19" s="18">
        <v>14281.314230000002</v>
      </c>
      <c r="IX19" s="18">
        <v>17137.340620000003</v>
      </c>
      <c r="IY19" s="18">
        <v>16803.45851</v>
      </c>
      <c r="IZ19" s="18">
        <v>16029.978749999998</v>
      </c>
      <c r="JA19" s="18">
        <f>+SUM(IO19:IZ19)</f>
        <v>171944.91695000001</v>
      </c>
      <c r="JB19" s="18">
        <v>17602.603699999996</v>
      </c>
      <c r="JC19" s="18">
        <v>12836.27852</v>
      </c>
      <c r="JD19" s="18">
        <v>15625.90595</v>
      </c>
      <c r="JE19" s="18">
        <v>15020.29876</v>
      </c>
      <c r="JF19" s="18">
        <v>15562.155780000001</v>
      </c>
      <c r="JG19" s="18">
        <v>15600.327930000001</v>
      </c>
      <c r="JH19" s="18">
        <v>17777.11089</v>
      </c>
      <c r="JI19" s="18">
        <v>15878.20428</v>
      </c>
      <c r="JJ19" s="18">
        <v>17418.394789999998</v>
      </c>
      <c r="JK19" s="18">
        <v>17499.444510000001</v>
      </c>
      <c r="JL19" s="18">
        <v>17190.726279999999</v>
      </c>
      <c r="JM19" s="18">
        <v>18394.235309999996</v>
      </c>
      <c r="JN19" s="18">
        <f>+SUM(JB19:JM19)</f>
        <v>196405.68669999999</v>
      </c>
      <c r="JO19" s="18">
        <v>16446.19411</v>
      </c>
      <c r="JP19" s="18">
        <v>14544.74164</v>
      </c>
      <c r="JQ19" s="18">
        <v>16346.65684</v>
      </c>
      <c r="JR19" s="18">
        <v>15530.990680000001</v>
      </c>
      <c r="JS19" s="18">
        <v>14905.685020000001</v>
      </c>
      <c r="JT19" s="18">
        <v>14991.2565</v>
      </c>
      <c r="JU19" s="18">
        <v>15821.001460000001</v>
      </c>
      <c r="JV19" s="18">
        <v>16250.05</v>
      </c>
      <c r="JW19" s="18">
        <v>15696.746999999999</v>
      </c>
      <c r="JX19" s="18">
        <v>17408.614000000001</v>
      </c>
      <c r="JY19" s="18">
        <v>18440.683789999995</v>
      </c>
      <c r="JZ19" s="18">
        <v>17020.717520000002</v>
      </c>
      <c r="KA19" s="18">
        <f>+SUM(JO19:JZ19)</f>
        <v>193403.33856</v>
      </c>
      <c r="KB19" s="18">
        <v>16339.120489999999</v>
      </c>
      <c r="KC19" s="18">
        <v>13424.913180000001</v>
      </c>
      <c r="KD19" s="18">
        <v>17085.966960000002</v>
      </c>
      <c r="KE19" s="18">
        <v>16126.955059999998</v>
      </c>
      <c r="KF19" s="18">
        <v>13518.795950000002</v>
      </c>
      <c r="KG19" s="18">
        <v>12205.330449999998</v>
      </c>
      <c r="KH19" s="18">
        <v>15835.834169999998</v>
      </c>
      <c r="KI19" s="18">
        <v>14753.834439999999</v>
      </c>
      <c r="KJ19" s="18">
        <v>14792.814550000001</v>
      </c>
      <c r="KK19" s="18">
        <v>18210.86</v>
      </c>
      <c r="KL19" s="18">
        <v>16202.752929999997</v>
      </c>
      <c r="KM19" s="18">
        <v>17683.653230000004</v>
      </c>
      <c r="KN19" s="18">
        <f>+SUM(KB19:KM19)</f>
        <v>186180.83141000001</v>
      </c>
      <c r="KO19" s="18">
        <v>17329.18477</v>
      </c>
      <c r="KP19" s="18">
        <v>13927.24394</v>
      </c>
      <c r="KQ19" s="18">
        <v>14112</v>
      </c>
      <c r="KR19" s="18">
        <v>14173.063870000002</v>
      </c>
      <c r="KS19" s="18">
        <v>14019.288759999999</v>
      </c>
      <c r="KT19" s="18">
        <v>14760.119690000003</v>
      </c>
      <c r="KU19" s="18">
        <v>16605.64</v>
      </c>
      <c r="KV19" s="18">
        <v>16793.151950000003</v>
      </c>
      <c r="KW19" s="18">
        <v>18995.255090000002</v>
      </c>
      <c r="KX19" s="18">
        <v>21462.334869999999</v>
      </c>
      <c r="KY19" s="18">
        <v>18324.469649999999</v>
      </c>
      <c r="KZ19" s="18">
        <v>20662.967129999997</v>
      </c>
      <c r="LA19" s="18">
        <f>+SUM(KO19:KZ19)</f>
        <v>201164.71971999999</v>
      </c>
      <c r="LB19" s="18">
        <v>19190.529529999996</v>
      </c>
      <c r="LC19" s="18">
        <v>16403.028119999995</v>
      </c>
      <c r="LD19" s="18">
        <v>20018.920269999999</v>
      </c>
      <c r="LE19" s="18">
        <v>20601.288550000001</v>
      </c>
      <c r="LF19" s="18">
        <v>17217.837499999991</v>
      </c>
      <c r="LG19" s="18">
        <v>17773.330110000003</v>
      </c>
      <c r="LH19" s="18">
        <v>18162.348000000005</v>
      </c>
      <c r="LI19" s="18">
        <v>19340.216229999998</v>
      </c>
      <c r="LJ19" s="18">
        <v>22299.413390000005</v>
      </c>
      <c r="LK19" s="18">
        <v>21602.462270000004</v>
      </c>
      <c r="LL19" s="18">
        <v>21160.31984</v>
      </c>
      <c r="LM19" s="18"/>
      <c r="LN19" s="18">
        <f>+SUM(LB19:LM19)</f>
        <v>213769.69380999997</v>
      </c>
    </row>
    <row r="20" spans="1:326" s="21" customFormat="1">
      <c r="A20" s="19" t="s">
        <v>88</v>
      </c>
      <c r="B20" s="20">
        <f t="shared" ref="B20:BR20" si="7">SUM(B18:B19)</f>
        <v>8168</v>
      </c>
      <c r="C20" s="20">
        <f t="shared" si="7"/>
        <v>7069</v>
      </c>
      <c r="D20" s="20">
        <f t="shared" si="7"/>
        <v>7020</v>
      </c>
      <c r="E20" s="20">
        <f t="shared" si="7"/>
        <v>7295</v>
      </c>
      <c r="F20" s="20">
        <f t="shared" si="7"/>
        <v>6881</v>
      </c>
      <c r="G20" s="20">
        <f t="shared" si="7"/>
        <v>6801</v>
      </c>
      <c r="H20" s="20">
        <f t="shared" si="7"/>
        <v>8412</v>
      </c>
      <c r="I20" s="20">
        <f t="shared" si="7"/>
        <v>9050.1709999999985</v>
      </c>
      <c r="J20" s="20">
        <f t="shared" si="7"/>
        <v>10449.496999999999</v>
      </c>
      <c r="K20" s="20">
        <f t="shared" si="7"/>
        <v>14351.436</v>
      </c>
      <c r="L20" s="20">
        <f t="shared" si="7"/>
        <v>11040.670999999998</v>
      </c>
      <c r="M20" s="20">
        <f t="shared" si="7"/>
        <v>17711.885000000002</v>
      </c>
      <c r="N20" s="20">
        <f t="shared" si="7"/>
        <v>114249.66</v>
      </c>
      <c r="O20" s="20">
        <f t="shared" si="7"/>
        <v>11031.76</v>
      </c>
      <c r="P20" s="20">
        <f t="shared" si="7"/>
        <v>8132.8600000000006</v>
      </c>
      <c r="Q20" s="20">
        <f t="shared" si="7"/>
        <v>8285.4</v>
      </c>
      <c r="R20" s="20">
        <f t="shared" si="7"/>
        <v>7563.2300000000005</v>
      </c>
      <c r="S20" s="20">
        <f t="shared" si="7"/>
        <v>7608.7300000000005</v>
      </c>
      <c r="T20" s="20">
        <f t="shared" si="7"/>
        <v>8815.619999999999</v>
      </c>
      <c r="U20" s="20">
        <f t="shared" si="7"/>
        <v>11349.39</v>
      </c>
      <c r="V20" s="20">
        <f t="shared" si="7"/>
        <v>10493.060000000001</v>
      </c>
      <c r="W20" s="20">
        <f t="shared" si="7"/>
        <v>13254.88</v>
      </c>
      <c r="X20" s="20">
        <f t="shared" si="7"/>
        <v>16602.48</v>
      </c>
      <c r="Y20" s="20">
        <f t="shared" si="7"/>
        <v>16782.16</v>
      </c>
      <c r="Z20" s="20">
        <f t="shared" si="7"/>
        <v>16756.72</v>
      </c>
      <c r="AA20" s="20">
        <f t="shared" si="7"/>
        <v>136676.29</v>
      </c>
      <c r="AB20" s="20">
        <f t="shared" si="7"/>
        <v>14473.069999999998</v>
      </c>
      <c r="AC20" s="20">
        <f t="shared" si="7"/>
        <v>9467.8100000000013</v>
      </c>
      <c r="AD20" s="20">
        <f t="shared" si="7"/>
        <v>8852.39</v>
      </c>
      <c r="AE20" s="20">
        <f t="shared" si="7"/>
        <v>6889.01</v>
      </c>
      <c r="AF20" s="20">
        <f t="shared" si="7"/>
        <v>8401.57</v>
      </c>
      <c r="AG20" s="20">
        <f t="shared" si="7"/>
        <v>11285.55896</v>
      </c>
      <c r="AH20" s="20">
        <f t="shared" si="7"/>
        <v>13224.146910000001</v>
      </c>
      <c r="AI20" s="20">
        <f t="shared" si="7"/>
        <v>13804.05377</v>
      </c>
      <c r="AJ20" s="20">
        <f t="shared" si="7"/>
        <v>13601.417729999999</v>
      </c>
      <c r="AK20" s="20">
        <f t="shared" si="7"/>
        <v>17484.486799999999</v>
      </c>
      <c r="AL20" s="20">
        <f t="shared" si="7"/>
        <v>16587.304960000001</v>
      </c>
      <c r="AM20" s="20">
        <f t="shared" si="7"/>
        <v>22281.904259999999</v>
      </c>
      <c r="AN20" s="20">
        <f t="shared" si="7"/>
        <v>156352.72339</v>
      </c>
      <c r="AO20" s="20">
        <f t="shared" si="7"/>
        <v>15117.766449999999</v>
      </c>
      <c r="AP20" s="20">
        <f t="shared" si="7"/>
        <v>9421.7756149743782</v>
      </c>
      <c r="AQ20" s="20">
        <f t="shared" si="7"/>
        <v>11045.765355025622</v>
      </c>
      <c r="AR20" s="20">
        <f t="shared" si="7"/>
        <v>9734.1176900000028</v>
      </c>
      <c r="AS20" s="20">
        <f t="shared" si="7"/>
        <v>9827.5581300000013</v>
      </c>
      <c r="AT20" s="20">
        <f t="shared" si="7"/>
        <v>11579.66008</v>
      </c>
      <c r="AU20" s="20">
        <f t="shared" si="7"/>
        <v>12051.13138000001</v>
      </c>
      <c r="AV20" s="20">
        <f t="shared" si="7"/>
        <v>16774.313569999998</v>
      </c>
      <c r="AW20" s="20">
        <f t="shared" si="7"/>
        <v>18036.783319999999</v>
      </c>
      <c r="AX20" s="20">
        <f t="shared" si="7"/>
        <v>17323.16102</v>
      </c>
      <c r="AY20" s="20">
        <f t="shared" si="7"/>
        <v>20336.714950000001</v>
      </c>
      <c r="AZ20" s="20">
        <f t="shared" si="7"/>
        <v>20289.543470000001</v>
      </c>
      <c r="BA20" s="20">
        <f t="shared" si="7"/>
        <v>171538.29102999999</v>
      </c>
      <c r="BB20" s="20">
        <f t="shared" si="7"/>
        <v>13401.98910999999</v>
      </c>
      <c r="BC20" s="20">
        <f t="shared" si="7"/>
        <v>10510.36695</v>
      </c>
      <c r="BD20" s="20">
        <f t="shared" si="7"/>
        <v>12233.502410000001</v>
      </c>
      <c r="BE20" s="20">
        <f t="shared" si="7"/>
        <v>10896.29797</v>
      </c>
      <c r="BF20" s="20">
        <f t="shared" si="7"/>
        <v>10494.715660000002</v>
      </c>
      <c r="BG20" s="20">
        <f t="shared" si="7"/>
        <v>13245.701019999999</v>
      </c>
      <c r="BH20" s="20">
        <f t="shared" si="7"/>
        <v>17063.409319999999</v>
      </c>
      <c r="BI20" s="20">
        <f t="shared" si="7"/>
        <v>14064.950570000001</v>
      </c>
      <c r="BJ20" s="20">
        <f t="shared" si="7"/>
        <v>18233.965550000001</v>
      </c>
      <c r="BK20" s="20">
        <f t="shared" si="7"/>
        <v>18626.572990000001</v>
      </c>
      <c r="BL20" s="20">
        <f t="shared" si="7"/>
        <v>17309.839360000002</v>
      </c>
      <c r="BM20" s="20">
        <f t="shared" si="7"/>
        <v>20980.465860000004</v>
      </c>
      <c r="BN20" s="20">
        <f t="shared" si="7"/>
        <v>177061.77676999997</v>
      </c>
      <c r="BO20" s="20">
        <f t="shared" si="7"/>
        <v>13321.798320000002</v>
      </c>
      <c r="BP20" s="20">
        <f t="shared" si="7"/>
        <v>11482.2451</v>
      </c>
      <c r="BQ20" s="20">
        <f t="shared" si="7"/>
        <v>13694.448359999999</v>
      </c>
      <c r="BR20" s="20">
        <f t="shared" si="7"/>
        <v>13252.741300000002</v>
      </c>
      <c r="BS20" s="20">
        <f t="shared" ref="BS20:ED20" si="8">SUM(BS18:BS19)</f>
        <v>10936.506940000001</v>
      </c>
      <c r="BT20" s="20">
        <f t="shared" si="8"/>
        <v>13872.92777</v>
      </c>
      <c r="BU20" s="20">
        <f t="shared" si="8"/>
        <v>16932.600000000002</v>
      </c>
      <c r="BV20" s="20">
        <f t="shared" si="8"/>
        <v>18583.660000000003</v>
      </c>
      <c r="BW20" s="20">
        <f t="shared" si="8"/>
        <v>21873.039999999997</v>
      </c>
      <c r="BX20" s="20">
        <f t="shared" si="8"/>
        <v>21737.141819999997</v>
      </c>
      <c r="BY20" s="20">
        <f t="shared" si="8"/>
        <v>20261.348869999998</v>
      </c>
      <c r="BZ20" s="20">
        <f t="shared" si="8"/>
        <v>20981.694439999999</v>
      </c>
      <c r="CA20" s="20">
        <f t="shared" si="8"/>
        <v>196930.15291999999</v>
      </c>
      <c r="CB20" s="20">
        <f t="shared" si="8"/>
        <v>16311</v>
      </c>
      <c r="CC20" s="20">
        <f t="shared" si="8"/>
        <v>12375</v>
      </c>
      <c r="CD20" s="20">
        <f t="shared" si="8"/>
        <v>14342</v>
      </c>
      <c r="CE20" s="20">
        <f t="shared" si="8"/>
        <v>13269</v>
      </c>
      <c r="CF20" s="20">
        <f t="shared" si="8"/>
        <v>14435</v>
      </c>
      <c r="CG20" s="20">
        <f t="shared" si="8"/>
        <v>15522</v>
      </c>
      <c r="CH20" s="20">
        <f t="shared" si="8"/>
        <v>19831</v>
      </c>
      <c r="CI20" s="20">
        <f t="shared" si="8"/>
        <v>20299</v>
      </c>
      <c r="CJ20" s="20">
        <f t="shared" si="8"/>
        <v>26407</v>
      </c>
      <c r="CK20" s="20">
        <f t="shared" si="8"/>
        <v>23652</v>
      </c>
      <c r="CL20" s="20">
        <f t="shared" si="8"/>
        <v>23183</v>
      </c>
      <c r="CM20" s="20">
        <f t="shared" si="8"/>
        <v>25744</v>
      </c>
      <c r="CN20" s="20">
        <f t="shared" si="8"/>
        <v>225370</v>
      </c>
      <c r="CO20" s="20">
        <f t="shared" si="8"/>
        <v>20979</v>
      </c>
      <c r="CP20" s="20">
        <f t="shared" si="8"/>
        <v>16398</v>
      </c>
      <c r="CQ20" s="20">
        <f t="shared" si="8"/>
        <v>17779</v>
      </c>
      <c r="CR20" s="20">
        <f t="shared" si="8"/>
        <v>16742</v>
      </c>
      <c r="CS20" s="20">
        <f t="shared" si="8"/>
        <v>16163</v>
      </c>
      <c r="CT20" s="20">
        <f t="shared" si="8"/>
        <v>17120</v>
      </c>
      <c r="CU20" s="20">
        <f t="shared" si="8"/>
        <v>22011</v>
      </c>
      <c r="CV20" s="20">
        <f t="shared" si="8"/>
        <v>21443</v>
      </c>
      <c r="CW20" s="20">
        <f t="shared" si="8"/>
        <v>22752</v>
      </c>
      <c r="CX20" s="20">
        <f t="shared" si="8"/>
        <v>22302</v>
      </c>
      <c r="CY20" s="20">
        <f t="shared" si="8"/>
        <v>23570</v>
      </c>
      <c r="CZ20" s="20">
        <f t="shared" si="8"/>
        <v>21853</v>
      </c>
      <c r="DA20" s="20">
        <f t="shared" si="8"/>
        <v>239112</v>
      </c>
      <c r="DB20" s="20">
        <f t="shared" si="8"/>
        <v>17560</v>
      </c>
      <c r="DC20" s="20">
        <f t="shared" si="8"/>
        <v>11719</v>
      </c>
      <c r="DD20" s="20">
        <f t="shared" si="8"/>
        <v>14270</v>
      </c>
      <c r="DE20" s="20">
        <f t="shared" si="8"/>
        <v>15910</v>
      </c>
      <c r="DF20" s="20">
        <f t="shared" si="8"/>
        <v>14523</v>
      </c>
      <c r="DG20" s="20">
        <f t="shared" si="8"/>
        <v>17273</v>
      </c>
      <c r="DH20" s="20">
        <f t="shared" si="8"/>
        <v>20838</v>
      </c>
      <c r="DI20" s="20">
        <f t="shared" si="8"/>
        <v>21606</v>
      </c>
      <c r="DJ20" s="20">
        <f t="shared" si="8"/>
        <v>24420</v>
      </c>
      <c r="DK20" s="20">
        <f t="shared" si="8"/>
        <v>25524</v>
      </c>
      <c r="DL20" s="20">
        <f t="shared" si="8"/>
        <v>24653</v>
      </c>
      <c r="DM20" s="20">
        <f t="shared" si="8"/>
        <v>24076</v>
      </c>
      <c r="DN20" s="20">
        <f t="shared" si="8"/>
        <v>232372</v>
      </c>
      <c r="DO20" s="20">
        <f t="shared" si="8"/>
        <v>18869</v>
      </c>
      <c r="DP20" s="20">
        <f t="shared" si="8"/>
        <v>15288</v>
      </c>
      <c r="DQ20" s="20">
        <f t="shared" si="8"/>
        <v>18952</v>
      </c>
      <c r="DR20" s="20">
        <f t="shared" si="8"/>
        <v>17673</v>
      </c>
      <c r="DS20" s="20">
        <f t="shared" si="8"/>
        <v>21944</v>
      </c>
      <c r="DT20" s="20">
        <f t="shared" si="8"/>
        <v>20868</v>
      </c>
      <c r="DU20" s="20">
        <f t="shared" si="8"/>
        <v>23721</v>
      </c>
      <c r="DV20" s="20">
        <f t="shared" si="8"/>
        <v>24009</v>
      </c>
      <c r="DW20" s="20">
        <f t="shared" si="8"/>
        <v>28336</v>
      </c>
      <c r="DX20" s="20">
        <f t="shared" si="8"/>
        <v>26849</v>
      </c>
      <c r="DY20" s="20">
        <f t="shared" si="8"/>
        <v>26736</v>
      </c>
      <c r="DZ20" s="20">
        <f t="shared" si="8"/>
        <v>28549</v>
      </c>
      <c r="EA20" s="20">
        <f t="shared" si="8"/>
        <v>271794</v>
      </c>
      <c r="EB20" s="20">
        <f t="shared" si="8"/>
        <v>20045</v>
      </c>
      <c r="EC20" s="20">
        <f t="shared" si="8"/>
        <v>18128</v>
      </c>
      <c r="ED20" s="20">
        <f t="shared" si="8"/>
        <v>20614</v>
      </c>
      <c r="EE20" s="20">
        <f t="shared" ref="EE20:GP20" si="9">SUM(EE18:EE19)</f>
        <v>20957</v>
      </c>
      <c r="EF20" s="20">
        <f t="shared" si="9"/>
        <v>20895</v>
      </c>
      <c r="EG20" s="20">
        <f t="shared" si="9"/>
        <v>22790</v>
      </c>
      <c r="EH20" s="20">
        <f t="shared" si="9"/>
        <v>25823</v>
      </c>
      <c r="EI20" s="20">
        <f t="shared" si="9"/>
        <v>24310</v>
      </c>
      <c r="EJ20" s="20">
        <f t="shared" si="9"/>
        <v>29115</v>
      </c>
      <c r="EK20" s="20">
        <f t="shared" si="9"/>
        <v>28681</v>
      </c>
      <c r="EL20" s="20">
        <f t="shared" si="9"/>
        <v>27955</v>
      </c>
      <c r="EM20" s="20">
        <f t="shared" si="9"/>
        <v>27329</v>
      </c>
      <c r="EN20" s="20">
        <f t="shared" si="9"/>
        <v>286642</v>
      </c>
      <c r="EO20" s="20">
        <f t="shared" si="9"/>
        <v>21337</v>
      </c>
      <c r="EP20" s="20">
        <f t="shared" si="9"/>
        <v>15862</v>
      </c>
      <c r="EQ20" s="20">
        <f t="shared" si="9"/>
        <v>20399</v>
      </c>
      <c r="ER20" s="20">
        <f t="shared" si="9"/>
        <v>20153</v>
      </c>
      <c r="ES20" s="20">
        <f t="shared" si="9"/>
        <v>22120</v>
      </c>
      <c r="ET20" s="20">
        <f t="shared" si="9"/>
        <v>23641</v>
      </c>
      <c r="EU20" s="20">
        <f t="shared" si="9"/>
        <v>25440</v>
      </c>
      <c r="EV20" s="20">
        <f t="shared" si="9"/>
        <v>27106</v>
      </c>
      <c r="EW20" s="20">
        <f t="shared" si="9"/>
        <v>28801</v>
      </c>
      <c r="EX20" s="20">
        <f t="shared" si="9"/>
        <v>28478</v>
      </c>
      <c r="EY20" s="20">
        <f t="shared" si="9"/>
        <v>29887</v>
      </c>
      <c r="EZ20" s="20">
        <f t="shared" si="9"/>
        <v>30451</v>
      </c>
      <c r="FA20" s="20">
        <f t="shared" si="9"/>
        <v>293675</v>
      </c>
      <c r="FB20" s="20">
        <f t="shared" si="9"/>
        <v>23249</v>
      </c>
      <c r="FC20" s="20">
        <f t="shared" si="9"/>
        <v>18612</v>
      </c>
      <c r="FD20" s="20">
        <f t="shared" si="9"/>
        <v>19839</v>
      </c>
      <c r="FE20" s="20">
        <f t="shared" si="9"/>
        <v>20210</v>
      </c>
      <c r="FF20" s="20">
        <f t="shared" si="9"/>
        <v>23388</v>
      </c>
      <c r="FG20" s="20">
        <f t="shared" si="9"/>
        <v>22585</v>
      </c>
      <c r="FH20" s="20">
        <f t="shared" si="9"/>
        <v>23356</v>
      </c>
      <c r="FI20" s="20">
        <f t="shared" si="9"/>
        <v>27131</v>
      </c>
      <c r="FJ20" s="20">
        <f t="shared" si="9"/>
        <v>29545</v>
      </c>
      <c r="FK20" s="20">
        <f t="shared" si="9"/>
        <v>30242</v>
      </c>
      <c r="FL20" s="20">
        <f t="shared" si="9"/>
        <v>28373</v>
      </c>
      <c r="FM20" s="20">
        <f t="shared" si="9"/>
        <v>29986</v>
      </c>
      <c r="FN20" s="20">
        <f t="shared" si="9"/>
        <v>296516</v>
      </c>
      <c r="FO20" s="20">
        <f t="shared" si="9"/>
        <v>24311</v>
      </c>
      <c r="FP20" s="20">
        <f t="shared" si="9"/>
        <v>15876</v>
      </c>
      <c r="FQ20" s="20">
        <f t="shared" si="9"/>
        <v>20648</v>
      </c>
      <c r="FR20" s="20">
        <f t="shared" si="9"/>
        <v>23449</v>
      </c>
      <c r="FS20" s="20">
        <f t="shared" si="9"/>
        <v>22778</v>
      </c>
      <c r="FT20" s="20">
        <f t="shared" si="9"/>
        <v>23524</v>
      </c>
      <c r="FU20" s="20">
        <f t="shared" si="9"/>
        <v>26508</v>
      </c>
      <c r="FV20" s="20">
        <f t="shared" si="9"/>
        <v>26693</v>
      </c>
      <c r="FW20" s="20">
        <f t="shared" si="9"/>
        <v>29274</v>
      </c>
      <c r="FX20" s="20">
        <f t="shared" si="9"/>
        <v>31263</v>
      </c>
      <c r="FY20" s="20">
        <f t="shared" si="9"/>
        <v>27335</v>
      </c>
      <c r="FZ20" s="20">
        <f t="shared" si="9"/>
        <v>30748</v>
      </c>
      <c r="GA20" s="20">
        <f t="shared" si="9"/>
        <v>302407</v>
      </c>
      <c r="GB20" s="20">
        <f t="shared" si="9"/>
        <v>24185.353489999998</v>
      </c>
      <c r="GC20" s="20">
        <f t="shared" si="9"/>
        <v>19093.523159999997</v>
      </c>
      <c r="GD20" s="20">
        <f t="shared" si="9"/>
        <v>21430.915130000001</v>
      </c>
      <c r="GE20" s="20">
        <f t="shared" si="9"/>
        <v>22038.055999999997</v>
      </c>
      <c r="GF20" s="20">
        <f t="shared" si="9"/>
        <v>21547.507180000001</v>
      </c>
      <c r="GG20" s="20">
        <f t="shared" si="9"/>
        <v>22637.51902</v>
      </c>
      <c r="GH20" s="20">
        <f t="shared" si="9"/>
        <v>24453.855050000006</v>
      </c>
      <c r="GI20" s="20">
        <f t="shared" si="9"/>
        <v>27301.789849999997</v>
      </c>
      <c r="GJ20" s="20">
        <f t="shared" si="9"/>
        <v>30365.465909999999</v>
      </c>
      <c r="GK20" s="20">
        <f t="shared" si="9"/>
        <v>29429.708630000001</v>
      </c>
      <c r="GL20" s="20">
        <f t="shared" si="9"/>
        <v>28965.101560000003</v>
      </c>
      <c r="GM20" s="20">
        <f t="shared" si="9"/>
        <v>29237.032799999997</v>
      </c>
      <c r="GN20" s="20">
        <f t="shared" si="9"/>
        <v>300685.82777999999</v>
      </c>
      <c r="GO20" s="20">
        <f t="shared" si="9"/>
        <v>24427.723969999995</v>
      </c>
      <c r="GP20" s="20">
        <f t="shared" si="9"/>
        <v>18085.048990000007</v>
      </c>
      <c r="GQ20" s="20">
        <f t="shared" ref="GQ20:IN20" si="10">SUM(GQ18:GQ19)</f>
        <v>18635.46931</v>
      </c>
      <c r="GR20" s="20">
        <f t="shared" si="10"/>
        <v>20697.836650000001</v>
      </c>
      <c r="GS20" s="20">
        <f t="shared" si="10"/>
        <v>20466.035599999999</v>
      </c>
      <c r="GT20" s="20">
        <f t="shared" si="10"/>
        <v>20193.733680000005</v>
      </c>
      <c r="GU20" s="20">
        <f t="shared" si="10"/>
        <v>24372.590859999997</v>
      </c>
      <c r="GV20" s="20">
        <f t="shared" si="10"/>
        <v>25847.441969999996</v>
      </c>
      <c r="GW20" s="20">
        <f t="shared" si="10"/>
        <v>27478.814490000001</v>
      </c>
      <c r="GX20" s="20">
        <f t="shared" si="10"/>
        <v>29287.469380000002</v>
      </c>
      <c r="GY20" s="20">
        <f t="shared" si="10"/>
        <v>28180.099280000002</v>
      </c>
      <c r="GZ20" s="20">
        <f t="shared" si="10"/>
        <v>30153.807209999999</v>
      </c>
      <c r="HA20" s="20">
        <f t="shared" si="10"/>
        <v>287826.07139</v>
      </c>
      <c r="HB20" s="20">
        <f t="shared" si="10"/>
        <v>25217.20175</v>
      </c>
      <c r="HC20" s="20">
        <f t="shared" si="10"/>
        <v>17161.534670000001</v>
      </c>
      <c r="HD20" s="20">
        <f t="shared" si="10"/>
        <v>18465.946309999999</v>
      </c>
      <c r="HE20" s="20">
        <f t="shared" si="10"/>
        <v>20588.290870000004</v>
      </c>
      <c r="HF20" s="20">
        <f t="shared" si="10"/>
        <v>21339.109879999996</v>
      </c>
      <c r="HG20" s="20">
        <f t="shared" si="10"/>
        <v>19909.23098</v>
      </c>
      <c r="HH20" s="20">
        <f t="shared" si="10"/>
        <v>23647.647090000002</v>
      </c>
      <c r="HI20" s="20">
        <f t="shared" si="10"/>
        <v>25654.829570000002</v>
      </c>
      <c r="HJ20" s="20">
        <f t="shared" si="10"/>
        <v>27565.4434</v>
      </c>
      <c r="HK20" s="20">
        <f t="shared" si="10"/>
        <v>29514.962759999999</v>
      </c>
      <c r="HL20" s="20">
        <f t="shared" si="10"/>
        <v>26842.580020000001</v>
      </c>
      <c r="HM20" s="20">
        <f t="shared" si="10"/>
        <v>27795.675909999998</v>
      </c>
      <c r="HN20" s="20">
        <f t="shared" si="10"/>
        <v>283702.45321000007</v>
      </c>
      <c r="HO20" s="20">
        <f t="shared" si="10"/>
        <v>24914.846160000001</v>
      </c>
      <c r="HP20" s="20">
        <f t="shared" si="10"/>
        <v>17593.913189999999</v>
      </c>
      <c r="HQ20" s="20">
        <f t="shared" si="10"/>
        <v>23274.974510000004</v>
      </c>
      <c r="HR20" s="20">
        <f t="shared" si="10"/>
        <v>21700.88798</v>
      </c>
      <c r="HS20" s="20">
        <f t="shared" si="10"/>
        <v>22356.823519999998</v>
      </c>
      <c r="HT20" s="20">
        <f t="shared" si="10"/>
        <v>21555.093939999999</v>
      </c>
      <c r="HU20" s="20">
        <f t="shared" si="10"/>
        <v>24566.160720000003</v>
      </c>
      <c r="HV20" s="20">
        <f t="shared" si="10"/>
        <v>24102.486010000001</v>
      </c>
      <c r="HW20" s="20">
        <f t="shared" si="10"/>
        <v>25487.92193</v>
      </c>
      <c r="HX20" s="20">
        <f t="shared" si="10"/>
        <v>27401.332000000002</v>
      </c>
      <c r="HY20" s="20">
        <f t="shared" si="10"/>
        <v>25811.943000000003</v>
      </c>
      <c r="HZ20" s="20">
        <f t="shared" si="10"/>
        <v>26870.202999999998</v>
      </c>
      <c r="IA20" s="20">
        <f t="shared" si="10"/>
        <v>285636.58596</v>
      </c>
      <c r="IB20" s="20">
        <f t="shared" si="10"/>
        <v>23856.67655</v>
      </c>
      <c r="IC20" s="20">
        <f t="shared" si="10"/>
        <v>17725.590330000003</v>
      </c>
      <c r="ID20" s="20">
        <f t="shared" si="10"/>
        <v>20947.686739999997</v>
      </c>
      <c r="IE20" s="20">
        <f t="shared" si="10"/>
        <v>19981.29723</v>
      </c>
      <c r="IF20" s="20">
        <f t="shared" si="10"/>
        <v>20463.275099999999</v>
      </c>
      <c r="IG20" s="20">
        <f t="shared" si="10"/>
        <v>20725.070979999997</v>
      </c>
      <c r="IH20" s="20">
        <f t="shared" si="10"/>
        <v>24083.011590000002</v>
      </c>
      <c r="II20" s="20">
        <f t="shared" si="10"/>
        <v>23592.694490000002</v>
      </c>
      <c r="IJ20" s="20">
        <f t="shared" si="10"/>
        <v>24947.172070000001</v>
      </c>
      <c r="IK20" s="20">
        <f t="shared" si="10"/>
        <v>24532.323489999999</v>
      </c>
      <c r="IL20" s="20">
        <f t="shared" si="10"/>
        <v>24750.676309999999</v>
      </c>
      <c r="IM20" s="20">
        <f t="shared" si="10"/>
        <v>25720.677500000002</v>
      </c>
      <c r="IN20" s="20">
        <f t="shared" si="10"/>
        <v>271326.15237999998</v>
      </c>
      <c r="IO20" s="20">
        <f>SUM(IO18:IO19)</f>
        <v>24469.130740000001</v>
      </c>
      <c r="IP20" s="20">
        <f>SUM(IP18:IP19)</f>
        <v>18240.202879999997</v>
      </c>
      <c r="IQ20" s="20">
        <f>SUM(IQ18:IQ19)</f>
        <v>13441.27965</v>
      </c>
      <c r="IR20" s="20">
        <f t="shared" ref="IR20:JZ20" si="11">SUM(IR18:IR19)</f>
        <v>8602.69715</v>
      </c>
      <c r="IS20" s="20">
        <f t="shared" si="11"/>
        <v>12589.44961</v>
      </c>
      <c r="IT20" s="20">
        <f t="shared" si="11"/>
        <v>12882.0062</v>
      </c>
      <c r="IU20" s="20">
        <f t="shared" si="11"/>
        <v>14114.76957</v>
      </c>
      <c r="IV20" s="20">
        <f t="shared" si="11"/>
        <v>14866.890989999998</v>
      </c>
      <c r="IW20" s="20">
        <f t="shared" si="11"/>
        <v>15634.551020000003</v>
      </c>
      <c r="IX20" s="20">
        <f t="shared" si="11"/>
        <v>18645.593270000001</v>
      </c>
      <c r="IY20" s="20">
        <f t="shared" si="11"/>
        <v>18456.647079999999</v>
      </c>
      <c r="IZ20" s="20">
        <f t="shared" si="11"/>
        <v>18421.842349999999</v>
      </c>
      <c r="JA20" s="20">
        <f>+SUM(IO20:IZ20)</f>
        <v>190365.06051000001</v>
      </c>
      <c r="JB20" s="20">
        <f t="shared" si="11"/>
        <v>19337.744649999997</v>
      </c>
      <c r="JC20" s="20">
        <f t="shared" si="11"/>
        <v>14269.310320000001</v>
      </c>
      <c r="JD20" s="20">
        <f t="shared" si="11"/>
        <v>17750.864880000001</v>
      </c>
      <c r="JE20" s="20">
        <f t="shared" si="11"/>
        <v>16640.987450000001</v>
      </c>
      <c r="JF20" s="20">
        <f t="shared" si="11"/>
        <v>17384.82488</v>
      </c>
      <c r="JG20" s="20">
        <f t="shared" si="11"/>
        <v>17335.03687</v>
      </c>
      <c r="JH20" s="20">
        <f t="shared" si="11"/>
        <v>19634.585459999998</v>
      </c>
      <c r="JI20" s="20">
        <f t="shared" si="11"/>
        <v>17711.4607</v>
      </c>
      <c r="JJ20" s="20">
        <f t="shared" si="11"/>
        <v>19380.450679999998</v>
      </c>
      <c r="JK20" s="20">
        <f t="shared" si="11"/>
        <v>19464.080450000001</v>
      </c>
      <c r="JL20" s="20">
        <f t="shared" si="11"/>
        <v>19343.683359999999</v>
      </c>
      <c r="JM20" s="20">
        <f t="shared" si="11"/>
        <v>20949.807369999995</v>
      </c>
      <c r="JN20" s="20">
        <f t="shared" si="11"/>
        <v>219202.83706999998</v>
      </c>
      <c r="JO20" s="20">
        <f t="shared" si="11"/>
        <v>18263.232350000002</v>
      </c>
      <c r="JP20" s="20">
        <f t="shared" si="11"/>
        <v>16268.92038</v>
      </c>
      <c r="JQ20" s="20">
        <f t="shared" si="11"/>
        <v>18353.064340000001</v>
      </c>
      <c r="JR20" s="20">
        <f t="shared" si="11"/>
        <v>17542.359270000001</v>
      </c>
      <c r="JS20" s="20">
        <f t="shared" si="11"/>
        <v>16744.68952</v>
      </c>
      <c r="JT20" s="20">
        <f t="shared" si="11"/>
        <v>16844.681570000001</v>
      </c>
      <c r="JU20" s="20">
        <f t="shared" si="11"/>
        <v>17917.636980000003</v>
      </c>
      <c r="JV20" s="20">
        <f t="shared" si="11"/>
        <v>18633.879999999997</v>
      </c>
      <c r="JW20" s="20">
        <f t="shared" si="11"/>
        <v>18087.495999999999</v>
      </c>
      <c r="JX20" s="20">
        <f t="shared" si="11"/>
        <v>19855.715</v>
      </c>
      <c r="JY20" s="20">
        <f t="shared" si="11"/>
        <v>20619.802069999994</v>
      </c>
      <c r="JZ20" s="20">
        <f t="shared" si="11"/>
        <v>19435.348200000004</v>
      </c>
      <c r="KA20" s="20">
        <f>SUM(KA18:KA19)</f>
        <v>218566.82568000001</v>
      </c>
      <c r="KB20" s="20">
        <f t="shared" ref="KB20:KN20" si="12">SUM(KB18:KB19)</f>
        <v>18413.829719999998</v>
      </c>
      <c r="KC20" s="20">
        <f t="shared" si="12"/>
        <v>15839.108650000002</v>
      </c>
      <c r="KD20" s="20">
        <f t="shared" si="12"/>
        <v>19457.356340000002</v>
      </c>
      <c r="KE20" s="20">
        <f t="shared" si="12"/>
        <v>17922.427469999999</v>
      </c>
      <c r="KF20" s="20">
        <f t="shared" si="12"/>
        <v>15834.450320000002</v>
      </c>
      <c r="KG20" s="20">
        <f t="shared" si="12"/>
        <v>14446.253569999997</v>
      </c>
      <c r="KH20" s="20">
        <f t="shared" si="12"/>
        <v>18392.819499999998</v>
      </c>
      <c r="KI20" s="20">
        <f t="shared" si="12"/>
        <v>17075.750119999997</v>
      </c>
      <c r="KJ20" s="20">
        <f t="shared" si="12"/>
        <v>17017.39675</v>
      </c>
      <c r="KK20" s="20">
        <f t="shared" si="12"/>
        <v>20550.48</v>
      </c>
      <c r="KL20" s="20">
        <f t="shared" si="12"/>
        <v>18496.393739999996</v>
      </c>
      <c r="KM20" s="20">
        <f t="shared" si="12"/>
        <v>20328.273760000004</v>
      </c>
      <c r="KN20" s="20">
        <f t="shared" si="12"/>
        <v>213774.53994000002</v>
      </c>
      <c r="KO20" s="20">
        <f t="shared" ref="KO20:LA20" si="13">SUM(KO18:KO19)</f>
        <v>19101.283909999998</v>
      </c>
      <c r="KP20" s="20">
        <f t="shared" si="13"/>
        <v>15846.16496</v>
      </c>
      <c r="KQ20" s="20">
        <f t="shared" si="13"/>
        <v>16417</v>
      </c>
      <c r="KR20" s="20">
        <f t="shared" si="13"/>
        <v>16376.621840000002</v>
      </c>
      <c r="KS20" s="20">
        <f t="shared" si="13"/>
        <v>16262.81086</v>
      </c>
      <c r="KT20" s="20">
        <f t="shared" si="13"/>
        <v>16958.094290000005</v>
      </c>
      <c r="KU20" s="20">
        <f t="shared" si="13"/>
        <v>19167.75</v>
      </c>
      <c r="KV20" s="20">
        <f t="shared" si="13"/>
        <v>19094.161630000002</v>
      </c>
      <c r="KW20" s="20">
        <f t="shared" si="13"/>
        <v>21389.534010000003</v>
      </c>
      <c r="KX20" s="20">
        <f t="shared" si="13"/>
        <v>23897.05186</v>
      </c>
      <c r="KY20" s="20">
        <f t="shared" si="13"/>
        <v>20934.276829999999</v>
      </c>
      <c r="KZ20" s="20">
        <f t="shared" si="13"/>
        <v>23517.877169999996</v>
      </c>
      <c r="LA20" s="20">
        <f t="shared" si="13"/>
        <v>228962.62735999998</v>
      </c>
      <c r="LB20" s="20">
        <f t="shared" ref="LB20:LN20" si="14">SUM(LB18:LB19)</f>
        <v>21606.093579999997</v>
      </c>
      <c r="LC20" s="20">
        <f t="shared" si="14"/>
        <v>18356.317869999995</v>
      </c>
      <c r="LD20" s="20">
        <f t="shared" si="14"/>
        <v>22538.507569999998</v>
      </c>
      <c r="LE20" s="20">
        <f t="shared" si="14"/>
        <v>22916.283380000001</v>
      </c>
      <c r="LF20" s="20">
        <f t="shared" si="14"/>
        <v>19967.769089999991</v>
      </c>
      <c r="LG20" s="20">
        <f t="shared" si="14"/>
        <v>20101.464390000001</v>
      </c>
      <c r="LH20" s="20">
        <f t="shared" si="14"/>
        <v>21303.937110000006</v>
      </c>
      <c r="LI20" s="20">
        <f t="shared" si="14"/>
        <v>21875.133649999996</v>
      </c>
      <c r="LJ20" s="20">
        <f t="shared" si="14"/>
        <v>24776.053640000006</v>
      </c>
      <c r="LK20" s="20">
        <f t="shared" si="14"/>
        <v>24144.091800000002</v>
      </c>
      <c r="LL20" s="20">
        <f t="shared" si="14"/>
        <v>23969.991419999998</v>
      </c>
      <c r="LM20" s="20">
        <f t="shared" si="14"/>
        <v>0</v>
      </c>
      <c r="LN20" s="20">
        <f t="shared" si="14"/>
        <v>241555.64349999998</v>
      </c>
    </row>
    <row r="21" spans="1:326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1"/>
      <c r="IB21" s="11"/>
    </row>
    <row r="22" spans="1:326">
      <c r="A22" s="15" t="s">
        <v>91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1"/>
      <c r="IB22" s="11"/>
    </row>
    <row r="23" spans="1:326" ht="3" customHeight="1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1"/>
      <c r="IB23" s="11"/>
    </row>
    <row r="24" spans="1:326">
      <c r="A24" s="77" t="s">
        <v>45</v>
      </c>
      <c r="B24" s="75">
        <v>2001</v>
      </c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9" t="s">
        <v>46</v>
      </c>
      <c r="O24" s="75">
        <v>2002</v>
      </c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9" t="s">
        <v>47</v>
      </c>
      <c r="AB24" s="75">
        <v>2003</v>
      </c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9" t="s">
        <v>48</v>
      </c>
      <c r="AO24" s="75">
        <v>2004</v>
      </c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/>
      <c r="BA24" s="79" t="s">
        <v>49</v>
      </c>
      <c r="BB24" s="75">
        <v>2005</v>
      </c>
      <c r="BC24" s="75"/>
      <c r="BD24" s="75"/>
      <c r="BE24" s="75"/>
      <c r="BF24" s="75"/>
      <c r="BG24" s="75"/>
      <c r="BH24" s="75"/>
      <c r="BI24" s="75"/>
      <c r="BJ24" s="75"/>
      <c r="BK24" s="75"/>
      <c r="BL24" s="75"/>
      <c r="BM24" s="75"/>
      <c r="BN24" s="79" t="s">
        <v>50</v>
      </c>
      <c r="BO24" s="75">
        <v>2006</v>
      </c>
      <c r="BP24" s="75"/>
      <c r="BQ24" s="75"/>
      <c r="BR24" s="75"/>
      <c r="BS24" s="75"/>
      <c r="BT24" s="75"/>
      <c r="BU24" s="75"/>
      <c r="BV24" s="75"/>
      <c r="BW24" s="75"/>
      <c r="BX24" s="75"/>
      <c r="BY24" s="75"/>
      <c r="BZ24" s="75"/>
      <c r="CA24" s="79" t="s">
        <v>51</v>
      </c>
      <c r="CB24" s="75">
        <v>2007</v>
      </c>
      <c r="CC24" s="75"/>
      <c r="CD24" s="75"/>
      <c r="CE24" s="75"/>
      <c r="CF24" s="75"/>
      <c r="CG24" s="75"/>
      <c r="CH24" s="75"/>
      <c r="CI24" s="75"/>
      <c r="CJ24" s="75"/>
      <c r="CK24" s="75"/>
      <c r="CL24" s="75"/>
      <c r="CM24" s="75"/>
      <c r="CN24" s="79" t="s">
        <v>52</v>
      </c>
      <c r="CO24" s="75">
        <v>2008</v>
      </c>
      <c r="CP24" s="75"/>
      <c r="CQ24" s="75"/>
      <c r="CR24" s="75"/>
      <c r="CS24" s="75"/>
      <c r="CT24" s="75"/>
      <c r="CU24" s="75"/>
      <c r="CV24" s="75"/>
      <c r="CW24" s="75"/>
      <c r="CX24" s="75"/>
      <c r="CY24" s="75"/>
      <c r="CZ24" s="75"/>
      <c r="DA24" s="79" t="s">
        <v>53</v>
      </c>
      <c r="DB24" s="75">
        <v>2009</v>
      </c>
      <c r="DC24" s="75"/>
      <c r="DD24" s="75"/>
      <c r="DE24" s="75"/>
      <c r="DF24" s="75"/>
      <c r="DG24" s="75"/>
      <c r="DH24" s="75"/>
      <c r="DI24" s="75"/>
      <c r="DJ24" s="75"/>
      <c r="DK24" s="75"/>
      <c r="DL24" s="75"/>
      <c r="DM24" s="75"/>
      <c r="DN24" s="79" t="s">
        <v>54</v>
      </c>
      <c r="DO24" s="75">
        <v>2010</v>
      </c>
      <c r="DP24" s="75"/>
      <c r="DQ24" s="75"/>
      <c r="DR24" s="75"/>
      <c r="DS24" s="75"/>
      <c r="DT24" s="75"/>
      <c r="DU24" s="75"/>
      <c r="DV24" s="75"/>
      <c r="DW24" s="75"/>
      <c r="DX24" s="75"/>
      <c r="DY24" s="75"/>
      <c r="DZ24" s="75"/>
      <c r="EA24" s="79" t="s">
        <v>55</v>
      </c>
      <c r="EB24" s="75">
        <v>2011</v>
      </c>
      <c r="EC24" s="75"/>
      <c r="ED24" s="75"/>
      <c r="EE24" s="75"/>
      <c r="EF24" s="75"/>
      <c r="EG24" s="75"/>
      <c r="EH24" s="75"/>
      <c r="EI24" s="75"/>
      <c r="EJ24" s="75"/>
      <c r="EK24" s="75"/>
      <c r="EL24" s="75"/>
      <c r="EM24" s="75"/>
      <c r="EN24" s="79" t="s">
        <v>56</v>
      </c>
      <c r="EO24" s="75">
        <v>2012</v>
      </c>
      <c r="EP24" s="75"/>
      <c r="EQ24" s="75"/>
      <c r="ER24" s="75"/>
      <c r="ES24" s="75"/>
      <c r="ET24" s="75"/>
      <c r="EU24" s="75"/>
      <c r="EV24" s="75"/>
      <c r="EW24" s="75"/>
      <c r="EX24" s="75"/>
      <c r="EY24" s="75"/>
      <c r="EZ24" s="75"/>
      <c r="FA24" s="79" t="s">
        <v>57</v>
      </c>
      <c r="FB24" s="75">
        <v>2013</v>
      </c>
      <c r="FC24" s="75"/>
      <c r="FD24" s="75"/>
      <c r="FE24" s="75"/>
      <c r="FF24" s="75"/>
      <c r="FG24" s="75"/>
      <c r="FH24" s="75"/>
      <c r="FI24" s="75"/>
      <c r="FJ24" s="75"/>
      <c r="FK24" s="75"/>
      <c r="FL24" s="75"/>
      <c r="FM24" s="75"/>
      <c r="FN24" s="79" t="s">
        <v>58</v>
      </c>
      <c r="FO24" s="75">
        <v>2014</v>
      </c>
      <c r="FP24" s="75"/>
      <c r="FQ24" s="75"/>
      <c r="FR24" s="75"/>
      <c r="FS24" s="75"/>
      <c r="FT24" s="75"/>
      <c r="FU24" s="75"/>
      <c r="FV24" s="75"/>
      <c r="FW24" s="75"/>
      <c r="FX24" s="75"/>
      <c r="FY24" s="75"/>
      <c r="FZ24" s="75"/>
      <c r="GA24" s="79" t="s">
        <v>59</v>
      </c>
      <c r="GB24" s="75">
        <v>2015</v>
      </c>
      <c r="GC24" s="75"/>
      <c r="GD24" s="75"/>
      <c r="GE24" s="75"/>
      <c r="GF24" s="75"/>
      <c r="GG24" s="75"/>
      <c r="GH24" s="75"/>
      <c r="GI24" s="75"/>
      <c r="GJ24" s="75"/>
      <c r="GK24" s="75"/>
      <c r="GL24" s="75"/>
      <c r="GM24" s="75"/>
      <c r="GN24" s="79" t="s">
        <v>60</v>
      </c>
      <c r="GO24" s="75">
        <v>2016</v>
      </c>
      <c r="GP24" s="75"/>
      <c r="GQ24" s="75"/>
      <c r="GR24" s="75"/>
      <c r="GS24" s="75"/>
      <c r="GT24" s="75"/>
      <c r="GU24" s="75"/>
      <c r="GV24" s="75"/>
      <c r="GW24" s="75"/>
      <c r="GX24" s="75"/>
      <c r="GY24" s="75"/>
      <c r="GZ24" s="75"/>
      <c r="HA24" s="76" t="s">
        <v>61</v>
      </c>
      <c r="HB24" s="75">
        <v>2017</v>
      </c>
      <c r="HC24" s="75"/>
      <c r="HD24" s="75"/>
      <c r="HE24" s="75"/>
      <c r="HF24" s="75"/>
      <c r="HG24" s="75"/>
      <c r="HH24" s="75"/>
      <c r="HI24" s="75"/>
      <c r="HJ24" s="75"/>
      <c r="HK24" s="75"/>
      <c r="HL24" s="75"/>
      <c r="HM24" s="75"/>
      <c r="HN24" s="76" t="s">
        <v>62</v>
      </c>
      <c r="HO24" s="75">
        <v>2018</v>
      </c>
      <c r="HP24" s="75"/>
      <c r="HQ24" s="75"/>
      <c r="HR24" s="75"/>
      <c r="HS24" s="75"/>
      <c r="HT24" s="75"/>
      <c r="HU24" s="75"/>
      <c r="HV24" s="75"/>
      <c r="HW24" s="75"/>
      <c r="HX24" s="75"/>
      <c r="HY24" s="75"/>
      <c r="HZ24" s="75"/>
      <c r="IA24" s="76" t="s">
        <v>63</v>
      </c>
      <c r="IB24" s="75">
        <v>2019</v>
      </c>
      <c r="IC24" s="75"/>
      <c r="ID24" s="75"/>
      <c r="IE24" s="75"/>
      <c r="IF24" s="75"/>
      <c r="IG24" s="75"/>
      <c r="IH24" s="75"/>
      <c r="II24" s="75"/>
      <c r="IJ24" s="75"/>
      <c r="IK24" s="75"/>
      <c r="IL24" s="75"/>
      <c r="IM24" s="75"/>
      <c r="IN24" s="76" t="s">
        <v>64</v>
      </c>
      <c r="IO24" s="75">
        <v>2020</v>
      </c>
      <c r="IP24" s="75"/>
      <c r="IQ24" s="75"/>
      <c r="IR24" s="75"/>
      <c r="IS24" s="75"/>
      <c r="IT24" s="75"/>
      <c r="IU24" s="75"/>
      <c r="IV24" s="75"/>
      <c r="IW24" s="75"/>
      <c r="IX24" s="75"/>
      <c r="IY24" s="75"/>
      <c r="IZ24" s="75"/>
      <c r="JA24" s="76" t="s">
        <v>65</v>
      </c>
      <c r="JB24" s="75">
        <v>2021</v>
      </c>
      <c r="JC24" s="75"/>
      <c r="JD24" s="75"/>
      <c r="JE24" s="75"/>
      <c r="JF24" s="75"/>
      <c r="JG24" s="75"/>
      <c r="JH24" s="75"/>
      <c r="JI24" s="75"/>
      <c r="JJ24" s="75"/>
      <c r="JK24" s="75"/>
      <c r="JL24" s="75"/>
      <c r="JM24" s="75"/>
      <c r="JN24" s="76" t="s">
        <v>66</v>
      </c>
      <c r="JO24" s="75">
        <v>2022</v>
      </c>
      <c r="JP24" s="75"/>
      <c r="JQ24" s="75"/>
      <c r="JR24" s="75"/>
      <c r="JS24" s="75"/>
      <c r="JT24" s="75"/>
      <c r="JU24" s="75"/>
      <c r="JV24" s="75"/>
      <c r="JW24" s="75"/>
      <c r="JX24" s="75"/>
      <c r="JY24" s="75"/>
      <c r="JZ24" s="75"/>
      <c r="KA24" s="76" t="s">
        <v>67</v>
      </c>
      <c r="KB24" s="75">
        <f>KB7</f>
        <v>2023</v>
      </c>
      <c r="KC24" s="75"/>
      <c r="KD24" s="75"/>
      <c r="KE24" s="75"/>
      <c r="KF24" s="75"/>
      <c r="KG24" s="75"/>
      <c r="KH24" s="75"/>
      <c r="KI24" s="75"/>
      <c r="KJ24" s="75"/>
      <c r="KK24" s="75"/>
      <c r="KL24" s="75"/>
      <c r="KM24" s="75"/>
      <c r="KN24" s="76" t="s">
        <v>68</v>
      </c>
      <c r="KO24" s="75">
        <f>KO7</f>
        <v>2024</v>
      </c>
      <c r="KP24" s="75"/>
      <c r="KQ24" s="75"/>
      <c r="KR24" s="75"/>
      <c r="KS24" s="75"/>
      <c r="KT24" s="75"/>
      <c r="KU24" s="75"/>
      <c r="KV24" s="75"/>
      <c r="KW24" s="75"/>
      <c r="KX24" s="75"/>
      <c r="KY24" s="75"/>
      <c r="KZ24" s="75"/>
      <c r="LA24" s="76" t="s">
        <v>69</v>
      </c>
      <c r="LB24" s="75">
        <f>LB7</f>
        <v>2025</v>
      </c>
      <c r="LC24" s="75"/>
      <c r="LD24" s="75"/>
      <c r="LE24" s="75"/>
      <c r="LF24" s="75"/>
      <c r="LG24" s="75"/>
      <c r="LH24" s="75"/>
      <c r="LI24" s="75"/>
      <c r="LJ24" s="75"/>
      <c r="LK24" s="75"/>
      <c r="LL24" s="75"/>
      <c r="LM24" s="75"/>
      <c r="LN24" s="76" t="s">
        <v>70</v>
      </c>
    </row>
    <row r="25" spans="1:326">
      <c r="A25" s="78"/>
      <c r="B25" s="16" t="s">
        <v>71</v>
      </c>
      <c r="C25" s="16" t="s">
        <v>72</v>
      </c>
      <c r="D25" s="16" t="s">
        <v>73</v>
      </c>
      <c r="E25" s="16" t="s">
        <v>74</v>
      </c>
      <c r="F25" s="16" t="s">
        <v>75</v>
      </c>
      <c r="G25" s="16" t="s">
        <v>76</v>
      </c>
      <c r="H25" s="16" t="s">
        <v>77</v>
      </c>
      <c r="I25" s="16" t="s">
        <v>78</v>
      </c>
      <c r="J25" s="16" t="s">
        <v>79</v>
      </c>
      <c r="K25" s="16" t="s">
        <v>80</v>
      </c>
      <c r="L25" s="16" t="s">
        <v>81</v>
      </c>
      <c r="M25" s="16" t="s">
        <v>82</v>
      </c>
      <c r="N25" s="80"/>
      <c r="O25" s="16" t="s">
        <v>71</v>
      </c>
      <c r="P25" s="16" t="s">
        <v>72</v>
      </c>
      <c r="Q25" s="16" t="s">
        <v>73</v>
      </c>
      <c r="R25" s="16" t="s">
        <v>74</v>
      </c>
      <c r="S25" s="16" t="s">
        <v>75</v>
      </c>
      <c r="T25" s="16" t="s">
        <v>76</v>
      </c>
      <c r="U25" s="16" t="s">
        <v>77</v>
      </c>
      <c r="V25" s="16" t="s">
        <v>78</v>
      </c>
      <c r="W25" s="16" t="s">
        <v>79</v>
      </c>
      <c r="X25" s="16" t="s">
        <v>80</v>
      </c>
      <c r="Y25" s="16" t="s">
        <v>81</v>
      </c>
      <c r="Z25" s="16" t="s">
        <v>82</v>
      </c>
      <c r="AA25" s="80"/>
      <c r="AB25" s="16" t="s">
        <v>71</v>
      </c>
      <c r="AC25" s="16" t="s">
        <v>72</v>
      </c>
      <c r="AD25" s="16" t="s">
        <v>73</v>
      </c>
      <c r="AE25" s="16" t="s">
        <v>74</v>
      </c>
      <c r="AF25" s="16" t="s">
        <v>75</v>
      </c>
      <c r="AG25" s="16" t="s">
        <v>76</v>
      </c>
      <c r="AH25" s="16" t="s">
        <v>77</v>
      </c>
      <c r="AI25" s="16" t="s">
        <v>78</v>
      </c>
      <c r="AJ25" s="16" t="s">
        <v>79</v>
      </c>
      <c r="AK25" s="16" t="s">
        <v>80</v>
      </c>
      <c r="AL25" s="16" t="s">
        <v>81</v>
      </c>
      <c r="AM25" s="16" t="s">
        <v>82</v>
      </c>
      <c r="AN25" s="80"/>
      <c r="AO25" s="16" t="s">
        <v>71</v>
      </c>
      <c r="AP25" s="16" t="s">
        <v>72</v>
      </c>
      <c r="AQ25" s="16" t="s">
        <v>73</v>
      </c>
      <c r="AR25" s="16" t="s">
        <v>74</v>
      </c>
      <c r="AS25" s="16" t="s">
        <v>75</v>
      </c>
      <c r="AT25" s="16" t="s">
        <v>76</v>
      </c>
      <c r="AU25" s="16" t="s">
        <v>77</v>
      </c>
      <c r="AV25" s="16" t="s">
        <v>78</v>
      </c>
      <c r="AW25" s="16" t="s">
        <v>79</v>
      </c>
      <c r="AX25" s="16" t="s">
        <v>80</v>
      </c>
      <c r="AY25" s="16" t="s">
        <v>81</v>
      </c>
      <c r="AZ25" s="16" t="s">
        <v>82</v>
      </c>
      <c r="BA25" s="80"/>
      <c r="BB25" s="16" t="s">
        <v>71</v>
      </c>
      <c r="BC25" s="16" t="s">
        <v>72</v>
      </c>
      <c r="BD25" s="16" t="s">
        <v>73</v>
      </c>
      <c r="BE25" s="16" t="s">
        <v>74</v>
      </c>
      <c r="BF25" s="16" t="s">
        <v>75</v>
      </c>
      <c r="BG25" s="16" t="s">
        <v>76</v>
      </c>
      <c r="BH25" s="16" t="s">
        <v>77</v>
      </c>
      <c r="BI25" s="16" t="s">
        <v>78</v>
      </c>
      <c r="BJ25" s="16" t="s">
        <v>79</v>
      </c>
      <c r="BK25" s="16" t="s">
        <v>80</v>
      </c>
      <c r="BL25" s="16" t="s">
        <v>81</v>
      </c>
      <c r="BM25" s="16" t="s">
        <v>82</v>
      </c>
      <c r="BN25" s="80"/>
      <c r="BO25" s="16" t="s">
        <v>71</v>
      </c>
      <c r="BP25" s="16" t="s">
        <v>72</v>
      </c>
      <c r="BQ25" s="16" t="s">
        <v>73</v>
      </c>
      <c r="BR25" s="16" t="s">
        <v>74</v>
      </c>
      <c r="BS25" s="16" t="s">
        <v>75</v>
      </c>
      <c r="BT25" s="16" t="s">
        <v>76</v>
      </c>
      <c r="BU25" s="16" t="s">
        <v>77</v>
      </c>
      <c r="BV25" s="16" t="s">
        <v>78</v>
      </c>
      <c r="BW25" s="16" t="s">
        <v>79</v>
      </c>
      <c r="BX25" s="16" t="s">
        <v>80</v>
      </c>
      <c r="BY25" s="16" t="s">
        <v>81</v>
      </c>
      <c r="BZ25" s="16" t="s">
        <v>82</v>
      </c>
      <c r="CA25" s="80"/>
      <c r="CB25" s="16" t="s">
        <v>71</v>
      </c>
      <c r="CC25" s="16" t="s">
        <v>72</v>
      </c>
      <c r="CD25" s="16" t="s">
        <v>73</v>
      </c>
      <c r="CE25" s="16" t="s">
        <v>74</v>
      </c>
      <c r="CF25" s="16" t="s">
        <v>75</v>
      </c>
      <c r="CG25" s="16" t="s">
        <v>76</v>
      </c>
      <c r="CH25" s="16" t="s">
        <v>77</v>
      </c>
      <c r="CI25" s="16" t="s">
        <v>78</v>
      </c>
      <c r="CJ25" s="16" t="s">
        <v>79</v>
      </c>
      <c r="CK25" s="16" t="s">
        <v>80</v>
      </c>
      <c r="CL25" s="16" t="s">
        <v>81</v>
      </c>
      <c r="CM25" s="16" t="s">
        <v>82</v>
      </c>
      <c r="CN25" s="80"/>
      <c r="CO25" s="16" t="s">
        <v>71</v>
      </c>
      <c r="CP25" s="16" t="s">
        <v>72</v>
      </c>
      <c r="CQ25" s="16" t="s">
        <v>73</v>
      </c>
      <c r="CR25" s="16" t="s">
        <v>74</v>
      </c>
      <c r="CS25" s="16" t="s">
        <v>75</v>
      </c>
      <c r="CT25" s="16" t="s">
        <v>76</v>
      </c>
      <c r="CU25" s="16" t="s">
        <v>77</v>
      </c>
      <c r="CV25" s="16" t="s">
        <v>78</v>
      </c>
      <c r="CW25" s="16" t="s">
        <v>79</v>
      </c>
      <c r="CX25" s="16" t="s">
        <v>80</v>
      </c>
      <c r="CY25" s="16" t="s">
        <v>81</v>
      </c>
      <c r="CZ25" s="16" t="s">
        <v>82</v>
      </c>
      <c r="DA25" s="80"/>
      <c r="DB25" s="16" t="s">
        <v>71</v>
      </c>
      <c r="DC25" s="16" t="s">
        <v>72</v>
      </c>
      <c r="DD25" s="16" t="s">
        <v>73</v>
      </c>
      <c r="DE25" s="16" t="s">
        <v>74</v>
      </c>
      <c r="DF25" s="16" t="s">
        <v>75</v>
      </c>
      <c r="DG25" s="16" t="s">
        <v>76</v>
      </c>
      <c r="DH25" s="16" t="s">
        <v>77</v>
      </c>
      <c r="DI25" s="16" t="s">
        <v>78</v>
      </c>
      <c r="DJ25" s="16" t="s">
        <v>79</v>
      </c>
      <c r="DK25" s="16" t="s">
        <v>80</v>
      </c>
      <c r="DL25" s="16" t="s">
        <v>81</v>
      </c>
      <c r="DM25" s="16" t="s">
        <v>82</v>
      </c>
      <c r="DN25" s="80"/>
      <c r="DO25" s="16" t="s">
        <v>71</v>
      </c>
      <c r="DP25" s="16" t="s">
        <v>72</v>
      </c>
      <c r="DQ25" s="16" t="s">
        <v>73</v>
      </c>
      <c r="DR25" s="16" t="s">
        <v>74</v>
      </c>
      <c r="DS25" s="16" t="s">
        <v>75</v>
      </c>
      <c r="DT25" s="16" t="s">
        <v>76</v>
      </c>
      <c r="DU25" s="16" t="s">
        <v>77</v>
      </c>
      <c r="DV25" s="16" t="s">
        <v>78</v>
      </c>
      <c r="DW25" s="16" t="s">
        <v>79</v>
      </c>
      <c r="DX25" s="16" t="s">
        <v>80</v>
      </c>
      <c r="DY25" s="16" t="s">
        <v>81</v>
      </c>
      <c r="DZ25" s="16" t="s">
        <v>82</v>
      </c>
      <c r="EA25" s="80"/>
      <c r="EB25" s="16" t="s">
        <v>71</v>
      </c>
      <c r="EC25" s="16" t="s">
        <v>72</v>
      </c>
      <c r="ED25" s="16" t="s">
        <v>73</v>
      </c>
      <c r="EE25" s="16" t="s">
        <v>74</v>
      </c>
      <c r="EF25" s="16" t="s">
        <v>75</v>
      </c>
      <c r="EG25" s="16" t="s">
        <v>76</v>
      </c>
      <c r="EH25" s="16" t="s">
        <v>77</v>
      </c>
      <c r="EI25" s="16" t="s">
        <v>78</v>
      </c>
      <c r="EJ25" s="16" t="s">
        <v>79</v>
      </c>
      <c r="EK25" s="16" t="s">
        <v>80</v>
      </c>
      <c r="EL25" s="16" t="s">
        <v>81</v>
      </c>
      <c r="EM25" s="16" t="s">
        <v>82</v>
      </c>
      <c r="EN25" s="80"/>
      <c r="EO25" s="16" t="s">
        <v>71</v>
      </c>
      <c r="EP25" s="16" t="s">
        <v>72</v>
      </c>
      <c r="EQ25" s="16" t="s">
        <v>73</v>
      </c>
      <c r="ER25" s="16" t="s">
        <v>74</v>
      </c>
      <c r="ES25" s="16" t="s">
        <v>75</v>
      </c>
      <c r="ET25" s="16" t="s">
        <v>76</v>
      </c>
      <c r="EU25" s="16" t="s">
        <v>77</v>
      </c>
      <c r="EV25" s="16" t="s">
        <v>78</v>
      </c>
      <c r="EW25" s="16" t="s">
        <v>79</v>
      </c>
      <c r="EX25" s="16" t="s">
        <v>80</v>
      </c>
      <c r="EY25" s="16" t="s">
        <v>81</v>
      </c>
      <c r="EZ25" s="16" t="s">
        <v>82</v>
      </c>
      <c r="FA25" s="80"/>
      <c r="FB25" s="16" t="s">
        <v>71</v>
      </c>
      <c r="FC25" s="16" t="s">
        <v>72</v>
      </c>
      <c r="FD25" s="16" t="s">
        <v>73</v>
      </c>
      <c r="FE25" s="16" t="s">
        <v>74</v>
      </c>
      <c r="FF25" s="16" t="s">
        <v>75</v>
      </c>
      <c r="FG25" s="16" t="s">
        <v>76</v>
      </c>
      <c r="FH25" s="16" t="s">
        <v>77</v>
      </c>
      <c r="FI25" s="16" t="s">
        <v>78</v>
      </c>
      <c r="FJ25" s="16" t="s">
        <v>79</v>
      </c>
      <c r="FK25" s="16" t="s">
        <v>80</v>
      </c>
      <c r="FL25" s="16" t="s">
        <v>81</v>
      </c>
      <c r="FM25" s="16" t="s">
        <v>82</v>
      </c>
      <c r="FN25" s="80"/>
      <c r="FO25" s="16" t="s">
        <v>71</v>
      </c>
      <c r="FP25" s="16" t="s">
        <v>72</v>
      </c>
      <c r="FQ25" s="16" t="s">
        <v>73</v>
      </c>
      <c r="FR25" s="16" t="s">
        <v>74</v>
      </c>
      <c r="FS25" s="16" t="s">
        <v>75</v>
      </c>
      <c r="FT25" s="16" t="s">
        <v>76</v>
      </c>
      <c r="FU25" s="16" t="s">
        <v>77</v>
      </c>
      <c r="FV25" s="16" t="s">
        <v>78</v>
      </c>
      <c r="FW25" s="16" t="s">
        <v>79</v>
      </c>
      <c r="FX25" s="16" t="s">
        <v>80</v>
      </c>
      <c r="FY25" s="16" t="s">
        <v>81</v>
      </c>
      <c r="FZ25" s="16" t="s">
        <v>82</v>
      </c>
      <c r="GA25" s="80"/>
      <c r="GB25" s="16" t="s">
        <v>71</v>
      </c>
      <c r="GC25" s="16" t="s">
        <v>72</v>
      </c>
      <c r="GD25" s="16" t="s">
        <v>73</v>
      </c>
      <c r="GE25" s="16" t="s">
        <v>74</v>
      </c>
      <c r="GF25" s="16" t="s">
        <v>75</v>
      </c>
      <c r="GG25" s="16" t="s">
        <v>76</v>
      </c>
      <c r="GH25" s="16" t="s">
        <v>77</v>
      </c>
      <c r="GI25" s="16" t="s">
        <v>78</v>
      </c>
      <c r="GJ25" s="16" t="s">
        <v>79</v>
      </c>
      <c r="GK25" s="16" t="s">
        <v>80</v>
      </c>
      <c r="GL25" s="16" t="s">
        <v>81</v>
      </c>
      <c r="GM25" s="16" t="s">
        <v>82</v>
      </c>
      <c r="GN25" s="80"/>
      <c r="GO25" s="16" t="s">
        <v>71</v>
      </c>
      <c r="GP25" s="16" t="s">
        <v>72</v>
      </c>
      <c r="GQ25" s="16" t="s">
        <v>73</v>
      </c>
      <c r="GR25" s="16" t="s">
        <v>74</v>
      </c>
      <c r="GS25" s="16" t="s">
        <v>75</v>
      </c>
      <c r="GT25" s="16" t="s">
        <v>76</v>
      </c>
      <c r="GU25" s="16" t="s">
        <v>77</v>
      </c>
      <c r="GV25" s="16" t="s">
        <v>78</v>
      </c>
      <c r="GW25" s="16" t="s">
        <v>79</v>
      </c>
      <c r="GX25" s="16" t="s">
        <v>80</v>
      </c>
      <c r="GY25" s="16" t="s">
        <v>81</v>
      </c>
      <c r="GZ25" s="16" t="s">
        <v>82</v>
      </c>
      <c r="HA25" s="76"/>
      <c r="HB25" s="16" t="s">
        <v>71</v>
      </c>
      <c r="HC25" s="16" t="s">
        <v>72</v>
      </c>
      <c r="HD25" s="16" t="s">
        <v>73</v>
      </c>
      <c r="HE25" s="16" t="s">
        <v>74</v>
      </c>
      <c r="HF25" s="16" t="s">
        <v>75</v>
      </c>
      <c r="HG25" s="16" t="s">
        <v>76</v>
      </c>
      <c r="HH25" s="16" t="s">
        <v>77</v>
      </c>
      <c r="HI25" s="16" t="s">
        <v>78</v>
      </c>
      <c r="HJ25" s="16" t="s">
        <v>79</v>
      </c>
      <c r="HK25" s="16" t="s">
        <v>80</v>
      </c>
      <c r="HL25" s="16" t="s">
        <v>81</v>
      </c>
      <c r="HM25" s="16" t="s">
        <v>82</v>
      </c>
      <c r="HN25" s="76"/>
      <c r="HO25" s="16" t="s">
        <v>71</v>
      </c>
      <c r="HP25" s="16" t="s">
        <v>72</v>
      </c>
      <c r="HQ25" s="16" t="s">
        <v>73</v>
      </c>
      <c r="HR25" s="16" t="s">
        <v>74</v>
      </c>
      <c r="HS25" s="16" t="s">
        <v>75</v>
      </c>
      <c r="HT25" s="16" t="s">
        <v>76</v>
      </c>
      <c r="HU25" s="16" t="s">
        <v>77</v>
      </c>
      <c r="HV25" s="16" t="s">
        <v>78</v>
      </c>
      <c r="HW25" s="16" t="s">
        <v>79</v>
      </c>
      <c r="HX25" s="16" t="s">
        <v>80</v>
      </c>
      <c r="HY25" s="16" t="s">
        <v>81</v>
      </c>
      <c r="HZ25" s="16" t="s">
        <v>83</v>
      </c>
      <c r="IA25" s="76"/>
      <c r="IB25" s="16" t="s">
        <v>71</v>
      </c>
      <c r="IC25" s="16" t="s">
        <v>72</v>
      </c>
      <c r="ID25" s="16" t="s">
        <v>73</v>
      </c>
      <c r="IE25" s="16" t="s">
        <v>74</v>
      </c>
      <c r="IF25" s="16" t="s">
        <v>75</v>
      </c>
      <c r="IG25" s="16" t="s">
        <v>76</v>
      </c>
      <c r="IH25" s="16" t="s">
        <v>77</v>
      </c>
      <c r="II25" s="16" t="s">
        <v>78</v>
      </c>
      <c r="IJ25" s="16" t="s">
        <v>79</v>
      </c>
      <c r="IK25" s="16" t="s">
        <v>80</v>
      </c>
      <c r="IL25" s="16" t="s">
        <v>81</v>
      </c>
      <c r="IM25" s="16" t="s">
        <v>82</v>
      </c>
      <c r="IN25" s="76"/>
      <c r="IO25" s="16" t="s">
        <v>71</v>
      </c>
      <c r="IP25" s="16" t="s">
        <v>72</v>
      </c>
      <c r="IQ25" s="16" t="s">
        <v>73</v>
      </c>
      <c r="IR25" s="16" t="s">
        <v>74</v>
      </c>
      <c r="IS25" s="16" t="s">
        <v>75</v>
      </c>
      <c r="IT25" s="16" t="s">
        <v>76</v>
      </c>
      <c r="IU25" s="16" t="s">
        <v>77</v>
      </c>
      <c r="IV25" s="16" t="s">
        <v>78</v>
      </c>
      <c r="IW25" s="16" t="s">
        <v>79</v>
      </c>
      <c r="IX25" s="16" t="s">
        <v>80</v>
      </c>
      <c r="IY25" s="16" t="s">
        <v>81</v>
      </c>
      <c r="IZ25" s="16" t="s">
        <v>83</v>
      </c>
      <c r="JA25" s="76"/>
      <c r="JB25" s="16" t="s">
        <v>71</v>
      </c>
      <c r="JC25" s="16" t="s">
        <v>72</v>
      </c>
      <c r="JD25" s="16" t="s">
        <v>73</v>
      </c>
      <c r="JE25" s="16" t="s">
        <v>74</v>
      </c>
      <c r="JF25" s="16" t="s">
        <v>75</v>
      </c>
      <c r="JG25" s="16" t="s">
        <v>76</v>
      </c>
      <c r="JH25" s="16" t="s">
        <v>77</v>
      </c>
      <c r="JI25" s="16" t="s">
        <v>78</v>
      </c>
      <c r="JJ25" s="16" t="s">
        <v>84</v>
      </c>
      <c r="JK25" s="16" t="s">
        <v>80</v>
      </c>
      <c r="JL25" s="16" t="s">
        <v>81</v>
      </c>
      <c r="JM25" s="16" t="s">
        <v>82</v>
      </c>
      <c r="JN25" s="76"/>
      <c r="JO25" s="16" t="s">
        <v>71</v>
      </c>
      <c r="JP25" s="16" t="s">
        <v>72</v>
      </c>
      <c r="JQ25" s="16" t="s">
        <v>73</v>
      </c>
      <c r="JR25" s="16" t="s">
        <v>74</v>
      </c>
      <c r="JS25" s="16" t="s">
        <v>75</v>
      </c>
      <c r="JT25" s="16" t="s">
        <v>76</v>
      </c>
      <c r="JU25" s="16" t="s">
        <v>77</v>
      </c>
      <c r="JV25" s="16" t="s">
        <v>78</v>
      </c>
      <c r="JW25" s="16" t="s">
        <v>84</v>
      </c>
      <c r="JX25" s="16" t="s">
        <v>80</v>
      </c>
      <c r="JY25" s="16" t="s">
        <v>81</v>
      </c>
      <c r="JZ25" s="16" t="s">
        <v>82</v>
      </c>
      <c r="KA25" s="76"/>
      <c r="KB25" s="16" t="s">
        <v>71</v>
      </c>
      <c r="KC25" s="16" t="s">
        <v>72</v>
      </c>
      <c r="KD25" s="16" t="s">
        <v>73</v>
      </c>
      <c r="KE25" s="16" t="s">
        <v>74</v>
      </c>
      <c r="KF25" s="16" t="s">
        <v>75</v>
      </c>
      <c r="KG25" s="16" t="s">
        <v>76</v>
      </c>
      <c r="KH25" s="16" t="s">
        <v>77</v>
      </c>
      <c r="KI25" s="16" t="s">
        <v>78</v>
      </c>
      <c r="KJ25" s="16" t="s">
        <v>84</v>
      </c>
      <c r="KK25" s="16" t="s">
        <v>80</v>
      </c>
      <c r="KL25" s="16" t="s">
        <v>81</v>
      </c>
      <c r="KM25" s="16" t="s">
        <v>82</v>
      </c>
      <c r="KN25" s="76"/>
      <c r="KO25" s="16" t="s">
        <v>71</v>
      </c>
      <c r="KP25" s="16" t="s">
        <v>72</v>
      </c>
      <c r="KQ25" s="16" t="s">
        <v>73</v>
      </c>
      <c r="KR25" s="16" t="s">
        <v>74</v>
      </c>
      <c r="KS25" s="16" t="s">
        <v>75</v>
      </c>
      <c r="KT25" s="16" t="s">
        <v>76</v>
      </c>
      <c r="KU25" s="16" t="s">
        <v>77</v>
      </c>
      <c r="KV25" s="16" t="s">
        <v>78</v>
      </c>
      <c r="KW25" s="16" t="s">
        <v>84</v>
      </c>
      <c r="KX25" s="16" t="s">
        <v>80</v>
      </c>
      <c r="KY25" s="16" t="s">
        <v>81</v>
      </c>
      <c r="KZ25" s="16" t="s">
        <v>82</v>
      </c>
      <c r="LA25" s="76"/>
      <c r="LB25" s="16" t="s">
        <v>71</v>
      </c>
      <c r="LC25" s="16" t="s">
        <v>72</v>
      </c>
      <c r="LD25" s="16" t="s">
        <v>73</v>
      </c>
      <c r="LE25" s="16" t="s">
        <v>74</v>
      </c>
      <c r="LF25" s="16" t="s">
        <v>75</v>
      </c>
      <c r="LG25" s="16" t="s">
        <v>76</v>
      </c>
      <c r="LH25" s="16" t="s">
        <v>77</v>
      </c>
      <c r="LI25" s="16" t="s">
        <v>78</v>
      </c>
      <c r="LJ25" s="16" t="s">
        <v>84</v>
      </c>
      <c r="LK25" s="16" t="s">
        <v>80</v>
      </c>
      <c r="LL25" s="16" t="s">
        <v>81</v>
      </c>
      <c r="LM25" s="16" t="s">
        <v>82</v>
      </c>
      <c r="LN25" s="76"/>
    </row>
    <row r="26" spans="1:326" s="21" customFormat="1">
      <c r="A26" s="17" t="s">
        <v>85</v>
      </c>
      <c r="B26" s="18"/>
      <c r="C26" s="18"/>
      <c r="D26" s="18">
        <v>4057</v>
      </c>
      <c r="E26" s="18">
        <v>3779</v>
      </c>
      <c r="F26" s="18">
        <v>3582</v>
      </c>
      <c r="G26" s="18">
        <v>3640</v>
      </c>
      <c r="H26" s="18">
        <v>3640</v>
      </c>
      <c r="I26" s="18">
        <v>3601</v>
      </c>
      <c r="J26" s="18">
        <v>3481</v>
      </c>
      <c r="K26" s="18">
        <v>3559</v>
      </c>
      <c r="L26" s="18">
        <v>3550</v>
      </c>
      <c r="M26" s="18">
        <v>3329</v>
      </c>
      <c r="N26" s="18">
        <f>SUM(B26:M26)</f>
        <v>36218</v>
      </c>
      <c r="O26" s="18">
        <v>3181</v>
      </c>
      <c r="P26" s="18">
        <v>2944</v>
      </c>
      <c r="Q26" s="18">
        <v>3129</v>
      </c>
      <c r="R26" s="18">
        <v>3416</v>
      </c>
      <c r="S26" s="18">
        <v>3726</v>
      </c>
      <c r="T26" s="18">
        <v>3561</v>
      </c>
      <c r="U26" s="18">
        <v>3673</v>
      </c>
      <c r="V26" s="18">
        <v>3666</v>
      </c>
      <c r="W26" s="18">
        <v>3462</v>
      </c>
      <c r="X26" s="18">
        <v>3431</v>
      </c>
      <c r="Y26" s="18">
        <v>3378</v>
      </c>
      <c r="Z26" s="18">
        <v>3119</v>
      </c>
      <c r="AA26" s="18">
        <f>SUM(O26:Z26)</f>
        <v>40686</v>
      </c>
      <c r="AB26" s="18">
        <v>3111</v>
      </c>
      <c r="AC26" s="18">
        <v>2798</v>
      </c>
      <c r="AD26" s="18">
        <v>3361</v>
      </c>
      <c r="AE26" s="18">
        <v>3133</v>
      </c>
      <c r="AF26" s="18">
        <v>3483</v>
      </c>
      <c r="AG26" s="18">
        <v>3409</v>
      </c>
      <c r="AH26" s="18">
        <v>3690</v>
      </c>
      <c r="AI26" s="18">
        <v>3761</v>
      </c>
      <c r="AJ26" s="18">
        <v>3672</v>
      </c>
      <c r="AK26" s="18">
        <v>3770</v>
      </c>
      <c r="AL26" s="18">
        <v>3716</v>
      </c>
      <c r="AM26" s="18">
        <v>3707</v>
      </c>
      <c r="AN26" s="18">
        <f>SUM(AB26:AM26)</f>
        <v>41611</v>
      </c>
      <c r="AO26" s="18">
        <v>3526</v>
      </c>
      <c r="AP26" s="18">
        <v>3401</v>
      </c>
      <c r="AQ26" s="18">
        <v>3844</v>
      </c>
      <c r="AR26" s="18">
        <v>3563</v>
      </c>
      <c r="AS26" s="18">
        <v>3452</v>
      </c>
      <c r="AT26" s="18">
        <v>3266</v>
      </c>
      <c r="AU26" s="18">
        <v>3330</v>
      </c>
      <c r="AV26" s="18">
        <v>3826</v>
      </c>
      <c r="AW26" s="18">
        <v>3413</v>
      </c>
      <c r="AX26" s="18">
        <v>3391</v>
      </c>
      <c r="AY26" s="18">
        <v>2891</v>
      </c>
      <c r="AZ26" s="18">
        <v>3279</v>
      </c>
      <c r="BA26" s="18">
        <f>SUM(AO26:AZ26)</f>
        <v>41182</v>
      </c>
      <c r="BB26" s="18">
        <v>2824</v>
      </c>
      <c r="BC26" s="18">
        <v>2573</v>
      </c>
      <c r="BD26" s="18">
        <v>3200</v>
      </c>
      <c r="BE26" s="18">
        <v>3444</v>
      </c>
      <c r="BF26" s="18">
        <v>3490</v>
      </c>
      <c r="BG26" s="18">
        <v>3440</v>
      </c>
      <c r="BH26" s="18">
        <v>3656</v>
      </c>
      <c r="BI26" s="18">
        <v>3849</v>
      </c>
      <c r="BJ26" s="18">
        <v>3638</v>
      </c>
      <c r="BK26" s="18">
        <v>3582</v>
      </c>
      <c r="BL26" s="18">
        <v>3454</v>
      </c>
      <c r="BM26" s="18">
        <v>3452</v>
      </c>
      <c r="BN26" s="18">
        <f>SUM(BB26:BM26)</f>
        <v>40602</v>
      </c>
      <c r="BO26" s="18">
        <v>3234</v>
      </c>
      <c r="BP26" s="18">
        <v>3162</v>
      </c>
      <c r="BQ26" s="18">
        <v>3718</v>
      </c>
      <c r="BR26" s="18">
        <v>3617</v>
      </c>
      <c r="BS26" s="18">
        <v>3766</v>
      </c>
      <c r="BT26" s="18">
        <v>3665</v>
      </c>
      <c r="BU26" s="18">
        <v>4044</v>
      </c>
      <c r="BV26" s="18">
        <v>4268</v>
      </c>
      <c r="BW26" s="18">
        <v>4069</v>
      </c>
      <c r="BX26" s="18">
        <v>4252</v>
      </c>
      <c r="BY26" s="18">
        <v>4004</v>
      </c>
      <c r="BZ26" s="18">
        <v>3735</v>
      </c>
      <c r="CA26" s="18">
        <f>SUM(BO26:BZ26)</f>
        <v>45534</v>
      </c>
      <c r="CB26" s="18">
        <v>3789</v>
      </c>
      <c r="CC26" s="18">
        <v>3641</v>
      </c>
      <c r="CD26" s="18">
        <v>4311</v>
      </c>
      <c r="CE26" s="18">
        <v>4296</v>
      </c>
      <c r="CF26" s="18">
        <v>4379</v>
      </c>
      <c r="CG26" s="18">
        <v>4286</v>
      </c>
      <c r="CH26" s="18">
        <v>4736</v>
      </c>
      <c r="CI26" s="18">
        <v>5546</v>
      </c>
      <c r="CJ26" s="18">
        <v>4790</v>
      </c>
      <c r="CK26" s="18">
        <v>4686</v>
      </c>
      <c r="CL26" s="18">
        <v>4634</v>
      </c>
      <c r="CM26" s="18">
        <v>4652</v>
      </c>
      <c r="CN26" s="18">
        <f>SUM(CB26:CM26)</f>
        <v>53746</v>
      </c>
      <c r="CO26" s="18">
        <v>4598</v>
      </c>
      <c r="CP26" s="18">
        <v>4668</v>
      </c>
      <c r="CQ26" s="18">
        <v>4782</v>
      </c>
      <c r="CR26" s="18">
        <v>4715</v>
      </c>
      <c r="CS26" s="18">
        <v>4629</v>
      </c>
      <c r="CT26" s="18">
        <v>4520</v>
      </c>
      <c r="CU26" s="18">
        <v>4634</v>
      </c>
      <c r="CV26" s="18">
        <v>4949</v>
      </c>
      <c r="CW26" s="18">
        <v>4491</v>
      </c>
      <c r="CX26" s="18">
        <v>4627</v>
      </c>
      <c r="CY26" s="18">
        <v>4337</v>
      </c>
      <c r="CZ26" s="18">
        <v>4283</v>
      </c>
      <c r="DA26" s="18">
        <f>SUM(CO26:CZ26)</f>
        <v>55233</v>
      </c>
      <c r="DB26" s="18">
        <v>4176</v>
      </c>
      <c r="DC26" s="18">
        <v>4161</v>
      </c>
      <c r="DD26" s="18">
        <v>4856</v>
      </c>
      <c r="DE26" s="18">
        <v>4937</v>
      </c>
      <c r="DF26" s="18">
        <v>4820</v>
      </c>
      <c r="DG26" s="18">
        <v>4747</v>
      </c>
      <c r="DH26" s="18">
        <v>4981</v>
      </c>
      <c r="DI26" s="18">
        <v>5221</v>
      </c>
      <c r="DJ26" s="18">
        <v>4921</v>
      </c>
      <c r="DK26" s="18">
        <v>5278</v>
      </c>
      <c r="DL26" s="18">
        <v>5204</v>
      </c>
      <c r="DM26" s="18">
        <v>5367</v>
      </c>
      <c r="DN26" s="18">
        <f>SUM(DB26:DM26)</f>
        <v>58669</v>
      </c>
      <c r="DO26" s="18">
        <v>5566</v>
      </c>
      <c r="DP26" s="18">
        <v>4989</v>
      </c>
      <c r="DQ26" s="18">
        <v>5686</v>
      </c>
      <c r="DR26" s="18">
        <v>5649</v>
      </c>
      <c r="DS26" s="18">
        <v>5945</v>
      </c>
      <c r="DT26" s="18">
        <v>5948</v>
      </c>
      <c r="DU26" s="18">
        <v>6406</v>
      </c>
      <c r="DV26" s="18">
        <v>6858</v>
      </c>
      <c r="DW26" s="18">
        <v>6247</v>
      </c>
      <c r="DX26" s="18">
        <v>6502</v>
      </c>
      <c r="DY26" s="18">
        <v>5948</v>
      </c>
      <c r="DZ26" s="18">
        <v>5976</v>
      </c>
      <c r="EA26" s="18">
        <f>SUM(DO26:DZ26)</f>
        <v>71720</v>
      </c>
      <c r="EB26" s="18">
        <v>6187</v>
      </c>
      <c r="EC26" s="18">
        <v>5828</v>
      </c>
      <c r="ED26" s="18">
        <v>6436</v>
      </c>
      <c r="EE26" s="18">
        <v>6538</v>
      </c>
      <c r="EF26" s="18">
        <v>7032</v>
      </c>
      <c r="EG26" s="18">
        <v>6591</v>
      </c>
      <c r="EH26" s="18">
        <v>6880</v>
      </c>
      <c r="EI26" s="18">
        <v>7060</v>
      </c>
      <c r="EJ26" s="18">
        <v>6243</v>
      </c>
      <c r="EK26" s="18">
        <v>6716</v>
      </c>
      <c r="EL26" s="18">
        <v>6550</v>
      </c>
      <c r="EM26" s="18">
        <v>6748</v>
      </c>
      <c r="EN26" s="18">
        <f>SUM(EB26:EM26)</f>
        <v>78809</v>
      </c>
      <c r="EO26" s="18">
        <v>6863</v>
      </c>
      <c r="EP26" s="18">
        <v>6505</v>
      </c>
      <c r="EQ26" s="18">
        <v>7085</v>
      </c>
      <c r="ER26" s="18">
        <v>7174</v>
      </c>
      <c r="ES26" s="18">
        <v>7349</v>
      </c>
      <c r="ET26" s="18">
        <v>7141</v>
      </c>
      <c r="EU26" s="18">
        <v>7676</v>
      </c>
      <c r="EV26" s="18">
        <v>7941</v>
      </c>
      <c r="EW26" s="18">
        <v>7355</v>
      </c>
      <c r="EX26" s="18">
        <v>7965</v>
      </c>
      <c r="EY26" s="18">
        <v>7520</v>
      </c>
      <c r="EZ26" s="18">
        <v>7630</v>
      </c>
      <c r="FA26" s="18">
        <f>SUM(EO26:EZ26)</f>
        <v>88204</v>
      </c>
      <c r="FB26" s="18">
        <v>7560</v>
      </c>
      <c r="FC26" s="18">
        <v>7085</v>
      </c>
      <c r="FD26" s="18">
        <v>7520</v>
      </c>
      <c r="FE26" s="18">
        <v>7372</v>
      </c>
      <c r="FF26" s="18">
        <v>7614</v>
      </c>
      <c r="FG26" s="18">
        <v>7224</v>
      </c>
      <c r="FH26" s="18">
        <v>8002</v>
      </c>
      <c r="FI26" s="18">
        <v>8274</v>
      </c>
      <c r="FJ26" s="18">
        <v>7902</v>
      </c>
      <c r="FK26" s="18">
        <v>8238</v>
      </c>
      <c r="FL26" s="18">
        <v>7613</v>
      </c>
      <c r="FM26" s="18">
        <v>7501</v>
      </c>
      <c r="FN26" s="18">
        <f>SUM(FB26:FM26)</f>
        <v>91905</v>
      </c>
      <c r="FO26" s="18">
        <v>7278</v>
      </c>
      <c r="FP26" s="18">
        <v>6732</v>
      </c>
      <c r="FQ26" s="18">
        <v>7189</v>
      </c>
      <c r="FR26" s="18">
        <v>7222</v>
      </c>
      <c r="FS26" s="18">
        <v>7664</v>
      </c>
      <c r="FT26" s="18">
        <v>7395</v>
      </c>
      <c r="FU26" s="18">
        <v>7940</v>
      </c>
      <c r="FV26" s="18">
        <v>8274</v>
      </c>
      <c r="FW26" s="18">
        <v>7805</v>
      </c>
      <c r="FX26" s="18">
        <v>8318</v>
      </c>
      <c r="FY26" s="18">
        <v>7585</v>
      </c>
      <c r="FZ26" s="18">
        <v>7726</v>
      </c>
      <c r="GA26" s="18">
        <f>SUM(FO26:FZ26)</f>
        <v>91128</v>
      </c>
      <c r="GB26" s="18">
        <v>7701</v>
      </c>
      <c r="GC26" s="18">
        <v>7159</v>
      </c>
      <c r="GD26" s="18">
        <v>7784</v>
      </c>
      <c r="GE26" s="18">
        <v>7702</v>
      </c>
      <c r="GF26" s="18">
        <v>8179</v>
      </c>
      <c r="GG26" s="18">
        <v>7963</v>
      </c>
      <c r="GH26" s="18">
        <v>8792</v>
      </c>
      <c r="GI26" s="18">
        <v>9362</v>
      </c>
      <c r="GJ26" s="18">
        <v>8762</v>
      </c>
      <c r="GK26" s="18">
        <v>9146</v>
      </c>
      <c r="GL26" s="18">
        <v>8565</v>
      </c>
      <c r="GM26" s="18">
        <v>8861</v>
      </c>
      <c r="GN26" s="18">
        <f>SUM(GB26:GM26)</f>
        <v>99976</v>
      </c>
      <c r="GO26" s="18">
        <v>8591</v>
      </c>
      <c r="GP26" s="18">
        <v>8153</v>
      </c>
      <c r="GQ26" s="18">
        <v>8808</v>
      </c>
      <c r="GR26" s="18">
        <v>8498</v>
      </c>
      <c r="GS26" s="18">
        <v>9022</v>
      </c>
      <c r="GT26" s="18">
        <v>8533</v>
      </c>
      <c r="GU26" s="18">
        <v>9253</v>
      </c>
      <c r="GV26" s="18">
        <v>9523</v>
      </c>
      <c r="GW26" s="18">
        <v>8796</v>
      </c>
      <c r="GX26" s="18">
        <v>9091</v>
      </c>
      <c r="GY26" s="18">
        <v>8469</v>
      </c>
      <c r="GZ26" s="18">
        <v>8767</v>
      </c>
      <c r="HA26" s="18">
        <f>SUM(GO26:GZ26)</f>
        <v>105504</v>
      </c>
      <c r="HB26" s="18">
        <v>8551</v>
      </c>
      <c r="HC26" s="18">
        <v>7933</v>
      </c>
      <c r="HD26" s="18">
        <v>9321</v>
      </c>
      <c r="HE26" s="18">
        <v>8650</v>
      </c>
      <c r="HF26" s="18">
        <v>8786</v>
      </c>
      <c r="HG26" s="18">
        <v>8615</v>
      </c>
      <c r="HH26" s="18">
        <v>9623</v>
      </c>
      <c r="HI26" s="18">
        <v>9909</v>
      </c>
      <c r="HJ26" s="18">
        <v>9343</v>
      </c>
      <c r="HK26" s="18">
        <v>9829</v>
      </c>
      <c r="HL26" s="18">
        <v>9229</v>
      </c>
      <c r="HM26" s="18">
        <v>9788</v>
      </c>
      <c r="HN26" s="18">
        <f>SUM(HB26:HM26)</f>
        <v>109577</v>
      </c>
      <c r="HO26" s="18">
        <v>9435</v>
      </c>
      <c r="HP26" s="18">
        <v>8688</v>
      </c>
      <c r="HQ26" s="18">
        <v>9386</v>
      </c>
      <c r="HR26" s="18">
        <v>9098</v>
      </c>
      <c r="HS26" s="18">
        <v>9507</v>
      </c>
      <c r="HT26" s="18">
        <v>9210</v>
      </c>
      <c r="HU26" s="18">
        <v>10137</v>
      </c>
      <c r="HV26" s="18">
        <v>9953</v>
      </c>
      <c r="HW26" s="18">
        <v>9071</v>
      </c>
      <c r="HX26" s="18">
        <v>9506</v>
      </c>
      <c r="HY26" s="18">
        <v>8778</v>
      </c>
      <c r="HZ26" s="18">
        <v>8732</v>
      </c>
      <c r="IA26" s="18">
        <f>SUM(HO26:HZ26)</f>
        <v>111501</v>
      </c>
      <c r="IB26" s="18">
        <v>8438</v>
      </c>
      <c r="IC26" s="18">
        <v>8097</v>
      </c>
      <c r="ID26" s="18">
        <v>9058</v>
      </c>
      <c r="IE26" s="18">
        <v>9339</v>
      </c>
      <c r="IF26" s="18">
        <v>10353</v>
      </c>
      <c r="IG26" s="18">
        <v>9667</v>
      </c>
      <c r="IH26" s="18">
        <v>10250</v>
      </c>
      <c r="II26" s="18">
        <v>10830</v>
      </c>
      <c r="IJ26" s="18">
        <v>10140</v>
      </c>
      <c r="IK26" s="18">
        <v>9570</v>
      </c>
      <c r="IL26" s="18">
        <v>9629</v>
      </c>
      <c r="IM26" s="18">
        <v>10183</v>
      </c>
      <c r="IN26" s="18">
        <f>SUM(IB26:IM26)</f>
        <v>115554</v>
      </c>
      <c r="IO26" s="18">
        <v>9903</v>
      </c>
      <c r="IP26" s="18">
        <v>9361</v>
      </c>
      <c r="IQ26" s="18">
        <v>5507</v>
      </c>
      <c r="IR26" s="18">
        <v>970</v>
      </c>
      <c r="IS26" s="18">
        <v>1291</v>
      </c>
      <c r="IT26" s="18">
        <v>1183</v>
      </c>
      <c r="IU26" s="18">
        <v>1811</v>
      </c>
      <c r="IV26" s="18">
        <v>1983</v>
      </c>
      <c r="IW26" s="18">
        <v>2056</v>
      </c>
      <c r="IX26" s="18">
        <v>3601</v>
      </c>
      <c r="IY26" s="18">
        <v>4462</v>
      </c>
      <c r="IZ26" s="18">
        <v>5604</v>
      </c>
      <c r="JA26" s="18">
        <f>+SUM(IO26:IZ26)</f>
        <v>47732</v>
      </c>
      <c r="JB26" s="18">
        <v>5855</v>
      </c>
      <c r="JC26" s="18">
        <v>3047</v>
      </c>
      <c r="JD26" s="18">
        <v>4466</v>
      </c>
      <c r="JE26" s="18">
        <v>4658</v>
      </c>
      <c r="JF26" s="18">
        <v>5617</v>
      </c>
      <c r="JG26" s="18">
        <v>5837</v>
      </c>
      <c r="JH26" s="18">
        <v>6593</v>
      </c>
      <c r="JI26" s="18">
        <v>6908</v>
      </c>
      <c r="JJ26" s="18">
        <v>7007</v>
      </c>
      <c r="JK26" s="18">
        <v>7316</v>
      </c>
      <c r="JL26" s="18">
        <v>7549</v>
      </c>
      <c r="JM26" s="18">
        <v>7898</v>
      </c>
      <c r="JN26" s="18">
        <f>+SUM(JB26:JM26)</f>
        <v>72751</v>
      </c>
      <c r="JO26" s="18">
        <v>7339</v>
      </c>
      <c r="JP26" s="18">
        <v>6482</v>
      </c>
      <c r="JQ26" s="18">
        <v>7264</v>
      </c>
      <c r="JR26" s="18">
        <v>7184</v>
      </c>
      <c r="JS26" s="18">
        <v>7511</v>
      </c>
      <c r="JT26" s="18">
        <v>7580</v>
      </c>
      <c r="JU26" s="18">
        <v>8557</v>
      </c>
      <c r="JV26" s="18">
        <v>9152</v>
      </c>
      <c r="JW26" s="18">
        <v>8899</v>
      </c>
      <c r="JX26" s="18">
        <v>9413</v>
      </c>
      <c r="JY26" s="18">
        <v>9080</v>
      </c>
      <c r="JZ26" s="18">
        <v>9343</v>
      </c>
      <c r="KA26" s="18">
        <f>+SUM(JO26:JZ26)</f>
        <v>97804</v>
      </c>
      <c r="KB26" s="18">
        <v>8982</v>
      </c>
      <c r="KC26" s="18">
        <v>7521</v>
      </c>
      <c r="KD26" s="18">
        <v>8239</v>
      </c>
      <c r="KE26" s="18">
        <v>8348</v>
      </c>
      <c r="KF26" s="18">
        <v>8904</v>
      </c>
      <c r="KG26" s="18">
        <v>8585</v>
      </c>
      <c r="KH26" s="18">
        <v>9511</v>
      </c>
      <c r="KI26" s="18">
        <v>9794</v>
      </c>
      <c r="KJ26" s="18">
        <v>9126</v>
      </c>
      <c r="KK26" s="18">
        <v>9517</v>
      </c>
      <c r="KL26" s="18">
        <v>9105</v>
      </c>
      <c r="KM26" s="18">
        <v>9731</v>
      </c>
      <c r="KN26" s="18">
        <f>+SUM(KB26:KM26)</f>
        <v>107363</v>
      </c>
      <c r="KO26" s="18">
        <v>9287</v>
      </c>
      <c r="KP26" s="18">
        <v>8564</v>
      </c>
      <c r="KQ26" s="18">
        <v>9277</v>
      </c>
      <c r="KR26" s="18">
        <v>9307</v>
      </c>
      <c r="KS26" s="18">
        <v>9808</v>
      </c>
      <c r="KT26" s="18">
        <v>9463</v>
      </c>
      <c r="KU26" s="18">
        <v>10146</v>
      </c>
      <c r="KV26" s="18">
        <v>10693</v>
      </c>
      <c r="KW26" s="18">
        <v>10238</v>
      </c>
      <c r="KX26" s="18">
        <v>10682</v>
      </c>
      <c r="KY26" s="18">
        <v>9785</v>
      </c>
      <c r="KZ26" s="18">
        <v>10060</v>
      </c>
      <c r="LA26" s="18">
        <f>+SUM(KO26:KZ26)</f>
        <v>117310</v>
      </c>
      <c r="LB26" s="18">
        <v>9921</v>
      </c>
      <c r="LC26" s="18">
        <v>8772</v>
      </c>
      <c r="LD26" s="18">
        <v>10002</v>
      </c>
      <c r="LE26" s="18">
        <v>9922</v>
      </c>
      <c r="LF26" s="18">
        <v>10392</v>
      </c>
      <c r="LG26" s="18">
        <v>9793</v>
      </c>
      <c r="LH26" s="18">
        <v>10797</v>
      </c>
      <c r="LI26" s="18">
        <v>11052</v>
      </c>
      <c r="LJ26" s="18">
        <v>9922</v>
      </c>
      <c r="LK26" s="18">
        <v>9948</v>
      </c>
      <c r="LL26" s="18">
        <v>9727</v>
      </c>
      <c r="LM26" s="18"/>
      <c r="LN26" s="18">
        <f>+SUM(LB26:LM26)</f>
        <v>110248</v>
      </c>
    </row>
    <row r="27" spans="1:326" s="21" customFormat="1">
      <c r="A27" s="17" t="s">
        <v>86</v>
      </c>
      <c r="B27" s="18"/>
      <c r="C27" s="18"/>
      <c r="D27" s="18">
        <v>2601</v>
      </c>
      <c r="E27" s="18">
        <v>2418</v>
      </c>
      <c r="F27" s="18">
        <v>2447</v>
      </c>
      <c r="G27" s="18">
        <v>2353</v>
      </c>
      <c r="H27" s="18">
        <v>2588</v>
      </c>
      <c r="I27" s="18">
        <v>2531</v>
      </c>
      <c r="J27" s="18">
        <v>2398</v>
      </c>
      <c r="K27" s="18">
        <v>2488</v>
      </c>
      <c r="L27" s="18">
        <v>2602</v>
      </c>
      <c r="M27" s="18">
        <v>2618</v>
      </c>
      <c r="N27" s="18">
        <f>SUM(B27:M27)</f>
        <v>25044</v>
      </c>
      <c r="O27" s="18">
        <v>2573</v>
      </c>
      <c r="P27" s="18">
        <v>2334</v>
      </c>
      <c r="Q27" s="18">
        <v>2437</v>
      </c>
      <c r="R27" s="18">
        <v>2350</v>
      </c>
      <c r="S27" s="18">
        <v>2421</v>
      </c>
      <c r="T27" s="18">
        <v>2384</v>
      </c>
      <c r="U27" s="18">
        <v>2434</v>
      </c>
      <c r="V27" s="18">
        <v>2507</v>
      </c>
      <c r="W27" s="18">
        <v>2503</v>
      </c>
      <c r="X27" s="18">
        <v>2542</v>
      </c>
      <c r="Y27" s="18">
        <v>2477</v>
      </c>
      <c r="Z27" s="18">
        <v>2679</v>
      </c>
      <c r="AA27" s="18">
        <f>SUM(O27:Z27)</f>
        <v>29641</v>
      </c>
      <c r="AB27" s="18">
        <v>2566</v>
      </c>
      <c r="AC27" s="18">
        <v>2168</v>
      </c>
      <c r="AD27" s="18">
        <v>2478</v>
      </c>
      <c r="AE27" s="18">
        <v>2204</v>
      </c>
      <c r="AF27" s="18">
        <v>2239</v>
      </c>
      <c r="AG27" s="18">
        <v>2184</v>
      </c>
      <c r="AH27" s="18">
        <v>2325</v>
      </c>
      <c r="AI27" s="18">
        <v>2406</v>
      </c>
      <c r="AJ27" s="18">
        <v>2342</v>
      </c>
      <c r="AK27" s="18">
        <v>2493</v>
      </c>
      <c r="AL27" s="18">
        <v>2481</v>
      </c>
      <c r="AM27" s="18">
        <v>2733</v>
      </c>
      <c r="AN27" s="18">
        <f>SUM(AB27:AM27)</f>
        <v>28619</v>
      </c>
      <c r="AO27" s="18">
        <v>2660</v>
      </c>
      <c r="AP27" s="18">
        <v>2410</v>
      </c>
      <c r="AQ27" s="18">
        <v>2614</v>
      </c>
      <c r="AR27" s="18">
        <v>2528</v>
      </c>
      <c r="AS27" s="18">
        <v>2517</v>
      </c>
      <c r="AT27" s="18">
        <v>2403</v>
      </c>
      <c r="AU27" s="18">
        <v>2678</v>
      </c>
      <c r="AV27" s="18">
        <v>2621</v>
      </c>
      <c r="AW27" s="18">
        <v>2553</v>
      </c>
      <c r="AX27" s="18">
        <v>2658</v>
      </c>
      <c r="AY27" s="18">
        <v>2701</v>
      </c>
      <c r="AZ27" s="18">
        <v>2785</v>
      </c>
      <c r="BA27" s="18">
        <f>SUM(AO27:AZ27)</f>
        <v>31128</v>
      </c>
      <c r="BB27" s="18">
        <v>2601</v>
      </c>
      <c r="BC27" s="18">
        <v>2332</v>
      </c>
      <c r="BD27" s="18">
        <v>2702</v>
      </c>
      <c r="BE27" s="18">
        <v>2525</v>
      </c>
      <c r="BF27" s="18">
        <v>2637</v>
      </c>
      <c r="BG27" s="18">
        <v>2618</v>
      </c>
      <c r="BH27" s="18">
        <v>2832</v>
      </c>
      <c r="BI27" s="18">
        <v>2930</v>
      </c>
      <c r="BJ27" s="18">
        <v>2809</v>
      </c>
      <c r="BK27" s="18">
        <v>2876</v>
      </c>
      <c r="BL27" s="18">
        <v>2835</v>
      </c>
      <c r="BM27" s="18">
        <v>2980</v>
      </c>
      <c r="BN27" s="18">
        <f>SUM(BB27:BM27)</f>
        <v>32677</v>
      </c>
      <c r="BO27" s="18">
        <v>2894</v>
      </c>
      <c r="BP27" s="18">
        <v>2312</v>
      </c>
      <c r="BQ27" s="18">
        <v>2747</v>
      </c>
      <c r="BR27" s="18">
        <v>2557</v>
      </c>
      <c r="BS27" s="18">
        <v>2513</v>
      </c>
      <c r="BT27" s="18">
        <v>2485</v>
      </c>
      <c r="BU27" s="18">
        <v>2666</v>
      </c>
      <c r="BV27" s="18">
        <v>2660</v>
      </c>
      <c r="BW27" s="18">
        <v>2605</v>
      </c>
      <c r="BX27" s="18">
        <v>2723</v>
      </c>
      <c r="BY27" s="18">
        <v>2677</v>
      </c>
      <c r="BZ27" s="18">
        <v>2946</v>
      </c>
      <c r="CA27" s="18">
        <f>SUM(BO27:BZ27)</f>
        <v>31785</v>
      </c>
      <c r="CB27" s="18">
        <v>2858</v>
      </c>
      <c r="CC27" s="18">
        <v>2577</v>
      </c>
      <c r="CD27" s="18">
        <v>3021</v>
      </c>
      <c r="CE27" s="18">
        <v>3000</v>
      </c>
      <c r="CF27" s="18">
        <v>3195</v>
      </c>
      <c r="CG27" s="18">
        <v>3198</v>
      </c>
      <c r="CH27" s="18">
        <v>3605</v>
      </c>
      <c r="CI27" s="18">
        <v>3570</v>
      </c>
      <c r="CJ27" s="18">
        <v>3396</v>
      </c>
      <c r="CK27" s="18">
        <v>3509</v>
      </c>
      <c r="CL27" s="18">
        <v>3482</v>
      </c>
      <c r="CM27" s="18">
        <v>3719</v>
      </c>
      <c r="CN27" s="18">
        <f>SUM(CB27:CM27)</f>
        <v>39130</v>
      </c>
      <c r="CO27" s="18">
        <v>3599</v>
      </c>
      <c r="CP27" s="18">
        <v>3190</v>
      </c>
      <c r="CQ27" s="18">
        <v>3476</v>
      </c>
      <c r="CR27" s="18">
        <v>3358</v>
      </c>
      <c r="CS27" s="18">
        <v>3520</v>
      </c>
      <c r="CT27" s="18">
        <v>3424</v>
      </c>
      <c r="CU27" s="18">
        <v>3814</v>
      </c>
      <c r="CV27" s="18">
        <v>3833</v>
      </c>
      <c r="CW27" s="18">
        <v>3741</v>
      </c>
      <c r="CX27" s="18">
        <v>3757</v>
      </c>
      <c r="CY27" s="18">
        <v>3796</v>
      </c>
      <c r="CZ27" s="18">
        <v>3983</v>
      </c>
      <c r="DA27" s="18">
        <f>SUM(CO27:CZ27)</f>
        <v>43491</v>
      </c>
      <c r="DB27" s="18">
        <v>3971</v>
      </c>
      <c r="DC27" s="18">
        <v>3528</v>
      </c>
      <c r="DD27" s="18">
        <v>3926</v>
      </c>
      <c r="DE27" s="18">
        <v>3789</v>
      </c>
      <c r="DF27" s="18">
        <v>3760</v>
      </c>
      <c r="DG27" s="18">
        <v>3725</v>
      </c>
      <c r="DH27" s="18">
        <v>4059</v>
      </c>
      <c r="DI27" s="18">
        <v>4007</v>
      </c>
      <c r="DJ27" s="18">
        <v>3726</v>
      </c>
      <c r="DK27" s="18">
        <v>3897</v>
      </c>
      <c r="DL27" s="18">
        <v>3865</v>
      </c>
      <c r="DM27" s="18">
        <v>4042</v>
      </c>
      <c r="DN27" s="18">
        <f>SUM(DB27:DM27)</f>
        <v>46295</v>
      </c>
      <c r="DO27" s="18">
        <v>3890</v>
      </c>
      <c r="DP27" s="18">
        <v>3524</v>
      </c>
      <c r="DQ27" s="18">
        <v>4055</v>
      </c>
      <c r="DR27" s="18">
        <v>3801</v>
      </c>
      <c r="DS27" s="18">
        <v>4026</v>
      </c>
      <c r="DT27" s="18">
        <v>3917</v>
      </c>
      <c r="DU27" s="18">
        <v>4215</v>
      </c>
      <c r="DV27" s="18">
        <v>4256</v>
      </c>
      <c r="DW27" s="18">
        <v>4078</v>
      </c>
      <c r="DX27" s="18">
        <v>4192</v>
      </c>
      <c r="DY27" s="18">
        <v>4186</v>
      </c>
      <c r="DZ27" s="18">
        <v>4633</v>
      </c>
      <c r="EA27" s="18">
        <f>SUM(DO27:DZ27)</f>
        <v>48773</v>
      </c>
      <c r="EB27" s="18">
        <v>4676</v>
      </c>
      <c r="EC27" s="18">
        <v>4189</v>
      </c>
      <c r="ED27" s="18">
        <v>4734</v>
      </c>
      <c r="EE27" s="18">
        <v>4581</v>
      </c>
      <c r="EF27" s="18">
        <v>4585</v>
      </c>
      <c r="EG27" s="18">
        <v>4440</v>
      </c>
      <c r="EH27" s="18">
        <v>5065</v>
      </c>
      <c r="EI27" s="18">
        <v>5058</v>
      </c>
      <c r="EJ27" s="18">
        <v>4754</v>
      </c>
      <c r="EK27" s="18">
        <v>4722</v>
      </c>
      <c r="EL27" s="18">
        <v>4583</v>
      </c>
      <c r="EM27" s="18">
        <v>4887</v>
      </c>
      <c r="EN27" s="18">
        <f>SUM(EB27:EM27)</f>
        <v>56274</v>
      </c>
      <c r="EO27" s="18">
        <v>4884</v>
      </c>
      <c r="EP27" s="18">
        <v>4650</v>
      </c>
      <c r="EQ27" s="18">
        <v>4943</v>
      </c>
      <c r="ER27" s="18">
        <v>4715</v>
      </c>
      <c r="ES27" s="18">
        <v>4859</v>
      </c>
      <c r="ET27" s="18">
        <v>4811</v>
      </c>
      <c r="EU27" s="18">
        <v>5125</v>
      </c>
      <c r="EV27" s="18">
        <v>5223</v>
      </c>
      <c r="EW27" s="18">
        <v>5048</v>
      </c>
      <c r="EX27" s="18">
        <v>5269</v>
      </c>
      <c r="EY27" s="18">
        <v>5214</v>
      </c>
      <c r="EZ27" s="18">
        <v>5381</v>
      </c>
      <c r="FA27" s="18">
        <f>SUM(EO27:EZ27)</f>
        <v>60122</v>
      </c>
      <c r="FB27" s="18">
        <v>5258</v>
      </c>
      <c r="FC27" s="18">
        <v>4681</v>
      </c>
      <c r="FD27" s="18">
        <v>5097</v>
      </c>
      <c r="FE27" s="18">
        <v>4953</v>
      </c>
      <c r="FF27" s="18">
        <v>5262</v>
      </c>
      <c r="FG27" s="18">
        <v>5012</v>
      </c>
      <c r="FH27" s="18">
        <v>5239</v>
      </c>
      <c r="FI27" s="18">
        <v>5309</v>
      </c>
      <c r="FJ27" s="18">
        <v>4973</v>
      </c>
      <c r="FK27" s="18">
        <v>5091</v>
      </c>
      <c r="FL27" s="18">
        <v>5049</v>
      </c>
      <c r="FM27" s="18">
        <v>5289</v>
      </c>
      <c r="FN27" s="18">
        <f>SUM(FB27:FM27)</f>
        <v>61213</v>
      </c>
      <c r="FO27" s="18">
        <v>5331</v>
      </c>
      <c r="FP27" s="18">
        <v>4735</v>
      </c>
      <c r="FQ27" s="18">
        <v>5314</v>
      </c>
      <c r="FR27" s="18">
        <v>5110</v>
      </c>
      <c r="FS27" s="18">
        <v>5324</v>
      </c>
      <c r="FT27" s="18">
        <v>5247</v>
      </c>
      <c r="FU27" s="18">
        <v>5540</v>
      </c>
      <c r="FV27" s="18">
        <v>5572</v>
      </c>
      <c r="FW27" s="18">
        <v>5372</v>
      </c>
      <c r="FX27" s="18">
        <v>5562</v>
      </c>
      <c r="FY27" s="18">
        <v>5319</v>
      </c>
      <c r="FZ27" s="18">
        <v>5539</v>
      </c>
      <c r="GA27" s="18">
        <f>SUM(FO27:FZ27)</f>
        <v>63965</v>
      </c>
      <c r="GB27" s="18">
        <v>5626</v>
      </c>
      <c r="GC27" s="18">
        <v>5048</v>
      </c>
      <c r="GD27" s="18">
        <v>5520</v>
      </c>
      <c r="GE27" s="18">
        <v>5196</v>
      </c>
      <c r="GF27" s="18">
        <v>5377</v>
      </c>
      <c r="GG27" s="18">
        <v>5255</v>
      </c>
      <c r="GH27" s="18">
        <v>5721</v>
      </c>
      <c r="GI27" s="18">
        <v>5790</v>
      </c>
      <c r="GJ27" s="18">
        <v>5570</v>
      </c>
      <c r="GK27" s="18">
        <v>5906</v>
      </c>
      <c r="GL27" s="18">
        <v>5625</v>
      </c>
      <c r="GM27" s="18">
        <v>5778</v>
      </c>
      <c r="GN27" s="18">
        <f>SUM(GB27:GM27)</f>
        <v>66412</v>
      </c>
      <c r="GO27" s="18">
        <v>5863</v>
      </c>
      <c r="GP27" s="18">
        <v>5391</v>
      </c>
      <c r="GQ27" s="18">
        <v>5736</v>
      </c>
      <c r="GR27" s="18">
        <v>5533</v>
      </c>
      <c r="GS27" s="18">
        <v>5917</v>
      </c>
      <c r="GT27" s="18">
        <v>5720</v>
      </c>
      <c r="GU27" s="18">
        <v>6306</v>
      </c>
      <c r="GV27" s="18">
        <v>6188</v>
      </c>
      <c r="GW27" s="18">
        <v>6005</v>
      </c>
      <c r="GX27" s="18">
        <v>6280</v>
      </c>
      <c r="GY27" s="18">
        <v>6103</v>
      </c>
      <c r="GZ27" s="18">
        <v>6269</v>
      </c>
      <c r="HA27" s="18">
        <f>SUM(GO27:GZ27)</f>
        <v>71311</v>
      </c>
      <c r="HB27" s="18">
        <v>6523</v>
      </c>
      <c r="HC27" s="18">
        <v>5817</v>
      </c>
      <c r="HD27" s="18">
        <v>6314</v>
      </c>
      <c r="HE27" s="18">
        <v>6100</v>
      </c>
      <c r="HF27" s="18">
        <v>6411</v>
      </c>
      <c r="HG27" s="18">
        <v>6226</v>
      </c>
      <c r="HH27" s="18">
        <v>6805</v>
      </c>
      <c r="HI27" s="18">
        <v>6666</v>
      </c>
      <c r="HJ27" s="18">
        <v>6401</v>
      </c>
      <c r="HK27" s="18">
        <v>6709</v>
      </c>
      <c r="HL27" s="18">
        <v>6450</v>
      </c>
      <c r="HM27" s="18">
        <v>6820</v>
      </c>
      <c r="HN27" s="18">
        <f>SUM(HB27:HM27)</f>
        <v>77242</v>
      </c>
      <c r="HO27" s="18">
        <v>7064</v>
      </c>
      <c r="HP27" s="18">
        <v>6025</v>
      </c>
      <c r="HQ27" s="18">
        <v>6699</v>
      </c>
      <c r="HR27" s="18">
        <v>6573</v>
      </c>
      <c r="HS27" s="18">
        <v>6686</v>
      </c>
      <c r="HT27" s="18">
        <v>6400</v>
      </c>
      <c r="HU27" s="18">
        <v>6976</v>
      </c>
      <c r="HV27" s="18">
        <v>6957</v>
      </c>
      <c r="HW27" s="18">
        <v>6718</v>
      </c>
      <c r="HX27" s="18">
        <v>6974</v>
      </c>
      <c r="HY27" s="18">
        <v>6845</v>
      </c>
      <c r="HZ27" s="18">
        <v>7277</v>
      </c>
      <c r="IA27" s="18">
        <f>SUM(HO27:HZ27)</f>
        <v>81194</v>
      </c>
      <c r="IB27" s="18">
        <v>7289</v>
      </c>
      <c r="IC27" s="18">
        <v>6527</v>
      </c>
      <c r="ID27" s="18">
        <v>7105</v>
      </c>
      <c r="IE27" s="18">
        <v>6720</v>
      </c>
      <c r="IF27" s="18">
        <v>6936</v>
      </c>
      <c r="IG27" s="18">
        <v>6619</v>
      </c>
      <c r="IH27" s="18">
        <v>7231</v>
      </c>
      <c r="II27" s="18">
        <v>6975</v>
      </c>
      <c r="IJ27" s="18">
        <v>6620</v>
      </c>
      <c r="IK27" s="18">
        <v>6740</v>
      </c>
      <c r="IL27" s="18">
        <v>6730</v>
      </c>
      <c r="IM27" s="18">
        <v>6812</v>
      </c>
      <c r="IN27" s="18">
        <f>SUM(IB27:IM27)</f>
        <v>82304</v>
      </c>
      <c r="IO27" s="18">
        <v>6891</v>
      </c>
      <c r="IP27" s="18">
        <v>6340</v>
      </c>
      <c r="IQ27" s="18">
        <v>3712</v>
      </c>
      <c r="IR27" s="18">
        <v>516</v>
      </c>
      <c r="IS27" s="18">
        <v>614</v>
      </c>
      <c r="IT27" s="18">
        <v>663</v>
      </c>
      <c r="IU27" s="18">
        <v>665</v>
      </c>
      <c r="IV27" s="18">
        <v>646</v>
      </c>
      <c r="IW27" s="18">
        <v>759</v>
      </c>
      <c r="IX27" s="18">
        <v>1061</v>
      </c>
      <c r="IY27" s="18">
        <v>1587</v>
      </c>
      <c r="IZ27" s="18">
        <v>2069</v>
      </c>
      <c r="JA27" s="18">
        <f>+SUM(IO27:IZ27)</f>
        <v>25523</v>
      </c>
      <c r="JB27" s="18">
        <v>2415</v>
      </c>
      <c r="JC27" s="18">
        <v>1905</v>
      </c>
      <c r="JD27" s="18">
        <v>1872</v>
      </c>
      <c r="JE27" s="18">
        <v>1675</v>
      </c>
      <c r="JF27" s="18">
        <v>1976</v>
      </c>
      <c r="JG27" s="18">
        <v>2096</v>
      </c>
      <c r="JH27" s="18">
        <v>2565</v>
      </c>
      <c r="JI27" s="18">
        <v>2579</v>
      </c>
      <c r="JJ27" s="18">
        <v>2619</v>
      </c>
      <c r="JK27" s="18">
        <v>2905</v>
      </c>
      <c r="JL27" s="18">
        <v>3192</v>
      </c>
      <c r="JM27" s="18">
        <v>3445</v>
      </c>
      <c r="JN27" s="18">
        <f>+SUM(JB27:JM27)</f>
        <v>29244</v>
      </c>
      <c r="JO27" s="18">
        <v>3453</v>
      </c>
      <c r="JP27" s="18">
        <v>3287</v>
      </c>
      <c r="JQ27" s="18">
        <v>3706</v>
      </c>
      <c r="JR27" s="18">
        <v>3956</v>
      </c>
      <c r="JS27" s="18">
        <v>4159</v>
      </c>
      <c r="JT27" s="18">
        <v>4203</v>
      </c>
      <c r="JU27" s="18">
        <v>4899</v>
      </c>
      <c r="JV27" s="18">
        <v>4907</v>
      </c>
      <c r="JW27" s="18">
        <v>4657</v>
      </c>
      <c r="JX27" s="18">
        <v>4847</v>
      </c>
      <c r="JY27" s="18">
        <v>4762</v>
      </c>
      <c r="JZ27" s="18">
        <v>5304</v>
      </c>
      <c r="KA27" s="18">
        <f>+SUM(JO27:JZ27)</f>
        <v>52140</v>
      </c>
      <c r="KB27" s="18">
        <v>5347</v>
      </c>
      <c r="KC27" s="18">
        <v>4767</v>
      </c>
      <c r="KD27" s="18">
        <v>5134</v>
      </c>
      <c r="KE27" s="18">
        <v>5030</v>
      </c>
      <c r="KF27" s="18">
        <v>5004</v>
      </c>
      <c r="KG27" s="18">
        <v>4902</v>
      </c>
      <c r="KH27" s="18">
        <v>5486</v>
      </c>
      <c r="KI27" s="18">
        <v>5469</v>
      </c>
      <c r="KJ27" s="18">
        <v>5247</v>
      </c>
      <c r="KK27" s="18">
        <v>5528</v>
      </c>
      <c r="KL27" s="18">
        <v>5431</v>
      </c>
      <c r="KM27" s="18">
        <v>5809</v>
      </c>
      <c r="KN27" s="18">
        <f>+SUM(KB27:KM27)</f>
        <v>63154</v>
      </c>
      <c r="KO27" s="18">
        <v>5816</v>
      </c>
      <c r="KP27" s="18">
        <v>5447</v>
      </c>
      <c r="KQ27" s="18">
        <v>5901</v>
      </c>
      <c r="KR27" s="18">
        <v>5929</v>
      </c>
      <c r="KS27" s="18">
        <v>5932</v>
      </c>
      <c r="KT27" s="18">
        <v>5791</v>
      </c>
      <c r="KU27" s="18">
        <v>6226</v>
      </c>
      <c r="KV27" s="18">
        <v>6076</v>
      </c>
      <c r="KW27" s="18">
        <v>6006</v>
      </c>
      <c r="KX27" s="18">
        <v>6267</v>
      </c>
      <c r="KY27" s="18">
        <v>6216</v>
      </c>
      <c r="KZ27" s="18">
        <v>6570</v>
      </c>
      <c r="LA27" s="18">
        <f>+SUM(KO27:KZ27)</f>
        <v>72177</v>
      </c>
      <c r="LB27" s="18">
        <v>6607</v>
      </c>
      <c r="LC27" s="18">
        <v>5983</v>
      </c>
      <c r="LD27" s="18">
        <v>6626</v>
      </c>
      <c r="LE27" s="18">
        <v>6497</v>
      </c>
      <c r="LF27" s="18">
        <v>6652</v>
      </c>
      <c r="LG27" s="18">
        <v>6248</v>
      </c>
      <c r="LH27" s="18">
        <v>6750</v>
      </c>
      <c r="LI27" s="18">
        <v>6699</v>
      </c>
      <c r="LJ27" s="18">
        <v>6338</v>
      </c>
      <c r="LK27" s="18">
        <v>6731</v>
      </c>
      <c r="LL27" s="18">
        <v>6566</v>
      </c>
      <c r="LM27" s="18"/>
      <c r="LN27" s="18">
        <f>+SUM(LB27:LM27)</f>
        <v>71697</v>
      </c>
    </row>
    <row r="28" spans="1:326" s="21" customFormat="1">
      <c r="A28" s="19" t="s">
        <v>88</v>
      </c>
      <c r="B28" s="20">
        <f t="shared" ref="B28:BR28" si="15">SUM(B26:B27)</f>
        <v>0</v>
      </c>
      <c r="C28" s="20">
        <f t="shared" si="15"/>
        <v>0</v>
      </c>
      <c r="D28" s="20">
        <f t="shared" si="15"/>
        <v>6658</v>
      </c>
      <c r="E28" s="20">
        <f t="shared" si="15"/>
        <v>6197</v>
      </c>
      <c r="F28" s="20">
        <f t="shared" si="15"/>
        <v>6029</v>
      </c>
      <c r="G28" s="20">
        <f t="shared" si="15"/>
        <v>5993</v>
      </c>
      <c r="H28" s="20">
        <f t="shared" si="15"/>
        <v>6228</v>
      </c>
      <c r="I28" s="20">
        <f t="shared" si="15"/>
        <v>6132</v>
      </c>
      <c r="J28" s="20">
        <f t="shared" si="15"/>
        <v>5879</v>
      </c>
      <c r="K28" s="20">
        <f t="shared" si="15"/>
        <v>6047</v>
      </c>
      <c r="L28" s="20">
        <f t="shared" si="15"/>
        <v>6152</v>
      </c>
      <c r="M28" s="20">
        <f t="shared" si="15"/>
        <v>5947</v>
      </c>
      <c r="N28" s="20">
        <f t="shared" si="15"/>
        <v>61262</v>
      </c>
      <c r="O28" s="20">
        <f t="shared" si="15"/>
        <v>5754</v>
      </c>
      <c r="P28" s="20">
        <f t="shared" si="15"/>
        <v>5278</v>
      </c>
      <c r="Q28" s="20">
        <f t="shared" si="15"/>
        <v>5566</v>
      </c>
      <c r="R28" s="20">
        <f t="shared" si="15"/>
        <v>5766</v>
      </c>
      <c r="S28" s="20">
        <f t="shared" si="15"/>
        <v>6147</v>
      </c>
      <c r="T28" s="20">
        <f t="shared" si="15"/>
        <v>5945</v>
      </c>
      <c r="U28" s="20">
        <f t="shared" si="15"/>
        <v>6107</v>
      </c>
      <c r="V28" s="20">
        <f t="shared" si="15"/>
        <v>6173</v>
      </c>
      <c r="W28" s="20">
        <f t="shared" si="15"/>
        <v>5965</v>
      </c>
      <c r="X28" s="20">
        <f t="shared" si="15"/>
        <v>5973</v>
      </c>
      <c r="Y28" s="20">
        <f t="shared" si="15"/>
        <v>5855</v>
      </c>
      <c r="Z28" s="20">
        <f t="shared" si="15"/>
        <v>5798</v>
      </c>
      <c r="AA28" s="20">
        <f t="shared" si="15"/>
        <v>70327</v>
      </c>
      <c r="AB28" s="20">
        <f t="shared" si="15"/>
        <v>5677</v>
      </c>
      <c r="AC28" s="20">
        <f t="shared" si="15"/>
        <v>4966</v>
      </c>
      <c r="AD28" s="20">
        <f t="shared" si="15"/>
        <v>5839</v>
      </c>
      <c r="AE28" s="20">
        <f t="shared" si="15"/>
        <v>5337</v>
      </c>
      <c r="AF28" s="20">
        <f t="shared" si="15"/>
        <v>5722</v>
      </c>
      <c r="AG28" s="20">
        <f t="shared" si="15"/>
        <v>5593</v>
      </c>
      <c r="AH28" s="20">
        <f t="shared" si="15"/>
        <v>6015</v>
      </c>
      <c r="AI28" s="20">
        <f t="shared" si="15"/>
        <v>6167</v>
      </c>
      <c r="AJ28" s="20">
        <f t="shared" si="15"/>
        <v>6014</v>
      </c>
      <c r="AK28" s="20">
        <f t="shared" si="15"/>
        <v>6263</v>
      </c>
      <c r="AL28" s="20">
        <f t="shared" si="15"/>
        <v>6197</v>
      </c>
      <c r="AM28" s="20">
        <f t="shared" si="15"/>
        <v>6440</v>
      </c>
      <c r="AN28" s="20">
        <f t="shared" si="15"/>
        <v>70230</v>
      </c>
      <c r="AO28" s="20">
        <f t="shared" si="15"/>
        <v>6186</v>
      </c>
      <c r="AP28" s="20">
        <f t="shared" si="15"/>
        <v>5811</v>
      </c>
      <c r="AQ28" s="20">
        <f t="shared" si="15"/>
        <v>6458</v>
      </c>
      <c r="AR28" s="20">
        <f t="shared" si="15"/>
        <v>6091</v>
      </c>
      <c r="AS28" s="20">
        <f t="shared" si="15"/>
        <v>5969</v>
      </c>
      <c r="AT28" s="20">
        <f t="shared" si="15"/>
        <v>5669</v>
      </c>
      <c r="AU28" s="20">
        <f t="shared" si="15"/>
        <v>6008</v>
      </c>
      <c r="AV28" s="20">
        <f t="shared" si="15"/>
        <v>6447</v>
      </c>
      <c r="AW28" s="20">
        <f t="shared" si="15"/>
        <v>5966</v>
      </c>
      <c r="AX28" s="20">
        <f t="shared" si="15"/>
        <v>6049</v>
      </c>
      <c r="AY28" s="20">
        <f t="shared" si="15"/>
        <v>5592</v>
      </c>
      <c r="AZ28" s="20">
        <f t="shared" si="15"/>
        <v>6064</v>
      </c>
      <c r="BA28" s="20">
        <f t="shared" si="15"/>
        <v>72310</v>
      </c>
      <c r="BB28" s="20">
        <f t="shared" si="15"/>
        <v>5425</v>
      </c>
      <c r="BC28" s="20">
        <f t="shared" si="15"/>
        <v>4905</v>
      </c>
      <c r="BD28" s="20">
        <f t="shared" si="15"/>
        <v>5902</v>
      </c>
      <c r="BE28" s="20">
        <f t="shared" si="15"/>
        <v>5969</v>
      </c>
      <c r="BF28" s="20">
        <f t="shared" si="15"/>
        <v>6127</v>
      </c>
      <c r="BG28" s="20">
        <f t="shared" si="15"/>
        <v>6058</v>
      </c>
      <c r="BH28" s="20">
        <f t="shared" si="15"/>
        <v>6488</v>
      </c>
      <c r="BI28" s="20">
        <f t="shared" si="15"/>
        <v>6779</v>
      </c>
      <c r="BJ28" s="20">
        <f t="shared" si="15"/>
        <v>6447</v>
      </c>
      <c r="BK28" s="20">
        <f t="shared" si="15"/>
        <v>6458</v>
      </c>
      <c r="BL28" s="20">
        <f t="shared" si="15"/>
        <v>6289</v>
      </c>
      <c r="BM28" s="20">
        <f t="shared" si="15"/>
        <v>6432</v>
      </c>
      <c r="BN28" s="20">
        <f t="shared" si="15"/>
        <v>73279</v>
      </c>
      <c r="BO28" s="20">
        <f t="shared" si="15"/>
        <v>6128</v>
      </c>
      <c r="BP28" s="20">
        <f t="shared" si="15"/>
        <v>5474</v>
      </c>
      <c r="BQ28" s="20">
        <f t="shared" si="15"/>
        <v>6465</v>
      </c>
      <c r="BR28" s="20">
        <f t="shared" si="15"/>
        <v>6174</v>
      </c>
      <c r="BS28" s="20">
        <f t="shared" ref="BS28:ED28" si="16">SUM(BS26:BS27)</f>
        <v>6279</v>
      </c>
      <c r="BT28" s="20">
        <f t="shared" si="16"/>
        <v>6150</v>
      </c>
      <c r="BU28" s="20">
        <f t="shared" si="16"/>
        <v>6710</v>
      </c>
      <c r="BV28" s="20">
        <f t="shared" si="16"/>
        <v>6928</v>
      </c>
      <c r="BW28" s="20">
        <f t="shared" si="16"/>
        <v>6674</v>
      </c>
      <c r="BX28" s="20">
        <f t="shared" si="16"/>
        <v>6975</v>
      </c>
      <c r="BY28" s="20">
        <f t="shared" si="16"/>
        <v>6681</v>
      </c>
      <c r="BZ28" s="20">
        <f t="shared" si="16"/>
        <v>6681</v>
      </c>
      <c r="CA28" s="20">
        <f t="shared" si="16"/>
        <v>77319</v>
      </c>
      <c r="CB28" s="20">
        <f t="shared" si="16"/>
        <v>6647</v>
      </c>
      <c r="CC28" s="20">
        <f t="shared" si="16"/>
        <v>6218</v>
      </c>
      <c r="CD28" s="20">
        <f t="shared" si="16"/>
        <v>7332</v>
      </c>
      <c r="CE28" s="20">
        <f t="shared" si="16"/>
        <v>7296</v>
      </c>
      <c r="CF28" s="20">
        <f t="shared" si="16"/>
        <v>7574</v>
      </c>
      <c r="CG28" s="20">
        <f t="shared" si="16"/>
        <v>7484</v>
      </c>
      <c r="CH28" s="20">
        <f t="shared" si="16"/>
        <v>8341</v>
      </c>
      <c r="CI28" s="20">
        <f t="shared" si="16"/>
        <v>9116</v>
      </c>
      <c r="CJ28" s="20">
        <f t="shared" si="16"/>
        <v>8186</v>
      </c>
      <c r="CK28" s="20">
        <f t="shared" si="16"/>
        <v>8195</v>
      </c>
      <c r="CL28" s="20">
        <f t="shared" si="16"/>
        <v>8116</v>
      </c>
      <c r="CM28" s="20">
        <f t="shared" si="16"/>
        <v>8371</v>
      </c>
      <c r="CN28" s="20">
        <f t="shared" si="16"/>
        <v>92876</v>
      </c>
      <c r="CO28" s="20">
        <f t="shared" si="16"/>
        <v>8197</v>
      </c>
      <c r="CP28" s="20">
        <f t="shared" si="16"/>
        <v>7858</v>
      </c>
      <c r="CQ28" s="20">
        <f t="shared" si="16"/>
        <v>8258</v>
      </c>
      <c r="CR28" s="20">
        <f t="shared" si="16"/>
        <v>8073</v>
      </c>
      <c r="CS28" s="20">
        <f t="shared" si="16"/>
        <v>8149</v>
      </c>
      <c r="CT28" s="20">
        <f t="shared" si="16"/>
        <v>7944</v>
      </c>
      <c r="CU28" s="20">
        <f t="shared" si="16"/>
        <v>8448</v>
      </c>
      <c r="CV28" s="20">
        <f t="shared" si="16"/>
        <v>8782</v>
      </c>
      <c r="CW28" s="20">
        <f t="shared" si="16"/>
        <v>8232</v>
      </c>
      <c r="CX28" s="20">
        <f t="shared" si="16"/>
        <v>8384</v>
      </c>
      <c r="CY28" s="20">
        <f t="shared" si="16"/>
        <v>8133</v>
      </c>
      <c r="CZ28" s="20">
        <f t="shared" si="16"/>
        <v>8266</v>
      </c>
      <c r="DA28" s="20">
        <f t="shared" si="16"/>
        <v>98724</v>
      </c>
      <c r="DB28" s="20">
        <f t="shared" si="16"/>
        <v>8147</v>
      </c>
      <c r="DC28" s="20">
        <f t="shared" si="16"/>
        <v>7689</v>
      </c>
      <c r="DD28" s="20">
        <f t="shared" si="16"/>
        <v>8782</v>
      </c>
      <c r="DE28" s="20">
        <f t="shared" si="16"/>
        <v>8726</v>
      </c>
      <c r="DF28" s="20">
        <f t="shared" si="16"/>
        <v>8580</v>
      </c>
      <c r="DG28" s="20">
        <f t="shared" si="16"/>
        <v>8472</v>
      </c>
      <c r="DH28" s="20">
        <f t="shared" si="16"/>
        <v>9040</v>
      </c>
      <c r="DI28" s="20">
        <f t="shared" si="16"/>
        <v>9228</v>
      </c>
      <c r="DJ28" s="20">
        <f t="shared" si="16"/>
        <v>8647</v>
      </c>
      <c r="DK28" s="20">
        <f t="shared" si="16"/>
        <v>9175</v>
      </c>
      <c r="DL28" s="20">
        <f t="shared" si="16"/>
        <v>9069</v>
      </c>
      <c r="DM28" s="20">
        <f t="shared" si="16"/>
        <v>9409</v>
      </c>
      <c r="DN28" s="20">
        <f t="shared" si="16"/>
        <v>104964</v>
      </c>
      <c r="DO28" s="20">
        <f t="shared" si="16"/>
        <v>9456</v>
      </c>
      <c r="DP28" s="20">
        <f t="shared" si="16"/>
        <v>8513</v>
      </c>
      <c r="DQ28" s="20">
        <f t="shared" si="16"/>
        <v>9741</v>
      </c>
      <c r="DR28" s="20">
        <f t="shared" si="16"/>
        <v>9450</v>
      </c>
      <c r="DS28" s="20">
        <f t="shared" si="16"/>
        <v>9971</v>
      </c>
      <c r="DT28" s="20">
        <f t="shared" si="16"/>
        <v>9865</v>
      </c>
      <c r="DU28" s="20">
        <f t="shared" si="16"/>
        <v>10621</v>
      </c>
      <c r="DV28" s="20">
        <f t="shared" si="16"/>
        <v>11114</v>
      </c>
      <c r="DW28" s="20">
        <f t="shared" si="16"/>
        <v>10325</v>
      </c>
      <c r="DX28" s="20">
        <f t="shared" si="16"/>
        <v>10694</v>
      </c>
      <c r="DY28" s="20">
        <f t="shared" si="16"/>
        <v>10134</v>
      </c>
      <c r="DZ28" s="20">
        <f t="shared" si="16"/>
        <v>10609</v>
      </c>
      <c r="EA28" s="20">
        <f t="shared" si="16"/>
        <v>120493</v>
      </c>
      <c r="EB28" s="20">
        <f t="shared" si="16"/>
        <v>10863</v>
      </c>
      <c r="EC28" s="20">
        <f t="shared" si="16"/>
        <v>10017</v>
      </c>
      <c r="ED28" s="20">
        <f t="shared" si="16"/>
        <v>11170</v>
      </c>
      <c r="EE28" s="20">
        <f t="shared" ref="EE28:GP28" si="17">SUM(EE26:EE27)</f>
        <v>11119</v>
      </c>
      <c r="EF28" s="20">
        <f t="shared" si="17"/>
        <v>11617</v>
      </c>
      <c r="EG28" s="20">
        <f t="shared" si="17"/>
        <v>11031</v>
      </c>
      <c r="EH28" s="20">
        <f t="shared" si="17"/>
        <v>11945</v>
      </c>
      <c r="EI28" s="20">
        <f t="shared" si="17"/>
        <v>12118</v>
      </c>
      <c r="EJ28" s="20">
        <f t="shared" si="17"/>
        <v>10997</v>
      </c>
      <c r="EK28" s="20">
        <f t="shared" si="17"/>
        <v>11438</v>
      </c>
      <c r="EL28" s="20">
        <f t="shared" si="17"/>
        <v>11133</v>
      </c>
      <c r="EM28" s="20">
        <f t="shared" si="17"/>
        <v>11635</v>
      </c>
      <c r="EN28" s="20">
        <f t="shared" si="17"/>
        <v>135083</v>
      </c>
      <c r="EO28" s="20">
        <f t="shared" si="17"/>
        <v>11747</v>
      </c>
      <c r="EP28" s="20">
        <f t="shared" si="17"/>
        <v>11155</v>
      </c>
      <c r="EQ28" s="20">
        <f t="shared" si="17"/>
        <v>12028</v>
      </c>
      <c r="ER28" s="20">
        <f t="shared" si="17"/>
        <v>11889</v>
      </c>
      <c r="ES28" s="20">
        <f t="shared" si="17"/>
        <v>12208</v>
      </c>
      <c r="ET28" s="20">
        <f t="shared" si="17"/>
        <v>11952</v>
      </c>
      <c r="EU28" s="20">
        <f t="shared" si="17"/>
        <v>12801</v>
      </c>
      <c r="EV28" s="20">
        <f t="shared" si="17"/>
        <v>13164</v>
      </c>
      <c r="EW28" s="20">
        <f t="shared" si="17"/>
        <v>12403</v>
      </c>
      <c r="EX28" s="20">
        <f t="shared" si="17"/>
        <v>13234</v>
      </c>
      <c r="EY28" s="20">
        <f t="shared" si="17"/>
        <v>12734</v>
      </c>
      <c r="EZ28" s="20">
        <f t="shared" si="17"/>
        <v>13011</v>
      </c>
      <c r="FA28" s="20">
        <f t="shared" si="17"/>
        <v>148326</v>
      </c>
      <c r="FB28" s="20">
        <f t="shared" si="17"/>
        <v>12818</v>
      </c>
      <c r="FC28" s="20">
        <f t="shared" si="17"/>
        <v>11766</v>
      </c>
      <c r="FD28" s="20">
        <f t="shared" si="17"/>
        <v>12617</v>
      </c>
      <c r="FE28" s="20">
        <f t="shared" si="17"/>
        <v>12325</v>
      </c>
      <c r="FF28" s="20">
        <f t="shared" si="17"/>
        <v>12876</v>
      </c>
      <c r="FG28" s="20">
        <f t="shared" si="17"/>
        <v>12236</v>
      </c>
      <c r="FH28" s="20">
        <f t="shared" si="17"/>
        <v>13241</v>
      </c>
      <c r="FI28" s="20">
        <f t="shared" si="17"/>
        <v>13583</v>
      </c>
      <c r="FJ28" s="20">
        <f t="shared" si="17"/>
        <v>12875</v>
      </c>
      <c r="FK28" s="20">
        <f t="shared" si="17"/>
        <v>13329</v>
      </c>
      <c r="FL28" s="20">
        <f t="shared" si="17"/>
        <v>12662</v>
      </c>
      <c r="FM28" s="20">
        <f t="shared" si="17"/>
        <v>12790</v>
      </c>
      <c r="FN28" s="20">
        <f t="shared" si="17"/>
        <v>153118</v>
      </c>
      <c r="FO28" s="20">
        <f t="shared" si="17"/>
        <v>12609</v>
      </c>
      <c r="FP28" s="20">
        <f t="shared" si="17"/>
        <v>11467</v>
      </c>
      <c r="FQ28" s="20">
        <f t="shared" si="17"/>
        <v>12503</v>
      </c>
      <c r="FR28" s="20">
        <f t="shared" si="17"/>
        <v>12332</v>
      </c>
      <c r="FS28" s="20">
        <f t="shared" si="17"/>
        <v>12988</v>
      </c>
      <c r="FT28" s="20">
        <f t="shared" si="17"/>
        <v>12642</v>
      </c>
      <c r="FU28" s="20">
        <f t="shared" si="17"/>
        <v>13480</v>
      </c>
      <c r="FV28" s="20">
        <f t="shared" si="17"/>
        <v>13846</v>
      </c>
      <c r="FW28" s="20">
        <f t="shared" si="17"/>
        <v>13177</v>
      </c>
      <c r="FX28" s="20">
        <f t="shared" si="17"/>
        <v>13880</v>
      </c>
      <c r="FY28" s="20">
        <f t="shared" si="17"/>
        <v>12904</v>
      </c>
      <c r="FZ28" s="20">
        <f t="shared" si="17"/>
        <v>13265</v>
      </c>
      <c r="GA28" s="20">
        <f t="shared" si="17"/>
        <v>155093</v>
      </c>
      <c r="GB28" s="20">
        <f t="shared" si="17"/>
        <v>13327</v>
      </c>
      <c r="GC28" s="20">
        <f t="shared" si="17"/>
        <v>12207</v>
      </c>
      <c r="GD28" s="20">
        <f t="shared" si="17"/>
        <v>13304</v>
      </c>
      <c r="GE28" s="20">
        <f t="shared" si="17"/>
        <v>12898</v>
      </c>
      <c r="GF28" s="20">
        <f t="shared" si="17"/>
        <v>13556</v>
      </c>
      <c r="GG28" s="20">
        <f t="shared" si="17"/>
        <v>13218</v>
      </c>
      <c r="GH28" s="20">
        <f t="shared" si="17"/>
        <v>14513</v>
      </c>
      <c r="GI28" s="20">
        <f t="shared" si="17"/>
        <v>15152</v>
      </c>
      <c r="GJ28" s="20">
        <f t="shared" si="17"/>
        <v>14332</v>
      </c>
      <c r="GK28" s="20">
        <f t="shared" si="17"/>
        <v>15052</v>
      </c>
      <c r="GL28" s="20">
        <f t="shared" si="17"/>
        <v>14190</v>
      </c>
      <c r="GM28" s="20">
        <f t="shared" si="17"/>
        <v>14639</v>
      </c>
      <c r="GN28" s="20">
        <f t="shared" si="17"/>
        <v>166388</v>
      </c>
      <c r="GO28" s="20">
        <f t="shared" si="17"/>
        <v>14454</v>
      </c>
      <c r="GP28" s="20">
        <f t="shared" si="17"/>
        <v>13544</v>
      </c>
      <c r="GQ28" s="20">
        <f t="shared" ref="GQ28:IN28" si="18">SUM(GQ26:GQ27)</f>
        <v>14544</v>
      </c>
      <c r="GR28" s="20">
        <f t="shared" si="18"/>
        <v>14031</v>
      </c>
      <c r="GS28" s="20">
        <f t="shared" si="18"/>
        <v>14939</v>
      </c>
      <c r="GT28" s="20">
        <f t="shared" si="18"/>
        <v>14253</v>
      </c>
      <c r="GU28" s="20">
        <f t="shared" si="18"/>
        <v>15559</v>
      </c>
      <c r="GV28" s="20">
        <f t="shared" si="18"/>
        <v>15711</v>
      </c>
      <c r="GW28" s="20">
        <f t="shared" si="18"/>
        <v>14801</v>
      </c>
      <c r="GX28" s="20">
        <f t="shared" si="18"/>
        <v>15371</v>
      </c>
      <c r="GY28" s="20">
        <f t="shared" si="18"/>
        <v>14572</v>
      </c>
      <c r="GZ28" s="20">
        <f t="shared" si="18"/>
        <v>15036</v>
      </c>
      <c r="HA28" s="20">
        <f t="shared" si="18"/>
        <v>176815</v>
      </c>
      <c r="HB28" s="20">
        <f t="shared" si="18"/>
        <v>15074</v>
      </c>
      <c r="HC28" s="20">
        <f t="shared" si="18"/>
        <v>13750</v>
      </c>
      <c r="HD28" s="20">
        <f t="shared" si="18"/>
        <v>15635</v>
      </c>
      <c r="HE28" s="20">
        <f t="shared" si="18"/>
        <v>14750</v>
      </c>
      <c r="HF28" s="20">
        <f t="shared" si="18"/>
        <v>15197</v>
      </c>
      <c r="HG28" s="20">
        <f t="shared" si="18"/>
        <v>14841</v>
      </c>
      <c r="HH28" s="20">
        <f t="shared" si="18"/>
        <v>16428</v>
      </c>
      <c r="HI28" s="20">
        <f t="shared" si="18"/>
        <v>16575</v>
      </c>
      <c r="HJ28" s="20">
        <f t="shared" si="18"/>
        <v>15744</v>
      </c>
      <c r="HK28" s="20">
        <f t="shared" si="18"/>
        <v>16538</v>
      </c>
      <c r="HL28" s="20">
        <f t="shared" si="18"/>
        <v>15679</v>
      </c>
      <c r="HM28" s="20">
        <f t="shared" si="18"/>
        <v>16608</v>
      </c>
      <c r="HN28" s="20">
        <f t="shared" si="18"/>
        <v>186819</v>
      </c>
      <c r="HO28" s="20">
        <f t="shared" si="18"/>
        <v>16499</v>
      </c>
      <c r="HP28" s="20">
        <f t="shared" si="18"/>
        <v>14713</v>
      </c>
      <c r="HQ28" s="20">
        <f t="shared" si="18"/>
        <v>16085</v>
      </c>
      <c r="HR28" s="20">
        <f t="shared" si="18"/>
        <v>15671</v>
      </c>
      <c r="HS28" s="20">
        <f t="shared" si="18"/>
        <v>16193</v>
      </c>
      <c r="HT28" s="20">
        <f t="shared" si="18"/>
        <v>15610</v>
      </c>
      <c r="HU28" s="20">
        <f t="shared" si="18"/>
        <v>17113</v>
      </c>
      <c r="HV28" s="20">
        <f t="shared" si="18"/>
        <v>16910</v>
      </c>
      <c r="HW28" s="20">
        <f t="shared" si="18"/>
        <v>15789</v>
      </c>
      <c r="HX28" s="20">
        <f t="shared" si="18"/>
        <v>16480</v>
      </c>
      <c r="HY28" s="20">
        <f t="shared" si="18"/>
        <v>15623</v>
      </c>
      <c r="HZ28" s="20">
        <f t="shared" si="18"/>
        <v>16009</v>
      </c>
      <c r="IA28" s="20">
        <f t="shared" si="18"/>
        <v>192695</v>
      </c>
      <c r="IB28" s="20">
        <f t="shared" si="18"/>
        <v>15727</v>
      </c>
      <c r="IC28" s="20">
        <f t="shared" si="18"/>
        <v>14624</v>
      </c>
      <c r="ID28" s="20">
        <f t="shared" si="18"/>
        <v>16163</v>
      </c>
      <c r="IE28" s="20">
        <f t="shared" si="18"/>
        <v>16059</v>
      </c>
      <c r="IF28" s="20">
        <f t="shared" si="18"/>
        <v>17289</v>
      </c>
      <c r="IG28" s="20">
        <f t="shared" si="18"/>
        <v>16286</v>
      </c>
      <c r="IH28" s="20">
        <f t="shared" si="18"/>
        <v>17481</v>
      </c>
      <c r="II28" s="20">
        <f t="shared" si="18"/>
        <v>17805</v>
      </c>
      <c r="IJ28" s="20">
        <f t="shared" si="18"/>
        <v>16760</v>
      </c>
      <c r="IK28" s="20">
        <f t="shared" si="18"/>
        <v>16310</v>
      </c>
      <c r="IL28" s="20">
        <f t="shared" si="18"/>
        <v>16359</v>
      </c>
      <c r="IM28" s="20">
        <f t="shared" si="18"/>
        <v>16995</v>
      </c>
      <c r="IN28" s="20">
        <f t="shared" si="18"/>
        <v>197858</v>
      </c>
      <c r="IO28" s="20">
        <f>SUM(IO26:IO27)</f>
        <v>16794</v>
      </c>
      <c r="IP28" s="20">
        <f>SUM(IP26:IP27)</f>
        <v>15701</v>
      </c>
      <c r="IQ28" s="20">
        <f>SUM(IQ26:IQ27)</f>
        <v>9219</v>
      </c>
      <c r="IR28" s="20">
        <f t="shared" ref="IR28:JZ28" si="19">SUM(IR26:IR27)</f>
        <v>1486</v>
      </c>
      <c r="IS28" s="20">
        <f t="shared" si="19"/>
        <v>1905</v>
      </c>
      <c r="IT28" s="20">
        <f t="shared" si="19"/>
        <v>1846</v>
      </c>
      <c r="IU28" s="20">
        <f t="shared" si="19"/>
        <v>2476</v>
      </c>
      <c r="IV28" s="20">
        <f t="shared" si="19"/>
        <v>2629</v>
      </c>
      <c r="IW28" s="20">
        <f t="shared" si="19"/>
        <v>2815</v>
      </c>
      <c r="IX28" s="20">
        <f t="shared" si="19"/>
        <v>4662</v>
      </c>
      <c r="IY28" s="20">
        <f t="shared" si="19"/>
        <v>6049</v>
      </c>
      <c r="IZ28" s="20">
        <f t="shared" si="19"/>
        <v>7673</v>
      </c>
      <c r="JA28" s="20">
        <f>+SUM(IO28:IZ28)</f>
        <v>73255</v>
      </c>
      <c r="JB28" s="20">
        <f t="shared" si="19"/>
        <v>8270</v>
      </c>
      <c r="JC28" s="20">
        <f t="shared" si="19"/>
        <v>4952</v>
      </c>
      <c r="JD28" s="20">
        <f t="shared" si="19"/>
        <v>6338</v>
      </c>
      <c r="JE28" s="20">
        <f t="shared" si="19"/>
        <v>6333</v>
      </c>
      <c r="JF28" s="20">
        <f t="shared" si="19"/>
        <v>7593</v>
      </c>
      <c r="JG28" s="20">
        <f t="shared" si="19"/>
        <v>7933</v>
      </c>
      <c r="JH28" s="20">
        <f t="shared" si="19"/>
        <v>9158</v>
      </c>
      <c r="JI28" s="20">
        <f t="shared" si="19"/>
        <v>9487</v>
      </c>
      <c r="JJ28" s="20">
        <f t="shared" si="19"/>
        <v>9626</v>
      </c>
      <c r="JK28" s="20">
        <f t="shared" si="19"/>
        <v>10221</v>
      </c>
      <c r="JL28" s="20">
        <f t="shared" si="19"/>
        <v>10741</v>
      </c>
      <c r="JM28" s="20">
        <f t="shared" si="19"/>
        <v>11343</v>
      </c>
      <c r="JN28" s="20">
        <f t="shared" si="19"/>
        <v>101995</v>
      </c>
      <c r="JO28" s="20">
        <f t="shared" si="19"/>
        <v>10792</v>
      </c>
      <c r="JP28" s="20">
        <f t="shared" si="19"/>
        <v>9769</v>
      </c>
      <c r="JQ28" s="20">
        <f t="shared" si="19"/>
        <v>10970</v>
      </c>
      <c r="JR28" s="20">
        <f t="shared" si="19"/>
        <v>11140</v>
      </c>
      <c r="JS28" s="20">
        <f t="shared" si="19"/>
        <v>11670</v>
      </c>
      <c r="JT28" s="20">
        <f t="shared" si="19"/>
        <v>11783</v>
      </c>
      <c r="JU28" s="20">
        <f t="shared" si="19"/>
        <v>13456</v>
      </c>
      <c r="JV28" s="20">
        <f t="shared" si="19"/>
        <v>14059</v>
      </c>
      <c r="JW28" s="20">
        <f t="shared" si="19"/>
        <v>13556</v>
      </c>
      <c r="JX28" s="20">
        <f t="shared" si="19"/>
        <v>14260</v>
      </c>
      <c r="JY28" s="20">
        <f t="shared" si="19"/>
        <v>13842</v>
      </c>
      <c r="JZ28" s="20">
        <f t="shared" si="19"/>
        <v>14647</v>
      </c>
      <c r="KA28" s="20">
        <f>SUM(KA26:KA27)</f>
        <v>149944</v>
      </c>
      <c r="KB28" s="20">
        <f t="shared" ref="KB28:KN28" si="20">SUM(KB26:KB27)</f>
        <v>14329</v>
      </c>
      <c r="KC28" s="20">
        <f t="shared" si="20"/>
        <v>12288</v>
      </c>
      <c r="KD28" s="20">
        <f t="shared" si="20"/>
        <v>13373</v>
      </c>
      <c r="KE28" s="20">
        <f t="shared" si="20"/>
        <v>13378</v>
      </c>
      <c r="KF28" s="20">
        <f t="shared" si="20"/>
        <v>13908</v>
      </c>
      <c r="KG28" s="20">
        <f t="shared" si="20"/>
        <v>13487</v>
      </c>
      <c r="KH28" s="20">
        <f t="shared" si="20"/>
        <v>14997</v>
      </c>
      <c r="KI28" s="20">
        <f t="shared" si="20"/>
        <v>15263</v>
      </c>
      <c r="KJ28" s="20">
        <f t="shared" si="20"/>
        <v>14373</v>
      </c>
      <c r="KK28" s="20">
        <f t="shared" si="20"/>
        <v>15045</v>
      </c>
      <c r="KL28" s="20">
        <f t="shared" si="20"/>
        <v>14536</v>
      </c>
      <c r="KM28" s="20">
        <f t="shared" si="20"/>
        <v>15540</v>
      </c>
      <c r="KN28" s="20">
        <f t="shared" si="20"/>
        <v>170517</v>
      </c>
      <c r="KO28" s="20">
        <f t="shared" ref="KO28:LA28" si="21">SUM(KO26:KO27)</f>
        <v>15103</v>
      </c>
      <c r="KP28" s="20">
        <f t="shared" si="21"/>
        <v>14011</v>
      </c>
      <c r="KQ28" s="20">
        <f t="shared" si="21"/>
        <v>15178</v>
      </c>
      <c r="KR28" s="20">
        <f t="shared" si="21"/>
        <v>15236</v>
      </c>
      <c r="KS28" s="20">
        <f t="shared" si="21"/>
        <v>15740</v>
      </c>
      <c r="KT28" s="20">
        <f t="shared" si="21"/>
        <v>15254</v>
      </c>
      <c r="KU28" s="20">
        <f t="shared" si="21"/>
        <v>16372</v>
      </c>
      <c r="KV28" s="20">
        <f t="shared" si="21"/>
        <v>16769</v>
      </c>
      <c r="KW28" s="20">
        <f t="shared" si="21"/>
        <v>16244</v>
      </c>
      <c r="KX28" s="20">
        <f t="shared" si="21"/>
        <v>16949</v>
      </c>
      <c r="KY28" s="20">
        <f t="shared" si="21"/>
        <v>16001</v>
      </c>
      <c r="KZ28" s="20">
        <f t="shared" si="21"/>
        <v>16630</v>
      </c>
      <c r="LA28" s="20">
        <f t="shared" si="21"/>
        <v>189487</v>
      </c>
      <c r="LB28" s="20">
        <f t="shared" ref="LB28:LN28" si="22">SUM(LB26:LB27)</f>
        <v>16528</v>
      </c>
      <c r="LC28" s="20">
        <f t="shared" si="22"/>
        <v>14755</v>
      </c>
      <c r="LD28" s="20">
        <f t="shared" si="22"/>
        <v>16628</v>
      </c>
      <c r="LE28" s="20">
        <f t="shared" si="22"/>
        <v>16419</v>
      </c>
      <c r="LF28" s="20">
        <f t="shared" si="22"/>
        <v>17044</v>
      </c>
      <c r="LG28" s="20">
        <f t="shared" si="22"/>
        <v>16041</v>
      </c>
      <c r="LH28" s="20">
        <f t="shared" si="22"/>
        <v>17547</v>
      </c>
      <c r="LI28" s="20">
        <f t="shared" si="22"/>
        <v>17751</v>
      </c>
      <c r="LJ28" s="20">
        <f t="shared" si="22"/>
        <v>16260</v>
      </c>
      <c r="LK28" s="20">
        <f t="shared" si="22"/>
        <v>16679</v>
      </c>
      <c r="LL28" s="20">
        <f t="shared" si="22"/>
        <v>16293</v>
      </c>
      <c r="LM28" s="20">
        <f t="shared" si="22"/>
        <v>0</v>
      </c>
      <c r="LN28" s="20">
        <f t="shared" si="22"/>
        <v>181945</v>
      </c>
    </row>
    <row r="29" spans="1:326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1"/>
      <c r="IB29" s="11"/>
    </row>
    <row r="30" spans="1:326">
      <c r="A30" s="15" t="s">
        <v>92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1"/>
      <c r="IB30" s="11"/>
    </row>
    <row r="31" spans="1:326" ht="3" customHeight="1">
      <c r="HO31" s="11"/>
      <c r="IB31" s="11"/>
    </row>
    <row r="32" spans="1:326">
      <c r="A32" s="77" t="s">
        <v>93</v>
      </c>
      <c r="B32" s="75">
        <v>2001</v>
      </c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9" t="s">
        <v>46</v>
      </c>
      <c r="O32" s="75">
        <v>2002</v>
      </c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9" t="s">
        <v>47</v>
      </c>
      <c r="AB32" s="75">
        <v>2003</v>
      </c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9" t="s">
        <v>48</v>
      </c>
      <c r="AO32" s="75">
        <v>2004</v>
      </c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9" t="s">
        <v>49</v>
      </c>
      <c r="BB32" s="75">
        <v>2005</v>
      </c>
      <c r="BC32" s="75"/>
      <c r="BD32" s="75"/>
      <c r="BE32" s="75"/>
      <c r="BF32" s="75"/>
      <c r="BG32" s="75"/>
      <c r="BH32" s="75"/>
      <c r="BI32" s="75"/>
      <c r="BJ32" s="75"/>
      <c r="BK32" s="75"/>
      <c r="BL32" s="75"/>
      <c r="BM32" s="75"/>
      <c r="BN32" s="79" t="s">
        <v>50</v>
      </c>
      <c r="BO32" s="75">
        <v>2006</v>
      </c>
      <c r="BP32" s="75"/>
      <c r="BQ32" s="75"/>
      <c r="BR32" s="75"/>
      <c r="BS32" s="75"/>
      <c r="BT32" s="75"/>
      <c r="BU32" s="75"/>
      <c r="BV32" s="75"/>
      <c r="BW32" s="75"/>
      <c r="BX32" s="75"/>
      <c r="BY32" s="75"/>
      <c r="BZ32" s="75"/>
      <c r="CA32" s="79" t="s">
        <v>51</v>
      </c>
      <c r="CB32" s="75">
        <v>2007</v>
      </c>
      <c r="CC32" s="75"/>
      <c r="CD32" s="75"/>
      <c r="CE32" s="75"/>
      <c r="CF32" s="75"/>
      <c r="CG32" s="75"/>
      <c r="CH32" s="75"/>
      <c r="CI32" s="75"/>
      <c r="CJ32" s="75"/>
      <c r="CK32" s="75"/>
      <c r="CL32" s="75"/>
      <c r="CM32" s="75"/>
      <c r="CN32" s="79" t="s">
        <v>52</v>
      </c>
      <c r="CO32" s="75">
        <v>2008</v>
      </c>
      <c r="CP32" s="75"/>
      <c r="CQ32" s="75"/>
      <c r="CR32" s="75"/>
      <c r="CS32" s="75"/>
      <c r="CT32" s="75"/>
      <c r="CU32" s="75"/>
      <c r="CV32" s="75"/>
      <c r="CW32" s="75"/>
      <c r="CX32" s="75"/>
      <c r="CY32" s="75"/>
      <c r="CZ32" s="75"/>
      <c r="DA32" s="79" t="s">
        <v>53</v>
      </c>
      <c r="DB32" s="75">
        <v>2009</v>
      </c>
      <c r="DC32" s="75"/>
      <c r="DD32" s="75"/>
      <c r="DE32" s="75"/>
      <c r="DF32" s="75"/>
      <c r="DG32" s="75"/>
      <c r="DH32" s="75"/>
      <c r="DI32" s="75"/>
      <c r="DJ32" s="75"/>
      <c r="DK32" s="75"/>
      <c r="DL32" s="75"/>
      <c r="DM32" s="75"/>
      <c r="DN32" s="79" t="s">
        <v>54</v>
      </c>
      <c r="DO32" s="75">
        <v>2010</v>
      </c>
      <c r="DP32" s="75"/>
      <c r="DQ32" s="75"/>
      <c r="DR32" s="75"/>
      <c r="DS32" s="75"/>
      <c r="DT32" s="75"/>
      <c r="DU32" s="75"/>
      <c r="DV32" s="75"/>
      <c r="DW32" s="75"/>
      <c r="DX32" s="75"/>
      <c r="DY32" s="75"/>
      <c r="DZ32" s="75"/>
      <c r="EA32" s="79" t="s">
        <v>55</v>
      </c>
      <c r="EB32" s="75">
        <v>2011</v>
      </c>
      <c r="EC32" s="75"/>
      <c r="ED32" s="75"/>
      <c r="EE32" s="75"/>
      <c r="EF32" s="75"/>
      <c r="EG32" s="75"/>
      <c r="EH32" s="75"/>
      <c r="EI32" s="75"/>
      <c r="EJ32" s="75"/>
      <c r="EK32" s="75"/>
      <c r="EL32" s="75"/>
      <c r="EM32" s="75"/>
      <c r="EN32" s="79" t="s">
        <v>56</v>
      </c>
      <c r="EO32" s="75">
        <v>2012</v>
      </c>
      <c r="EP32" s="75"/>
      <c r="EQ32" s="75"/>
      <c r="ER32" s="75"/>
      <c r="ES32" s="75"/>
      <c r="ET32" s="75"/>
      <c r="EU32" s="75"/>
      <c r="EV32" s="75"/>
      <c r="EW32" s="75"/>
      <c r="EX32" s="75"/>
      <c r="EY32" s="75"/>
      <c r="EZ32" s="75"/>
      <c r="FA32" s="79" t="s">
        <v>57</v>
      </c>
      <c r="FB32" s="75">
        <v>2013</v>
      </c>
      <c r="FC32" s="75"/>
      <c r="FD32" s="75"/>
      <c r="FE32" s="75"/>
      <c r="FF32" s="75"/>
      <c r="FG32" s="75"/>
      <c r="FH32" s="75"/>
      <c r="FI32" s="75"/>
      <c r="FJ32" s="75"/>
      <c r="FK32" s="75"/>
      <c r="FL32" s="75"/>
      <c r="FM32" s="75"/>
      <c r="FN32" s="79" t="s">
        <v>58</v>
      </c>
      <c r="FO32" s="75">
        <v>2014</v>
      </c>
      <c r="FP32" s="75"/>
      <c r="FQ32" s="75"/>
      <c r="FR32" s="75"/>
      <c r="FS32" s="75"/>
      <c r="FT32" s="75"/>
      <c r="FU32" s="75"/>
      <c r="FV32" s="75"/>
      <c r="FW32" s="75"/>
      <c r="FX32" s="75"/>
      <c r="FY32" s="75"/>
      <c r="FZ32" s="75"/>
      <c r="GA32" s="79" t="s">
        <v>59</v>
      </c>
      <c r="GB32" s="75">
        <v>2015</v>
      </c>
      <c r="GC32" s="75"/>
      <c r="GD32" s="75"/>
      <c r="GE32" s="75"/>
      <c r="GF32" s="75"/>
      <c r="GG32" s="75"/>
      <c r="GH32" s="75"/>
      <c r="GI32" s="75"/>
      <c r="GJ32" s="75"/>
      <c r="GK32" s="75"/>
      <c r="GL32" s="75"/>
      <c r="GM32" s="75"/>
      <c r="GN32" s="79" t="s">
        <v>60</v>
      </c>
      <c r="GO32" s="75">
        <v>2016</v>
      </c>
      <c r="GP32" s="75"/>
      <c r="GQ32" s="75"/>
      <c r="GR32" s="75"/>
      <c r="GS32" s="75"/>
      <c r="GT32" s="75"/>
      <c r="GU32" s="75"/>
      <c r="GV32" s="75"/>
      <c r="GW32" s="75"/>
      <c r="GX32" s="75"/>
      <c r="GY32" s="75"/>
      <c r="GZ32" s="75"/>
      <c r="HA32" s="76" t="s">
        <v>61</v>
      </c>
      <c r="HB32" s="75">
        <v>2017</v>
      </c>
      <c r="HC32" s="75"/>
      <c r="HD32" s="75"/>
      <c r="HE32" s="75"/>
      <c r="HF32" s="75"/>
      <c r="HG32" s="75"/>
      <c r="HH32" s="75"/>
      <c r="HI32" s="75"/>
      <c r="HJ32" s="75"/>
      <c r="HK32" s="75"/>
      <c r="HL32" s="75"/>
      <c r="HM32" s="75"/>
      <c r="HN32" s="76" t="s">
        <v>62</v>
      </c>
      <c r="HO32" s="75">
        <v>2018</v>
      </c>
      <c r="HP32" s="75"/>
      <c r="HQ32" s="75"/>
      <c r="HR32" s="75"/>
      <c r="HS32" s="75"/>
      <c r="HT32" s="75"/>
      <c r="HU32" s="75"/>
      <c r="HV32" s="75"/>
      <c r="HW32" s="75"/>
      <c r="HX32" s="75"/>
      <c r="HY32" s="75"/>
      <c r="HZ32" s="75"/>
      <c r="IA32" s="76" t="s">
        <v>63</v>
      </c>
      <c r="IB32" s="75">
        <v>2019</v>
      </c>
      <c r="IC32" s="75"/>
      <c r="ID32" s="75"/>
      <c r="IE32" s="75"/>
      <c r="IF32" s="75"/>
      <c r="IG32" s="75"/>
      <c r="IH32" s="75"/>
      <c r="II32" s="75"/>
      <c r="IJ32" s="75"/>
      <c r="IK32" s="75"/>
      <c r="IL32" s="75"/>
      <c r="IM32" s="75"/>
      <c r="IN32" s="76" t="s">
        <v>64</v>
      </c>
      <c r="IO32" s="75">
        <v>2020</v>
      </c>
      <c r="IP32" s="75"/>
      <c r="IQ32" s="75"/>
      <c r="IR32" s="75"/>
      <c r="IS32" s="75"/>
      <c r="IT32" s="75"/>
      <c r="IU32" s="75"/>
      <c r="IV32" s="75"/>
      <c r="IW32" s="75"/>
      <c r="IX32" s="75"/>
      <c r="IY32" s="75"/>
      <c r="IZ32" s="75"/>
      <c r="JA32" s="76" t="s">
        <v>65</v>
      </c>
      <c r="JB32" s="75">
        <v>2021</v>
      </c>
      <c r="JC32" s="75"/>
      <c r="JD32" s="75"/>
      <c r="JE32" s="75"/>
      <c r="JF32" s="75"/>
      <c r="JG32" s="75"/>
      <c r="JH32" s="75"/>
      <c r="JI32" s="75"/>
      <c r="JJ32" s="75"/>
      <c r="JK32" s="75"/>
      <c r="JL32" s="75"/>
      <c r="JM32" s="75"/>
      <c r="JN32" s="76" t="s">
        <v>66</v>
      </c>
      <c r="JO32" s="75">
        <v>2022</v>
      </c>
      <c r="JP32" s="75"/>
      <c r="JQ32" s="75"/>
      <c r="JR32" s="75"/>
      <c r="JS32" s="75"/>
      <c r="JT32" s="75"/>
      <c r="JU32" s="75"/>
      <c r="JV32" s="75"/>
      <c r="JW32" s="75"/>
      <c r="JX32" s="75"/>
      <c r="JY32" s="75"/>
      <c r="JZ32" s="75"/>
      <c r="KA32" s="76" t="s">
        <v>67</v>
      </c>
      <c r="KB32" s="75">
        <f>KB7</f>
        <v>2023</v>
      </c>
      <c r="KC32" s="75"/>
      <c r="KD32" s="75"/>
      <c r="KE32" s="75"/>
      <c r="KF32" s="75"/>
      <c r="KG32" s="75"/>
      <c r="KH32" s="75"/>
      <c r="KI32" s="75"/>
      <c r="KJ32" s="75"/>
      <c r="KK32" s="75"/>
      <c r="KL32" s="75"/>
      <c r="KM32" s="75"/>
      <c r="KN32" s="76" t="s">
        <v>68</v>
      </c>
      <c r="KO32" s="75">
        <f>KO7</f>
        <v>2024</v>
      </c>
      <c r="KP32" s="75"/>
      <c r="KQ32" s="75"/>
      <c r="KR32" s="75"/>
      <c r="KS32" s="75"/>
      <c r="KT32" s="75"/>
      <c r="KU32" s="75"/>
      <c r="KV32" s="75"/>
      <c r="KW32" s="75"/>
      <c r="KX32" s="75"/>
      <c r="KY32" s="75"/>
      <c r="KZ32" s="75"/>
      <c r="LA32" s="76" t="s">
        <v>69</v>
      </c>
      <c r="LB32" s="75">
        <f>LB7</f>
        <v>2025</v>
      </c>
      <c r="LC32" s="75"/>
      <c r="LD32" s="75"/>
      <c r="LE32" s="75"/>
      <c r="LF32" s="75"/>
      <c r="LG32" s="75"/>
      <c r="LH32" s="75"/>
      <c r="LI32" s="75"/>
      <c r="LJ32" s="75"/>
      <c r="LK32" s="75"/>
      <c r="LL32" s="75"/>
      <c r="LM32" s="75"/>
      <c r="LN32" s="76" t="s">
        <v>70</v>
      </c>
    </row>
    <row r="33" spans="1:326">
      <c r="A33" s="78"/>
      <c r="B33" s="16" t="s">
        <v>71</v>
      </c>
      <c r="C33" s="16" t="s">
        <v>72</v>
      </c>
      <c r="D33" s="16" t="s">
        <v>73</v>
      </c>
      <c r="E33" s="16" t="s">
        <v>74</v>
      </c>
      <c r="F33" s="16" t="s">
        <v>75</v>
      </c>
      <c r="G33" s="16" t="s">
        <v>76</v>
      </c>
      <c r="H33" s="16" t="s">
        <v>77</v>
      </c>
      <c r="I33" s="16" t="s">
        <v>78</v>
      </c>
      <c r="J33" s="16" t="s">
        <v>79</v>
      </c>
      <c r="K33" s="16" t="s">
        <v>80</v>
      </c>
      <c r="L33" s="16" t="s">
        <v>81</v>
      </c>
      <c r="M33" s="16" t="s">
        <v>82</v>
      </c>
      <c r="N33" s="80"/>
      <c r="O33" s="16" t="s">
        <v>71</v>
      </c>
      <c r="P33" s="16" t="s">
        <v>72</v>
      </c>
      <c r="Q33" s="16" t="s">
        <v>73</v>
      </c>
      <c r="R33" s="16" t="s">
        <v>74</v>
      </c>
      <c r="S33" s="16" t="s">
        <v>75</v>
      </c>
      <c r="T33" s="16" t="s">
        <v>76</v>
      </c>
      <c r="U33" s="16" t="s">
        <v>77</v>
      </c>
      <c r="V33" s="16" t="s">
        <v>78</v>
      </c>
      <c r="W33" s="16" t="s">
        <v>79</v>
      </c>
      <c r="X33" s="16" t="s">
        <v>80</v>
      </c>
      <c r="Y33" s="16" t="s">
        <v>81</v>
      </c>
      <c r="Z33" s="16" t="s">
        <v>82</v>
      </c>
      <c r="AA33" s="80"/>
      <c r="AB33" s="16" t="s">
        <v>71</v>
      </c>
      <c r="AC33" s="16" t="s">
        <v>72</v>
      </c>
      <c r="AD33" s="16" t="s">
        <v>73</v>
      </c>
      <c r="AE33" s="16" t="s">
        <v>74</v>
      </c>
      <c r="AF33" s="16" t="s">
        <v>75</v>
      </c>
      <c r="AG33" s="16" t="s">
        <v>76</v>
      </c>
      <c r="AH33" s="16" t="s">
        <v>77</v>
      </c>
      <c r="AI33" s="16" t="s">
        <v>78</v>
      </c>
      <c r="AJ33" s="16" t="s">
        <v>79</v>
      </c>
      <c r="AK33" s="16" t="s">
        <v>80</v>
      </c>
      <c r="AL33" s="16" t="s">
        <v>81</v>
      </c>
      <c r="AM33" s="16" t="s">
        <v>82</v>
      </c>
      <c r="AN33" s="80"/>
      <c r="AO33" s="16" t="s">
        <v>71</v>
      </c>
      <c r="AP33" s="16" t="s">
        <v>72</v>
      </c>
      <c r="AQ33" s="16" t="s">
        <v>73</v>
      </c>
      <c r="AR33" s="16" t="s">
        <v>74</v>
      </c>
      <c r="AS33" s="16" t="s">
        <v>75</v>
      </c>
      <c r="AT33" s="16" t="s">
        <v>76</v>
      </c>
      <c r="AU33" s="16" t="s">
        <v>77</v>
      </c>
      <c r="AV33" s="16" t="s">
        <v>78</v>
      </c>
      <c r="AW33" s="16" t="s">
        <v>79</v>
      </c>
      <c r="AX33" s="16" t="s">
        <v>80</v>
      </c>
      <c r="AY33" s="16" t="s">
        <v>81</v>
      </c>
      <c r="AZ33" s="16" t="s">
        <v>82</v>
      </c>
      <c r="BA33" s="80"/>
      <c r="BB33" s="16" t="s">
        <v>71</v>
      </c>
      <c r="BC33" s="16" t="s">
        <v>72</v>
      </c>
      <c r="BD33" s="16" t="s">
        <v>73</v>
      </c>
      <c r="BE33" s="16" t="s">
        <v>74</v>
      </c>
      <c r="BF33" s="16" t="s">
        <v>75</v>
      </c>
      <c r="BG33" s="16" t="s">
        <v>76</v>
      </c>
      <c r="BH33" s="16" t="s">
        <v>77</v>
      </c>
      <c r="BI33" s="16" t="s">
        <v>78</v>
      </c>
      <c r="BJ33" s="16" t="s">
        <v>79</v>
      </c>
      <c r="BK33" s="16" t="s">
        <v>80</v>
      </c>
      <c r="BL33" s="16" t="s">
        <v>81</v>
      </c>
      <c r="BM33" s="16" t="s">
        <v>82</v>
      </c>
      <c r="BN33" s="80"/>
      <c r="BO33" s="16" t="s">
        <v>71</v>
      </c>
      <c r="BP33" s="16" t="s">
        <v>72</v>
      </c>
      <c r="BQ33" s="16" t="s">
        <v>73</v>
      </c>
      <c r="BR33" s="16" t="s">
        <v>74</v>
      </c>
      <c r="BS33" s="16" t="s">
        <v>75</v>
      </c>
      <c r="BT33" s="16" t="s">
        <v>76</v>
      </c>
      <c r="BU33" s="16" t="s">
        <v>77</v>
      </c>
      <c r="BV33" s="16" t="s">
        <v>78</v>
      </c>
      <c r="BW33" s="16" t="s">
        <v>79</v>
      </c>
      <c r="BX33" s="16" t="s">
        <v>80</v>
      </c>
      <c r="BY33" s="16" t="s">
        <v>81</v>
      </c>
      <c r="BZ33" s="16" t="s">
        <v>82</v>
      </c>
      <c r="CA33" s="80"/>
      <c r="CB33" s="16" t="s">
        <v>71</v>
      </c>
      <c r="CC33" s="16" t="s">
        <v>72</v>
      </c>
      <c r="CD33" s="16" t="s">
        <v>73</v>
      </c>
      <c r="CE33" s="16" t="s">
        <v>74</v>
      </c>
      <c r="CF33" s="16" t="s">
        <v>75</v>
      </c>
      <c r="CG33" s="16" t="s">
        <v>76</v>
      </c>
      <c r="CH33" s="16" t="s">
        <v>77</v>
      </c>
      <c r="CI33" s="16" t="s">
        <v>78</v>
      </c>
      <c r="CJ33" s="16" t="s">
        <v>79</v>
      </c>
      <c r="CK33" s="16" t="s">
        <v>80</v>
      </c>
      <c r="CL33" s="16" t="s">
        <v>81</v>
      </c>
      <c r="CM33" s="16" t="s">
        <v>82</v>
      </c>
      <c r="CN33" s="80"/>
      <c r="CO33" s="16" t="s">
        <v>71</v>
      </c>
      <c r="CP33" s="16" t="s">
        <v>72</v>
      </c>
      <c r="CQ33" s="16" t="s">
        <v>73</v>
      </c>
      <c r="CR33" s="16" t="s">
        <v>74</v>
      </c>
      <c r="CS33" s="16" t="s">
        <v>75</v>
      </c>
      <c r="CT33" s="16" t="s">
        <v>76</v>
      </c>
      <c r="CU33" s="16" t="s">
        <v>77</v>
      </c>
      <c r="CV33" s="16" t="s">
        <v>78</v>
      </c>
      <c r="CW33" s="16" t="s">
        <v>79</v>
      </c>
      <c r="CX33" s="16" t="s">
        <v>80</v>
      </c>
      <c r="CY33" s="16" t="s">
        <v>81</v>
      </c>
      <c r="CZ33" s="16" t="s">
        <v>82</v>
      </c>
      <c r="DA33" s="80"/>
      <c r="DB33" s="16" t="s">
        <v>71</v>
      </c>
      <c r="DC33" s="16" t="s">
        <v>72</v>
      </c>
      <c r="DD33" s="16" t="s">
        <v>73</v>
      </c>
      <c r="DE33" s="16" t="s">
        <v>74</v>
      </c>
      <c r="DF33" s="16" t="s">
        <v>75</v>
      </c>
      <c r="DG33" s="16" t="s">
        <v>76</v>
      </c>
      <c r="DH33" s="16" t="s">
        <v>77</v>
      </c>
      <c r="DI33" s="16" t="s">
        <v>78</v>
      </c>
      <c r="DJ33" s="16" t="s">
        <v>79</v>
      </c>
      <c r="DK33" s="16" t="s">
        <v>80</v>
      </c>
      <c r="DL33" s="16" t="s">
        <v>81</v>
      </c>
      <c r="DM33" s="16" t="s">
        <v>82</v>
      </c>
      <c r="DN33" s="80"/>
      <c r="DO33" s="16" t="s">
        <v>71</v>
      </c>
      <c r="DP33" s="16" t="s">
        <v>72</v>
      </c>
      <c r="DQ33" s="16" t="s">
        <v>73</v>
      </c>
      <c r="DR33" s="16" t="s">
        <v>74</v>
      </c>
      <c r="DS33" s="16" t="s">
        <v>75</v>
      </c>
      <c r="DT33" s="16" t="s">
        <v>76</v>
      </c>
      <c r="DU33" s="16" t="s">
        <v>77</v>
      </c>
      <c r="DV33" s="16" t="s">
        <v>78</v>
      </c>
      <c r="DW33" s="16" t="s">
        <v>79</v>
      </c>
      <c r="DX33" s="16" t="s">
        <v>80</v>
      </c>
      <c r="DY33" s="16" t="s">
        <v>81</v>
      </c>
      <c r="DZ33" s="16" t="s">
        <v>82</v>
      </c>
      <c r="EA33" s="80"/>
      <c r="EB33" s="16" t="s">
        <v>71</v>
      </c>
      <c r="EC33" s="16" t="s">
        <v>72</v>
      </c>
      <c r="ED33" s="16" t="s">
        <v>73</v>
      </c>
      <c r="EE33" s="16" t="s">
        <v>74</v>
      </c>
      <c r="EF33" s="16" t="s">
        <v>75</v>
      </c>
      <c r="EG33" s="16" t="s">
        <v>76</v>
      </c>
      <c r="EH33" s="16" t="s">
        <v>77</v>
      </c>
      <c r="EI33" s="16" t="s">
        <v>78</v>
      </c>
      <c r="EJ33" s="16" t="s">
        <v>79</v>
      </c>
      <c r="EK33" s="16" t="s">
        <v>80</v>
      </c>
      <c r="EL33" s="16" t="s">
        <v>81</v>
      </c>
      <c r="EM33" s="16" t="s">
        <v>82</v>
      </c>
      <c r="EN33" s="80"/>
      <c r="EO33" s="16" t="s">
        <v>71</v>
      </c>
      <c r="EP33" s="16" t="s">
        <v>72</v>
      </c>
      <c r="EQ33" s="16" t="s">
        <v>73</v>
      </c>
      <c r="ER33" s="16" t="s">
        <v>74</v>
      </c>
      <c r="ES33" s="16" t="s">
        <v>75</v>
      </c>
      <c r="ET33" s="16" t="s">
        <v>76</v>
      </c>
      <c r="EU33" s="16" t="s">
        <v>77</v>
      </c>
      <c r="EV33" s="16" t="s">
        <v>78</v>
      </c>
      <c r="EW33" s="16" t="s">
        <v>79</v>
      </c>
      <c r="EX33" s="16" t="s">
        <v>80</v>
      </c>
      <c r="EY33" s="16" t="s">
        <v>81</v>
      </c>
      <c r="EZ33" s="16" t="s">
        <v>82</v>
      </c>
      <c r="FA33" s="80"/>
      <c r="FB33" s="16" t="s">
        <v>71</v>
      </c>
      <c r="FC33" s="16" t="s">
        <v>72</v>
      </c>
      <c r="FD33" s="16" t="s">
        <v>73</v>
      </c>
      <c r="FE33" s="16" t="s">
        <v>74</v>
      </c>
      <c r="FF33" s="16" t="s">
        <v>75</v>
      </c>
      <c r="FG33" s="16" t="s">
        <v>76</v>
      </c>
      <c r="FH33" s="16" t="s">
        <v>77</v>
      </c>
      <c r="FI33" s="16" t="s">
        <v>78</v>
      </c>
      <c r="FJ33" s="16" t="s">
        <v>79</v>
      </c>
      <c r="FK33" s="16" t="s">
        <v>80</v>
      </c>
      <c r="FL33" s="16" t="s">
        <v>81</v>
      </c>
      <c r="FM33" s="16" t="s">
        <v>82</v>
      </c>
      <c r="FN33" s="80"/>
      <c r="FO33" s="16" t="s">
        <v>71</v>
      </c>
      <c r="FP33" s="16" t="s">
        <v>72</v>
      </c>
      <c r="FQ33" s="16" t="s">
        <v>73</v>
      </c>
      <c r="FR33" s="16" t="s">
        <v>74</v>
      </c>
      <c r="FS33" s="16" t="s">
        <v>75</v>
      </c>
      <c r="FT33" s="16" t="s">
        <v>76</v>
      </c>
      <c r="FU33" s="16" t="s">
        <v>77</v>
      </c>
      <c r="FV33" s="16" t="s">
        <v>78</v>
      </c>
      <c r="FW33" s="16" t="s">
        <v>79</v>
      </c>
      <c r="FX33" s="16" t="s">
        <v>80</v>
      </c>
      <c r="FY33" s="16" t="s">
        <v>81</v>
      </c>
      <c r="FZ33" s="16" t="s">
        <v>82</v>
      </c>
      <c r="GA33" s="80"/>
      <c r="GB33" s="16" t="s">
        <v>71</v>
      </c>
      <c r="GC33" s="16" t="s">
        <v>72</v>
      </c>
      <c r="GD33" s="16" t="s">
        <v>73</v>
      </c>
      <c r="GE33" s="16" t="s">
        <v>74</v>
      </c>
      <c r="GF33" s="16" t="s">
        <v>75</v>
      </c>
      <c r="GG33" s="16" t="s">
        <v>76</v>
      </c>
      <c r="GH33" s="16" t="s">
        <v>77</v>
      </c>
      <c r="GI33" s="16" t="s">
        <v>78</v>
      </c>
      <c r="GJ33" s="16" t="s">
        <v>79</v>
      </c>
      <c r="GK33" s="16" t="s">
        <v>80</v>
      </c>
      <c r="GL33" s="16" t="s">
        <v>81</v>
      </c>
      <c r="GM33" s="16" t="s">
        <v>82</v>
      </c>
      <c r="GN33" s="80"/>
      <c r="GO33" s="16" t="s">
        <v>71</v>
      </c>
      <c r="GP33" s="16" t="s">
        <v>72</v>
      </c>
      <c r="GQ33" s="16" t="s">
        <v>73</v>
      </c>
      <c r="GR33" s="16" t="s">
        <v>74</v>
      </c>
      <c r="GS33" s="16" t="s">
        <v>75</v>
      </c>
      <c r="GT33" s="16" t="s">
        <v>76</v>
      </c>
      <c r="GU33" s="16" t="s">
        <v>77</v>
      </c>
      <c r="GV33" s="16" t="s">
        <v>78</v>
      </c>
      <c r="GW33" s="16" t="s">
        <v>79</v>
      </c>
      <c r="GX33" s="16" t="s">
        <v>80</v>
      </c>
      <c r="GY33" s="16" t="s">
        <v>81</v>
      </c>
      <c r="GZ33" s="16" t="s">
        <v>82</v>
      </c>
      <c r="HA33" s="76"/>
      <c r="HB33" s="16" t="s">
        <v>71</v>
      </c>
      <c r="HC33" s="16" t="s">
        <v>72</v>
      </c>
      <c r="HD33" s="16" t="s">
        <v>73</v>
      </c>
      <c r="HE33" s="16" t="s">
        <v>74</v>
      </c>
      <c r="HF33" s="16" t="s">
        <v>75</v>
      </c>
      <c r="HG33" s="16" t="s">
        <v>76</v>
      </c>
      <c r="HH33" s="16" t="s">
        <v>77</v>
      </c>
      <c r="HI33" s="16" t="s">
        <v>78</v>
      </c>
      <c r="HJ33" s="16" t="s">
        <v>79</v>
      </c>
      <c r="HK33" s="16" t="s">
        <v>80</v>
      </c>
      <c r="HL33" s="16" t="s">
        <v>81</v>
      </c>
      <c r="HM33" s="16" t="s">
        <v>82</v>
      </c>
      <c r="HN33" s="76"/>
      <c r="HO33" s="16" t="s">
        <v>90</v>
      </c>
      <c r="HP33" s="16" t="s">
        <v>72</v>
      </c>
      <c r="HQ33" s="16" t="s">
        <v>73</v>
      </c>
      <c r="HR33" s="16" t="s">
        <v>74</v>
      </c>
      <c r="HS33" s="16" t="s">
        <v>75</v>
      </c>
      <c r="HT33" s="16" t="s">
        <v>76</v>
      </c>
      <c r="HU33" s="16" t="s">
        <v>77</v>
      </c>
      <c r="HV33" s="16" t="s">
        <v>78</v>
      </c>
      <c r="HW33" s="16" t="s">
        <v>79</v>
      </c>
      <c r="HX33" s="16" t="s">
        <v>80</v>
      </c>
      <c r="HY33" s="16" t="s">
        <v>81</v>
      </c>
      <c r="HZ33" s="16" t="s">
        <v>83</v>
      </c>
      <c r="IA33" s="76"/>
      <c r="IB33" s="16" t="s">
        <v>71</v>
      </c>
      <c r="IC33" s="16" t="s">
        <v>72</v>
      </c>
      <c r="ID33" s="16" t="s">
        <v>73</v>
      </c>
      <c r="IE33" s="16" t="s">
        <v>74</v>
      </c>
      <c r="IF33" s="16" t="s">
        <v>75</v>
      </c>
      <c r="IG33" s="16" t="s">
        <v>76</v>
      </c>
      <c r="IH33" s="16" t="s">
        <v>77</v>
      </c>
      <c r="II33" s="16" t="s">
        <v>78</v>
      </c>
      <c r="IJ33" s="16" t="s">
        <v>79</v>
      </c>
      <c r="IK33" s="16" t="s">
        <v>80</v>
      </c>
      <c r="IL33" s="16" t="s">
        <v>81</v>
      </c>
      <c r="IM33" s="16" t="s">
        <v>82</v>
      </c>
      <c r="IN33" s="76"/>
      <c r="IO33" s="16" t="s">
        <v>71</v>
      </c>
      <c r="IP33" s="16" t="s">
        <v>72</v>
      </c>
      <c r="IQ33" s="16" t="s">
        <v>73</v>
      </c>
      <c r="IR33" s="16" t="s">
        <v>74</v>
      </c>
      <c r="IS33" s="16" t="s">
        <v>75</v>
      </c>
      <c r="IT33" s="16" t="s">
        <v>76</v>
      </c>
      <c r="IU33" s="16" t="s">
        <v>77</v>
      </c>
      <c r="IV33" s="16" t="s">
        <v>78</v>
      </c>
      <c r="IW33" s="16" t="s">
        <v>79</v>
      </c>
      <c r="IX33" s="16" t="s">
        <v>80</v>
      </c>
      <c r="IY33" s="16" t="s">
        <v>81</v>
      </c>
      <c r="IZ33" s="16" t="s">
        <v>83</v>
      </c>
      <c r="JA33" s="76"/>
      <c r="JB33" s="16" t="s">
        <v>71</v>
      </c>
      <c r="JC33" s="16" t="s">
        <v>72</v>
      </c>
      <c r="JD33" s="16" t="s">
        <v>73</v>
      </c>
      <c r="JE33" s="16" t="s">
        <v>74</v>
      </c>
      <c r="JF33" s="16" t="s">
        <v>75</v>
      </c>
      <c r="JG33" s="16" t="s">
        <v>76</v>
      </c>
      <c r="JH33" s="16" t="s">
        <v>77</v>
      </c>
      <c r="JI33" s="16" t="s">
        <v>78</v>
      </c>
      <c r="JJ33" s="16" t="s">
        <v>84</v>
      </c>
      <c r="JK33" s="16" t="s">
        <v>80</v>
      </c>
      <c r="JL33" s="16" t="s">
        <v>81</v>
      </c>
      <c r="JM33" s="16" t="s">
        <v>82</v>
      </c>
      <c r="JN33" s="76"/>
      <c r="JO33" s="16" t="s">
        <v>71</v>
      </c>
      <c r="JP33" s="16" t="s">
        <v>72</v>
      </c>
      <c r="JQ33" s="16" t="s">
        <v>73</v>
      </c>
      <c r="JR33" s="16" t="s">
        <v>74</v>
      </c>
      <c r="JS33" s="16" t="s">
        <v>75</v>
      </c>
      <c r="JT33" s="16" t="s">
        <v>76</v>
      </c>
      <c r="JU33" s="16" t="s">
        <v>77</v>
      </c>
      <c r="JV33" s="16" t="s">
        <v>78</v>
      </c>
      <c r="JW33" s="16" t="s">
        <v>84</v>
      </c>
      <c r="JX33" s="16" t="s">
        <v>80</v>
      </c>
      <c r="JY33" s="16" t="s">
        <v>81</v>
      </c>
      <c r="JZ33" s="16" t="s">
        <v>82</v>
      </c>
      <c r="KA33" s="76"/>
      <c r="KB33" s="16" t="s">
        <v>71</v>
      </c>
      <c r="KC33" s="16" t="s">
        <v>72</v>
      </c>
      <c r="KD33" s="16" t="s">
        <v>73</v>
      </c>
      <c r="KE33" s="16" t="s">
        <v>74</v>
      </c>
      <c r="KF33" s="16" t="s">
        <v>75</v>
      </c>
      <c r="KG33" s="16" t="s">
        <v>76</v>
      </c>
      <c r="KH33" s="16" t="s">
        <v>77</v>
      </c>
      <c r="KI33" s="16" t="s">
        <v>78</v>
      </c>
      <c r="KJ33" s="16" t="s">
        <v>84</v>
      </c>
      <c r="KK33" s="16" t="s">
        <v>80</v>
      </c>
      <c r="KL33" s="16" t="s">
        <v>81</v>
      </c>
      <c r="KM33" s="16" t="s">
        <v>82</v>
      </c>
      <c r="KN33" s="76"/>
      <c r="KO33" s="16" t="s">
        <v>71</v>
      </c>
      <c r="KP33" s="16" t="s">
        <v>72</v>
      </c>
      <c r="KQ33" s="16" t="s">
        <v>73</v>
      </c>
      <c r="KR33" s="16" t="s">
        <v>74</v>
      </c>
      <c r="KS33" s="16" t="s">
        <v>75</v>
      </c>
      <c r="KT33" s="16" t="s">
        <v>76</v>
      </c>
      <c r="KU33" s="16" t="s">
        <v>77</v>
      </c>
      <c r="KV33" s="16" t="s">
        <v>78</v>
      </c>
      <c r="KW33" s="16" t="s">
        <v>84</v>
      </c>
      <c r="KX33" s="16" t="s">
        <v>80</v>
      </c>
      <c r="KY33" s="16" t="s">
        <v>81</v>
      </c>
      <c r="KZ33" s="16" t="s">
        <v>82</v>
      </c>
      <c r="LA33" s="76"/>
      <c r="LB33" s="16" t="s">
        <v>71</v>
      </c>
      <c r="LC33" s="16" t="s">
        <v>72</v>
      </c>
      <c r="LD33" s="16" t="s">
        <v>73</v>
      </c>
      <c r="LE33" s="16" t="s">
        <v>74</v>
      </c>
      <c r="LF33" s="16" t="s">
        <v>75</v>
      </c>
      <c r="LG33" s="16" t="s">
        <v>76</v>
      </c>
      <c r="LH33" s="16" t="s">
        <v>77</v>
      </c>
      <c r="LI33" s="16" t="s">
        <v>78</v>
      </c>
      <c r="LJ33" s="16" t="s">
        <v>84</v>
      </c>
      <c r="LK33" s="16" t="s">
        <v>80</v>
      </c>
      <c r="LL33" s="16" t="s">
        <v>81</v>
      </c>
      <c r="LM33" s="16" t="s">
        <v>82</v>
      </c>
      <c r="LN33" s="76"/>
    </row>
    <row r="34" spans="1:326" s="21" customFormat="1">
      <c r="A34" s="17" t="s">
        <v>94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>
        <f>SUM(B34:M34)</f>
        <v>0</v>
      </c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>
        <f>SUM(O34:Z34)</f>
        <v>0</v>
      </c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>
        <f>SUM(AB34:AM34)</f>
        <v>0</v>
      </c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>
        <f>SUM(AO34:AZ34)</f>
        <v>0</v>
      </c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>
        <f>SUM(BB34:BM34)</f>
        <v>0</v>
      </c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>
        <f>SUM(BO34:BZ34)</f>
        <v>0</v>
      </c>
      <c r="CB34" s="18">
        <v>23428.080460000001</v>
      </c>
      <c r="CC34" s="18">
        <v>21785.059430000001</v>
      </c>
      <c r="CD34" s="18">
        <v>24435.02305</v>
      </c>
      <c r="CE34" s="18">
        <v>24252.789190000003</v>
      </c>
      <c r="CF34" s="18">
        <v>24868.207190000001</v>
      </c>
      <c r="CG34" s="18">
        <v>23807.721259999998</v>
      </c>
      <c r="CH34" s="18">
        <v>28557.279770000001</v>
      </c>
      <c r="CI34" s="18">
        <v>29499.707629999997</v>
      </c>
      <c r="CJ34" s="18">
        <v>26779.870879999999</v>
      </c>
      <c r="CK34" s="18">
        <v>26061.354589999999</v>
      </c>
      <c r="CL34" s="18">
        <v>24681.68144</v>
      </c>
      <c r="CM34" s="18">
        <v>24574.257579999998</v>
      </c>
      <c r="CN34" s="18">
        <f>SUM(CB34:CM34)</f>
        <v>302731.03246999998</v>
      </c>
      <c r="CO34" s="18">
        <v>26332.25172</v>
      </c>
      <c r="CP34" s="18">
        <v>23307.895029999996</v>
      </c>
      <c r="CQ34" s="18">
        <v>24849.213419999996</v>
      </c>
      <c r="CR34" s="18">
        <v>23073.83353</v>
      </c>
      <c r="CS34" s="18">
        <v>24582.23</v>
      </c>
      <c r="CT34" s="18">
        <v>24331.116149999998</v>
      </c>
      <c r="CU34" s="18">
        <v>28035.69</v>
      </c>
      <c r="CV34" s="18">
        <v>29512.25128</v>
      </c>
      <c r="CW34" s="18">
        <v>27620.57</v>
      </c>
      <c r="CX34" s="18">
        <v>28952.627329999999</v>
      </c>
      <c r="CY34" s="18">
        <v>27726.27</v>
      </c>
      <c r="CZ34" s="18">
        <v>27210.427210000002</v>
      </c>
      <c r="DA34" s="18">
        <f>SUM(CO34:CZ34)</f>
        <v>315534.37566999998</v>
      </c>
      <c r="DB34" s="18">
        <v>31241.435579999998</v>
      </c>
      <c r="DC34" s="18">
        <v>28055.760449999998</v>
      </c>
      <c r="DD34" s="18">
        <v>30654.87</v>
      </c>
      <c r="DE34" s="18">
        <v>29389.528170000001</v>
      </c>
      <c r="DF34" s="18">
        <v>27988.07</v>
      </c>
      <c r="DG34" s="18">
        <v>27499.521049999999</v>
      </c>
      <c r="DH34" s="18">
        <v>31288.197459999999</v>
      </c>
      <c r="DI34" s="18">
        <v>31314.707079999996</v>
      </c>
      <c r="DJ34" s="18">
        <v>29075.708879999998</v>
      </c>
      <c r="DK34" s="18">
        <v>29605.07</v>
      </c>
      <c r="DL34" s="18">
        <v>28782.62874</v>
      </c>
      <c r="DM34" s="18">
        <v>27414.859210000002</v>
      </c>
      <c r="DN34" s="18">
        <f>SUM(DB34:DM34)</f>
        <v>352310.35662000004</v>
      </c>
      <c r="DO34" s="18">
        <v>30353.46</v>
      </c>
      <c r="DP34" s="18">
        <v>26560.11622</v>
      </c>
      <c r="DQ34" s="18">
        <v>29049</v>
      </c>
      <c r="DR34" s="18">
        <v>28000.934300000001</v>
      </c>
      <c r="DS34" s="18">
        <v>30790.284</v>
      </c>
      <c r="DT34" s="18">
        <v>29714.73</v>
      </c>
      <c r="DU34" s="18">
        <v>33250.019999999997</v>
      </c>
      <c r="DV34" s="18">
        <v>34138.46</v>
      </c>
      <c r="DW34" s="18">
        <v>31319.119999999999</v>
      </c>
      <c r="DX34" s="18">
        <v>32791.410000000003</v>
      </c>
      <c r="DY34" s="18">
        <v>31202</v>
      </c>
      <c r="DZ34" s="18">
        <v>30886</v>
      </c>
      <c r="EA34" s="18">
        <f>SUM(DO34:DZ34)</f>
        <v>368055.53451999999</v>
      </c>
      <c r="EB34" s="18">
        <v>33358.879999999997</v>
      </c>
      <c r="EC34" s="18">
        <v>30424.69</v>
      </c>
      <c r="ED34" s="18">
        <v>33907</v>
      </c>
      <c r="EE34" s="18">
        <v>32991.58</v>
      </c>
      <c r="EF34" s="18">
        <v>33853.93</v>
      </c>
      <c r="EG34" s="18">
        <v>32150.48</v>
      </c>
      <c r="EH34" s="18">
        <v>37744.542059999971</v>
      </c>
      <c r="EI34" s="18">
        <v>37714.564890000001</v>
      </c>
      <c r="EJ34" s="18">
        <v>34874.86</v>
      </c>
      <c r="EK34" s="18">
        <v>35363.888500000001</v>
      </c>
      <c r="EL34" s="18">
        <f>32824233.97/1000</f>
        <v>32824.233970000001</v>
      </c>
      <c r="EM34" s="18">
        <v>32395</v>
      </c>
      <c r="EN34" s="18">
        <f>SUM(EB34:EM34)</f>
        <v>407603.64941999997</v>
      </c>
      <c r="EO34" s="18">
        <v>13258</v>
      </c>
      <c r="EP34" s="18">
        <v>12566</v>
      </c>
      <c r="EQ34" s="18">
        <v>13795</v>
      </c>
      <c r="ER34" s="18">
        <v>13176</v>
      </c>
      <c r="ES34" s="18">
        <v>13675</v>
      </c>
      <c r="ET34" s="18">
        <v>13389</v>
      </c>
      <c r="EU34" s="18">
        <v>14762</v>
      </c>
      <c r="EV34" s="18">
        <v>15320</v>
      </c>
      <c r="EW34" s="18">
        <v>14266</v>
      </c>
      <c r="EX34" s="18">
        <v>15127</v>
      </c>
      <c r="EY34" s="18">
        <v>14504</v>
      </c>
      <c r="EZ34" s="18">
        <v>14399</v>
      </c>
      <c r="FA34" s="18">
        <f>SUM(EO34:EZ34)</f>
        <v>168237</v>
      </c>
      <c r="FB34" s="18">
        <v>15235.45563</v>
      </c>
      <c r="FC34" s="18">
        <v>14049.615760000001</v>
      </c>
      <c r="FD34" s="18">
        <v>15157.20757</v>
      </c>
      <c r="FE34" s="18">
        <v>14676.808580000001</v>
      </c>
      <c r="FF34" s="18">
        <v>15869.819029999999</v>
      </c>
      <c r="FG34" s="18">
        <v>14978.489</v>
      </c>
      <c r="FH34" s="18">
        <v>16596.21243</v>
      </c>
      <c r="FI34" s="18">
        <v>17209.25273</v>
      </c>
      <c r="FJ34" s="18">
        <v>15962.628070000001</v>
      </c>
      <c r="FK34" s="18">
        <v>16999.914719999997</v>
      </c>
      <c r="FL34" s="18">
        <v>15695.96443</v>
      </c>
      <c r="FM34" s="18">
        <f>15511291.11/1000</f>
        <v>15511.29111</v>
      </c>
      <c r="FN34" s="18">
        <f>SUM(FB34:FM34)</f>
        <v>187942.65906000001</v>
      </c>
      <c r="FO34" s="18">
        <v>15984.556570000001</v>
      </c>
      <c r="FP34" s="18">
        <v>14468.3452</v>
      </c>
      <c r="FQ34" s="18">
        <v>15830.85642</v>
      </c>
      <c r="FR34" s="18">
        <v>15456.37434</v>
      </c>
      <c r="FS34" s="18">
        <v>16533.27347</v>
      </c>
      <c r="FT34" s="18">
        <v>15550.181859999999</v>
      </c>
      <c r="FU34" s="18">
        <v>17229.726710000003</v>
      </c>
      <c r="FV34" s="18">
        <v>18287.722949999999</v>
      </c>
      <c r="FW34" s="18">
        <v>16840.894920000002</v>
      </c>
      <c r="FX34" s="18">
        <v>17787.580040000001</v>
      </c>
      <c r="FY34" s="18">
        <v>16266.03536</v>
      </c>
      <c r="FZ34" s="18">
        <v>16480.905169999998</v>
      </c>
      <c r="GA34" s="18">
        <f>SUM(FO34:FZ34)</f>
        <v>196716.45301</v>
      </c>
      <c r="GB34" s="18">
        <v>17413.64028</v>
      </c>
      <c r="GC34" s="18">
        <v>15947.67907</v>
      </c>
      <c r="GD34" s="18">
        <v>17130.543239999999</v>
      </c>
      <c r="GE34" s="18">
        <v>16861.765739999999</v>
      </c>
      <c r="GF34" s="18">
        <v>17892.60756</v>
      </c>
      <c r="GG34" s="18">
        <v>16761.04304</v>
      </c>
      <c r="GH34" s="18">
        <v>19354.995850000003</v>
      </c>
      <c r="GI34" s="18">
        <v>20017.08237</v>
      </c>
      <c r="GJ34" s="18">
        <v>18695.88006</v>
      </c>
      <c r="GK34" s="18">
        <v>19928.9012</v>
      </c>
      <c r="GL34" s="18">
        <v>18292.64112</v>
      </c>
      <c r="GM34" s="18">
        <v>18420.25072</v>
      </c>
      <c r="GN34" s="18">
        <v>216717030.25</v>
      </c>
      <c r="GO34" s="18">
        <v>18906.769850000001</v>
      </c>
      <c r="GP34" s="18">
        <v>17822.063719999998</v>
      </c>
      <c r="GQ34" s="18">
        <v>18909.747190000002</v>
      </c>
      <c r="GR34" s="18">
        <v>17828.769359999998</v>
      </c>
      <c r="GS34" s="18">
        <v>19756.980170000003</v>
      </c>
      <c r="GT34" s="18">
        <v>18735.971980000002</v>
      </c>
      <c r="GU34" s="18">
        <v>21523.551869999999</v>
      </c>
      <c r="GV34" s="18">
        <v>21676.025570000002</v>
      </c>
      <c r="GW34" s="18">
        <v>20032.12989</v>
      </c>
      <c r="GX34" s="18">
        <v>21204.557100000002</v>
      </c>
      <c r="GY34" s="18">
        <v>19605.83772</v>
      </c>
      <c r="GZ34" s="18">
        <v>20283.481997118644</v>
      </c>
      <c r="HA34" s="18">
        <f>SUM(GO34:GZ34)</f>
        <v>236285.88641711869</v>
      </c>
      <c r="HB34" s="18">
        <v>20664786.690000001</v>
      </c>
      <c r="HC34" s="18">
        <v>18725700.309999999</v>
      </c>
      <c r="HD34" s="18">
        <v>19949949.5</v>
      </c>
      <c r="HE34" s="18">
        <v>19731112.379999999</v>
      </c>
      <c r="HF34" s="18">
        <v>20916446.690000001</v>
      </c>
      <c r="HG34" s="18">
        <v>19993823.579999998</v>
      </c>
      <c r="HH34" s="18">
        <v>23009588.289999999</v>
      </c>
      <c r="HI34" s="18">
        <v>23266354.699999999</v>
      </c>
      <c r="HJ34" s="18">
        <v>21528862.07</v>
      </c>
      <c r="HK34" s="18">
        <v>22903201.640000001</v>
      </c>
      <c r="HL34" s="18">
        <v>20712689.77</v>
      </c>
      <c r="HM34" s="18">
        <v>21397402.98</v>
      </c>
      <c r="HN34" s="18">
        <f>SUM(HB34:HM34)</f>
        <v>252799918.59999996</v>
      </c>
      <c r="HO34" s="18">
        <v>22455020.289999999</v>
      </c>
      <c r="HP34" s="18">
        <v>20176709.969999999</v>
      </c>
      <c r="HQ34" s="18">
        <v>21735380</v>
      </c>
      <c r="HR34" s="18">
        <v>21496805.379999999</v>
      </c>
      <c r="HS34" s="18">
        <v>22825264.98</v>
      </c>
      <c r="HT34" s="18">
        <v>21770852.27</v>
      </c>
      <c r="HU34" s="18">
        <v>24331494.920000002</v>
      </c>
      <c r="HV34" s="18">
        <v>24872423.140000001</v>
      </c>
      <c r="HW34" s="18">
        <v>22948092.91</v>
      </c>
      <c r="HX34" s="18">
        <v>23989231.609999999</v>
      </c>
      <c r="HY34" s="18">
        <v>22225421.02</v>
      </c>
      <c r="HZ34" s="18">
        <v>22888372.300000001</v>
      </c>
      <c r="IA34" s="18">
        <f>SUM(HO34:HZ34)</f>
        <v>271715068.78999996</v>
      </c>
      <c r="IB34" s="18">
        <v>23572655.129999999</v>
      </c>
      <c r="IC34" s="18">
        <v>21434177.32</v>
      </c>
      <c r="ID34" s="18">
        <v>22734562.890000001</v>
      </c>
      <c r="IE34" s="18">
        <v>22818224.100000001</v>
      </c>
      <c r="IF34" s="18">
        <v>24668516.420000002</v>
      </c>
      <c r="IG34" s="18">
        <v>23000686.68</v>
      </c>
      <c r="IH34" s="18">
        <v>25856765.530000001</v>
      </c>
      <c r="II34" s="18">
        <v>17676857.129999999</v>
      </c>
      <c r="IJ34" s="18">
        <v>23913875.719999999</v>
      </c>
      <c r="IK34" s="18">
        <v>24837089.359999999</v>
      </c>
      <c r="IL34" s="18">
        <v>23776205.539999999</v>
      </c>
      <c r="IM34" s="18">
        <v>24858064.100000001</v>
      </c>
      <c r="IN34" s="18">
        <f>SUM(IB34:IM34)</f>
        <v>279147679.91999996</v>
      </c>
      <c r="IO34" s="18">
        <v>24384563.940000001</v>
      </c>
      <c r="IP34" s="18">
        <v>22980053.5</v>
      </c>
      <c r="IQ34" s="18">
        <v>12180835.02</v>
      </c>
      <c r="IR34" s="18">
        <v>1033172.13</v>
      </c>
      <c r="IS34" s="18">
        <v>1254466.3600000001</v>
      </c>
      <c r="IT34" s="18">
        <v>2554508.5499999998</v>
      </c>
      <c r="IU34" s="18">
        <v>2271240.21</v>
      </c>
      <c r="IV34" s="18">
        <v>2848951.03</v>
      </c>
      <c r="IW34" s="18">
        <v>3668220.36</v>
      </c>
      <c r="IX34" s="18">
        <v>5525677.0999999996</v>
      </c>
      <c r="IY34" s="18">
        <v>7632530.5899999999</v>
      </c>
      <c r="IZ34" s="18">
        <v>9868895.0099999998</v>
      </c>
      <c r="JA34" s="18">
        <f>+SUM(IO34:IZ34)</f>
        <v>96203113.799999997</v>
      </c>
      <c r="JB34" s="18">
        <v>9919516.8900000006</v>
      </c>
      <c r="JC34" s="18">
        <v>5961889.0300000003</v>
      </c>
      <c r="JD34" s="18">
        <v>7759925.3600000003</v>
      </c>
      <c r="JE34" s="18">
        <v>8100925.7400000002</v>
      </c>
      <c r="JF34" s="18">
        <v>10033897.199999999</v>
      </c>
      <c r="JG34" s="18">
        <v>10658182.07</v>
      </c>
      <c r="JH34" s="18">
        <v>13049957.859999999</v>
      </c>
      <c r="JI34" s="18">
        <v>13116813.15</v>
      </c>
      <c r="JJ34" s="18">
        <v>12959871.51</v>
      </c>
      <c r="JK34" s="18">
        <v>14497015.289999999</v>
      </c>
      <c r="JL34" s="18">
        <v>15085280.59</v>
      </c>
      <c r="JM34" s="18">
        <v>15886738.83</v>
      </c>
      <c r="JN34" s="18">
        <f>+SUM(JB34:JM34)</f>
        <v>137030013.52000001</v>
      </c>
      <c r="JO34" s="18">
        <v>15628822.970000001</v>
      </c>
      <c r="JP34" s="18">
        <v>14942297.360000001</v>
      </c>
      <c r="JQ34" s="55">
        <v>16809637.149999999</v>
      </c>
      <c r="JR34" s="18">
        <v>17288237.379999999</v>
      </c>
      <c r="JS34" s="18">
        <v>18259445.82</v>
      </c>
      <c r="JT34" s="18">
        <v>17829486.969999999</v>
      </c>
      <c r="JU34" s="18">
        <v>20572327</v>
      </c>
      <c r="JV34" s="18">
        <v>21181944.199999999</v>
      </c>
      <c r="JW34" s="18">
        <v>20007233.420000002</v>
      </c>
      <c r="JX34" s="18">
        <v>21374734.780000001</v>
      </c>
      <c r="JY34" s="18">
        <v>20256664.260000002</v>
      </c>
      <c r="JZ34" s="18">
        <v>21089640.710000001</v>
      </c>
      <c r="KA34" s="18">
        <f>+SUM(JO34:JZ34)</f>
        <v>225240472.01999998</v>
      </c>
      <c r="KB34" s="18">
        <v>20991655.91</v>
      </c>
      <c r="KC34" s="18">
        <v>19141172.499999996</v>
      </c>
      <c r="KD34" s="18">
        <v>20809690.670000006</v>
      </c>
      <c r="KE34" s="18">
        <v>20693031.529999997</v>
      </c>
      <c r="KF34" s="18">
        <v>21657293.930000011</v>
      </c>
      <c r="KG34" s="18">
        <v>20973092.440000001</v>
      </c>
      <c r="KH34" s="18">
        <v>24096333.729999967</v>
      </c>
      <c r="KI34" s="18">
        <v>24301496</v>
      </c>
      <c r="KJ34" s="18">
        <v>22694687.198153399</v>
      </c>
      <c r="KK34" s="18">
        <v>24071244</v>
      </c>
      <c r="KL34" s="18">
        <v>22737284.879999999</v>
      </c>
      <c r="KM34" s="18">
        <v>23804742.050000001</v>
      </c>
      <c r="KN34" s="18">
        <f>+SUM(KB34:KM34)</f>
        <v>265971724.83815339</v>
      </c>
      <c r="KO34" s="18">
        <v>23749091.859999999</v>
      </c>
      <c r="KP34" s="18">
        <v>22315436.41</v>
      </c>
      <c r="KQ34" s="18">
        <v>23640237.870000001</v>
      </c>
      <c r="KR34" s="18">
        <v>23703302.120000001</v>
      </c>
      <c r="KS34" s="18">
        <v>24807370.300000001</v>
      </c>
      <c r="KT34" s="18">
        <v>23627327.32</v>
      </c>
      <c r="KU34" s="18">
        <v>26392466.68</v>
      </c>
      <c r="KV34" s="18">
        <v>26692004.84</v>
      </c>
      <c r="KW34" s="18">
        <v>27520242.010000002</v>
      </c>
      <c r="KX34" s="18">
        <v>26501637.32</v>
      </c>
      <c r="KY34" s="18">
        <v>25043541.989999998</v>
      </c>
      <c r="KZ34" s="18">
        <v>25390135.440000001</v>
      </c>
      <c r="LA34" s="18">
        <f>+SUM(KO34:KZ34)</f>
        <v>299382794.15999997</v>
      </c>
      <c r="LB34" s="18">
        <v>25967313.32</v>
      </c>
      <c r="LC34" s="18">
        <v>23391519.469999999</v>
      </c>
      <c r="LD34" s="18">
        <v>25505809.879999999</v>
      </c>
      <c r="LE34" s="18">
        <v>25583506.219999999</v>
      </c>
      <c r="LF34" s="18">
        <v>26404924.969999999</v>
      </c>
      <c r="LG34" s="18">
        <v>22867365.510000002</v>
      </c>
      <c r="LH34" s="18">
        <v>28782175.84</v>
      </c>
      <c r="LI34" s="18">
        <v>28938822.43</v>
      </c>
      <c r="LJ34" s="18">
        <v>26847365.719999999</v>
      </c>
      <c r="LK34" s="18">
        <v>28511142.77</v>
      </c>
      <c r="LL34" s="18">
        <v>26679.92799</v>
      </c>
      <c r="LM34" s="18"/>
      <c r="LN34" s="18">
        <f>+SUM(LB34:LM34)</f>
        <v>262826626.05799001</v>
      </c>
    </row>
    <row r="35" spans="1:326" s="21" customFormat="1">
      <c r="A35" s="17" t="s">
        <v>95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>
        <f>SUM(B35:M35)</f>
        <v>0</v>
      </c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>
        <f>SUM(O35:Z35)</f>
        <v>0</v>
      </c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>
        <f>SUM(AB35:AM35)</f>
        <v>0</v>
      </c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>
        <f>SUM(AO35:AZ35)</f>
        <v>0</v>
      </c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>
        <f>SUM(BB35:BM35)</f>
        <v>0</v>
      </c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>
        <f>SUM(BO35:BZ35)</f>
        <v>0</v>
      </c>
      <c r="CB35" s="18">
        <v>5134.6840000000002</v>
      </c>
      <c r="CC35" s="18">
        <v>4825.0195499999991</v>
      </c>
      <c r="CD35" s="18">
        <v>5538.5039900000002</v>
      </c>
      <c r="CE35" s="18">
        <v>5195.9173899999996</v>
      </c>
      <c r="CF35" s="18">
        <v>5540.3377199999995</v>
      </c>
      <c r="CG35" s="18">
        <v>5465.5131500000007</v>
      </c>
      <c r="CH35" s="18">
        <v>6320.3110099999994</v>
      </c>
      <c r="CI35" s="18">
        <v>6653.3005199999998</v>
      </c>
      <c r="CJ35" s="18">
        <v>6195.82672</v>
      </c>
      <c r="CK35" s="18">
        <v>6473.8354900000004</v>
      </c>
      <c r="CL35" s="18">
        <v>6590.8632600000001</v>
      </c>
      <c r="CM35" s="18">
        <v>6614.4105900000004</v>
      </c>
      <c r="CN35" s="18">
        <f>SUM(CB35:CM35)</f>
        <v>70548.523389999988</v>
      </c>
      <c r="CO35" s="18">
        <v>6403.8045400000001</v>
      </c>
      <c r="CP35" s="18">
        <v>5948.8043299999999</v>
      </c>
      <c r="CQ35" s="18">
        <v>6356.5541200000007</v>
      </c>
      <c r="CR35" s="18">
        <v>6197.1935299999996</v>
      </c>
      <c r="CS35" s="18">
        <v>6688.12</v>
      </c>
      <c r="CT35" s="18">
        <v>6550.3222200000009</v>
      </c>
      <c r="CU35" s="18">
        <v>6607.79</v>
      </c>
      <c r="CV35" s="18">
        <v>7412.4295000000002</v>
      </c>
      <c r="CW35" s="18">
        <v>7145.53</v>
      </c>
      <c r="CX35" s="18">
        <v>7382.1601600000004</v>
      </c>
      <c r="CY35" s="18">
        <v>7348.72</v>
      </c>
      <c r="CZ35" s="18">
        <v>8028.89167</v>
      </c>
      <c r="DA35" s="18">
        <f>SUM(CO35:CZ35)</f>
        <v>82070.320070000002</v>
      </c>
      <c r="DB35" s="18">
        <v>8368.2344300000004</v>
      </c>
      <c r="DC35" s="18">
        <v>8179.6542900000004</v>
      </c>
      <c r="DD35" s="18">
        <v>8432.1299999999992</v>
      </c>
      <c r="DE35" s="18">
        <v>8303.8189199999997</v>
      </c>
      <c r="DF35" s="18">
        <v>8216.16</v>
      </c>
      <c r="DG35" s="18">
        <v>8017.4111399999992</v>
      </c>
      <c r="DH35" s="18">
        <v>8236.6152099999999</v>
      </c>
      <c r="DI35" s="18">
        <v>9109.8892899999992</v>
      </c>
      <c r="DJ35" s="18">
        <v>8253.1315500000001</v>
      </c>
      <c r="DK35" s="18">
        <v>9343.69</v>
      </c>
      <c r="DL35" s="18">
        <v>9045.5735700000005</v>
      </c>
      <c r="DM35" s="18">
        <v>9909.1931400000012</v>
      </c>
      <c r="DN35" s="18">
        <f>SUM(DB35:DM35)</f>
        <v>103415.50154000001</v>
      </c>
      <c r="DO35" s="18">
        <v>8572.9699999999993</v>
      </c>
      <c r="DP35" s="18">
        <v>8323.9619999999995</v>
      </c>
      <c r="DQ35" s="18">
        <v>8750.2900000000009</v>
      </c>
      <c r="DR35" s="18">
        <v>8797.8834000000006</v>
      </c>
      <c r="DS35" s="18">
        <v>9414.34</v>
      </c>
      <c r="DT35" s="18">
        <v>9307.94</v>
      </c>
      <c r="DU35" s="18">
        <v>9714.7000000000007</v>
      </c>
      <c r="DV35" s="18">
        <v>10347.36</v>
      </c>
      <c r="DW35" s="18">
        <v>10275.030000000001</v>
      </c>
      <c r="DX35" s="18">
        <v>11061.96</v>
      </c>
      <c r="DY35" s="18">
        <v>10472</v>
      </c>
      <c r="DZ35" s="18">
        <v>12016</v>
      </c>
      <c r="EA35" s="18">
        <f>SUM(DO35:DZ35)</f>
        <v>117054.43539999999</v>
      </c>
      <c r="EB35" s="18">
        <v>10350.719999999999</v>
      </c>
      <c r="EC35" s="18">
        <v>10333.85</v>
      </c>
      <c r="ED35" s="18">
        <v>11874</v>
      </c>
      <c r="EE35" s="18">
        <v>11982.47</v>
      </c>
      <c r="EF35" s="18">
        <v>12462.92</v>
      </c>
      <c r="EG35" s="18">
        <v>11483.27</v>
      </c>
      <c r="EH35" s="18">
        <v>12357.266119999998</v>
      </c>
      <c r="EI35" s="18">
        <v>13016.0733</v>
      </c>
      <c r="EJ35" s="18">
        <v>12934.82</v>
      </c>
      <c r="EK35" s="18">
        <v>13338.144759999999</v>
      </c>
      <c r="EL35" s="18">
        <f>12965633.19/1000</f>
        <v>12965.633189999999</v>
      </c>
      <c r="EM35" s="18">
        <v>12534</v>
      </c>
      <c r="EN35" s="18">
        <f>SUM(EB35:EM35)</f>
        <v>145633.16736999998</v>
      </c>
      <c r="EO35" s="18">
        <v>4713</v>
      </c>
      <c r="EP35" s="18">
        <v>4155</v>
      </c>
      <c r="EQ35" s="18">
        <v>4932</v>
      </c>
      <c r="ER35" s="18">
        <v>5041</v>
      </c>
      <c r="ES35" s="18">
        <v>5059</v>
      </c>
      <c r="ET35" s="18">
        <v>4769</v>
      </c>
      <c r="EU35" s="18">
        <v>5204</v>
      </c>
      <c r="EV35" s="18">
        <v>5357</v>
      </c>
      <c r="EW35" s="18">
        <v>5172</v>
      </c>
      <c r="EX35" s="18">
        <v>5544</v>
      </c>
      <c r="EY35" s="18">
        <v>5365</v>
      </c>
      <c r="EZ35" s="18">
        <v>5316</v>
      </c>
      <c r="FA35" s="18">
        <f>SUM(EO35:EZ35)</f>
        <v>60627</v>
      </c>
      <c r="FB35" s="18">
        <v>5045.8289100000002</v>
      </c>
      <c r="FC35" s="18">
        <v>4768.9283700000005</v>
      </c>
      <c r="FD35" s="18">
        <v>5165.3377799999998</v>
      </c>
      <c r="FE35" s="18">
        <v>5423.0339100000001</v>
      </c>
      <c r="FF35" s="18">
        <v>5517.4020899999996</v>
      </c>
      <c r="FG35" s="18">
        <v>5497.0440499999995</v>
      </c>
      <c r="FH35" s="18">
        <v>6021.2017300000007</v>
      </c>
      <c r="FI35" s="18">
        <v>6108.1108899999999</v>
      </c>
      <c r="FJ35" s="18">
        <v>5677.8177000000005</v>
      </c>
      <c r="FK35" s="18">
        <v>6088.9629699999996</v>
      </c>
      <c r="FL35" s="18">
        <v>6041.3889800000006</v>
      </c>
      <c r="FM35" s="18">
        <f>5662009.47/1000</f>
        <v>5662.00947</v>
      </c>
      <c r="FN35" s="18">
        <f>SUM(FB35:FM35)</f>
        <v>67017.066850000003</v>
      </c>
      <c r="FO35" s="18">
        <v>5484.1082900000001</v>
      </c>
      <c r="FP35" s="18">
        <v>5828.6086399999995</v>
      </c>
      <c r="FQ35" s="18">
        <v>5656.8054099999999</v>
      </c>
      <c r="FR35" s="18">
        <v>5972.4885700000004</v>
      </c>
      <c r="FS35" s="18">
        <v>6144.5692199999994</v>
      </c>
      <c r="FT35" s="18">
        <v>5897.4864100000004</v>
      </c>
      <c r="FU35" s="18">
        <v>6137.0236999999997</v>
      </c>
      <c r="FV35" s="18">
        <v>6507.3880799999997</v>
      </c>
      <c r="FW35" s="18">
        <v>6325.4093000000003</v>
      </c>
      <c r="FX35" s="18">
        <v>6403.7931799999997</v>
      </c>
      <c r="FY35" s="18">
        <v>6368.61859</v>
      </c>
      <c r="FZ35" s="18">
        <v>6111.3764900000006</v>
      </c>
      <c r="GA35" s="18">
        <f>SUM(FO35:FZ35)</f>
        <v>72837.675879999995</v>
      </c>
      <c r="GB35" s="18">
        <v>5702.2494699999997</v>
      </c>
      <c r="GC35" s="18">
        <v>5222.8521600000004</v>
      </c>
      <c r="GD35" s="18">
        <v>5743.1353499999996</v>
      </c>
      <c r="GE35" s="18">
        <v>5976.4330099999997</v>
      </c>
      <c r="GF35" s="18">
        <v>6495.6026500000007</v>
      </c>
      <c r="GG35" s="18">
        <v>6366.3213900000001</v>
      </c>
      <c r="GH35" s="18">
        <v>6185.1545199999991</v>
      </c>
      <c r="GI35" s="18">
        <v>6296.9654199999995</v>
      </c>
      <c r="GJ35" s="18">
        <v>6107.5642300000009</v>
      </c>
      <c r="GK35" s="18">
        <v>6428.4600700000001</v>
      </c>
      <c r="GL35" s="18">
        <v>6315.66122</v>
      </c>
      <c r="GM35" s="18">
        <v>6056.2688799999996</v>
      </c>
      <c r="GN35" s="18">
        <v>72896668.370000005</v>
      </c>
      <c r="GO35" s="18">
        <v>5692.8458000000001</v>
      </c>
      <c r="GP35" s="18">
        <v>5512.0700299999999</v>
      </c>
      <c r="GQ35" s="18">
        <v>6088.2049100000004</v>
      </c>
      <c r="GR35" s="18">
        <v>5986.6</v>
      </c>
      <c r="GS35" s="18">
        <v>6563.1394400000008</v>
      </c>
      <c r="GT35" s="18">
        <v>6362.0935300000001</v>
      </c>
      <c r="GU35" s="18">
        <v>6907.7324000000008</v>
      </c>
      <c r="GV35" s="18">
        <v>6807.6063300000005</v>
      </c>
      <c r="GW35" s="18">
        <v>6930.8724199999997</v>
      </c>
      <c r="GX35" s="18">
        <v>7246.7285000000002</v>
      </c>
      <c r="GY35" s="18">
        <v>7101.4803099999999</v>
      </c>
      <c r="GZ35" s="18">
        <v>6673.3820199999918</v>
      </c>
      <c r="HA35" s="18">
        <f>SUM(GO35:GZ35)</f>
        <v>77872.755689999991</v>
      </c>
      <c r="HB35" s="18">
        <v>6741870.6600000001</v>
      </c>
      <c r="HC35" s="18">
        <v>6718452.75</v>
      </c>
      <c r="HD35" s="18">
        <v>7126708.4199999999</v>
      </c>
      <c r="HE35" s="18">
        <v>7077511.1799999997</v>
      </c>
      <c r="HF35" s="18">
        <v>7681964.4699999997</v>
      </c>
      <c r="HG35" s="18">
        <v>7348396.5</v>
      </c>
      <c r="HH35" s="18">
        <v>7917611.3700000001</v>
      </c>
      <c r="HI35" s="18">
        <v>8322268.2699999986</v>
      </c>
      <c r="HJ35" s="18">
        <v>8228198.3899999997</v>
      </c>
      <c r="HK35" s="18">
        <v>8403318.9900000002</v>
      </c>
      <c r="HL35" s="18">
        <v>8070286.4900000002</v>
      </c>
      <c r="HM35" s="18">
        <v>7745679.8399999999</v>
      </c>
      <c r="HN35" s="18">
        <f>SUM(HB35:HM35)</f>
        <v>91382267.329999983</v>
      </c>
      <c r="HO35" s="18">
        <v>7994436.0199999996</v>
      </c>
      <c r="HP35" s="18">
        <v>7342156.9000000004</v>
      </c>
      <c r="HQ35" s="18">
        <v>7998963</v>
      </c>
      <c r="HR35" s="18">
        <v>8392716.7899999991</v>
      </c>
      <c r="HS35" s="18">
        <v>8556486.7200000007</v>
      </c>
      <c r="HT35" s="18">
        <v>8265872.8599999994</v>
      </c>
      <c r="HU35" s="18">
        <v>8435025.1699999999</v>
      </c>
      <c r="HV35" s="18">
        <v>8473526.3699999992</v>
      </c>
      <c r="HW35" s="18">
        <v>8194465.7299999995</v>
      </c>
      <c r="HX35" s="18">
        <v>8453766.4800000004</v>
      </c>
      <c r="HY35" s="18">
        <v>8481063.2200000007</v>
      </c>
      <c r="HZ35" s="18">
        <v>8264080.0800000001</v>
      </c>
      <c r="IA35" s="18">
        <f>SUM(HO35:HZ35)</f>
        <v>98852559.340000004</v>
      </c>
      <c r="IB35" s="18">
        <v>8255008.0199999996</v>
      </c>
      <c r="IC35" s="18">
        <v>7787522.5099999998</v>
      </c>
      <c r="ID35" s="18">
        <v>8390589.0999999996</v>
      </c>
      <c r="IE35" s="18">
        <v>8897833.2200000007</v>
      </c>
      <c r="IF35" s="18">
        <v>8933546.9900000002</v>
      </c>
      <c r="IG35" s="18">
        <v>8575725.5399999991</v>
      </c>
      <c r="IH35" s="18">
        <v>9146390.5500000007</v>
      </c>
      <c r="II35" s="18">
        <v>9346080.9199999999</v>
      </c>
      <c r="IJ35" s="18">
        <v>9171496.8800000008</v>
      </c>
      <c r="IK35" s="18">
        <v>9277873.9199999999</v>
      </c>
      <c r="IL35" s="18">
        <v>8836689.2100000009</v>
      </c>
      <c r="IM35" s="18">
        <v>9707980.3900000006</v>
      </c>
      <c r="IN35" s="18">
        <f>SUM(IB35:IM35)</f>
        <v>106326737.25000001</v>
      </c>
      <c r="IO35" s="18">
        <v>9246305.4499999993</v>
      </c>
      <c r="IP35" s="18">
        <v>8913111.7400000002</v>
      </c>
      <c r="IQ35" s="18">
        <v>3871982.38</v>
      </c>
      <c r="IR35" s="18">
        <v>1326848.23</v>
      </c>
      <c r="IS35" s="18">
        <v>903410.83</v>
      </c>
      <c r="IT35" s="18">
        <v>1505148.34</v>
      </c>
      <c r="IU35" s="18">
        <v>1191197.3400000001</v>
      </c>
      <c r="IV35" s="18">
        <v>1421404.4</v>
      </c>
      <c r="IW35" s="18">
        <v>1642162.34</v>
      </c>
      <c r="IX35" s="18">
        <v>2060908.1699999997</v>
      </c>
      <c r="IY35" s="18">
        <v>2347910.9900000002</v>
      </c>
      <c r="IZ35" s="18">
        <v>2997933.99</v>
      </c>
      <c r="JA35" s="18">
        <f>+SUM(IO35:IZ35)</f>
        <v>37428324.199999996</v>
      </c>
      <c r="JB35" s="18">
        <v>3082203.89</v>
      </c>
      <c r="JC35" s="18">
        <v>2436964.0299999998</v>
      </c>
      <c r="JD35" s="18">
        <v>2540069.62</v>
      </c>
      <c r="JE35" s="18">
        <v>2897929.27</v>
      </c>
      <c r="JF35" s="18">
        <v>3424830.11</v>
      </c>
      <c r="JG35" s="18">
        <v>3602716.84</v>
      </c>
      <c r="JH35" s="18">
        <v>3900706.9</v>
      </c>
      <c r="JI35" s="18">
        <v>3930445.74</v>
      </c>
      <c r="JJ35" s="18">
        <v>3966951.03</v>
      </c>
      <c r="JK35" s="18">
        <v>4411048.8600000003</v>
      </c>
      <c r="JL35" s="18">
        <v>4888860.08</v>
      </c>
      <c r="JM35" s="18">
        <v>5218981.46</v>
      </c>
      <c r="JN35" s="18">
        <f>+SUM(JB35:JM35)</f>
        <v>44301707.829999998</v>
      </c>
      <c r="JO35" s="18">
        <v>4336226.6900000004</v>
      </c>
      <c r="JP35" s="18">
        <v>4458640.3899999997</v>
      </c>
      <c r="JQ35" s="18">
        <v>4877923.1900000004</v>
      </c>
      <c r="JR35" s="18">
        <v>5314569.78</v>
      </c>
      <c r="JS35" s="18">
        <v>5245248.3899999997</v>
      </c>
      <c r="JT35" s="18">
        <v>5342729.05</v>
      </c>
      <c r="JU35" s="18">
        <v>5757461.4199999999</v>
      </c>
      <c r="JV35" s="18">
        <v>5557876.2400000002</v>
      </c>
      <c r="JW35" s="18">
        <v>5911386.4699999997</v>
      </c>
      <c r="JX35" s="18">
        <v>6089397.46</v>
      </c>
      <c r="JY35" s="18">
        <v>5854684.4800000004</v>
      </c>
      <c r="JZ35" s="18">
        <v>6140244.1500000004</v>
      </c>
      <c r="KA35" s="18">
        <f>+SUM(JO35:JZ35)</f>
        <v>64886387.710000001</v>
      </c>
      <c r="KB35" s="18">
        <v>6055857.8700000001</v>
      </c>
      <c r="KC35" s="18">
        <v>6287555.8199999994</v>
      </c>
      <c r="KD35" s="18">
        <v>5758816.2700000005</v>
      </c>
      <c r="KE35" s="18">
        <v>6145877.0199999986</v>
      </c>
      <c r="KF35" s="18">
        <v>6090587.3900000015</v>
      </c>
      <c r="KG35" s="18">
        <v>6121726.1799999997</v>
      </c>
      <c r="KH35" s="18">
        <v>8482541.5</v>
      </c>
      <c r="KI35" s="18">
        <v>6909376.6399999997</v>
      </c>
      <c r="KJ35" s="18">
        <v>6633894.9299999997</v>
      </c>
      <c r="KK35" s="18">
        <v>8930269</v>
      </c>
      <c r="KL35" s="18">
        <v>6920315.29</v>
      </c>
      <c r="KM35" s="18">
        <v>9578363.9199999999</v>
      </c>
      <c r="KN35" s="18">
        <f>+SUM(KB35:KM35)</f>
        <v>83915181.830000013</v>
      </c>
      <c r="KO35" s="18">
        <v>8444897.9100000001</v>
      </c>
      <c r="KP35" s="18">
        <v>7139353.0899999999</v>
      </c>
      <c r="KQ35" s="18">
        <v>7340153.5300000003</v>
      </c>
      <c r="KR35" s="18">
        <v>7990952.4400000004</v>
      </c>
      <c r="KS35" s="18">
        <v>7810077.4699999997</v>
      </c>
      <c r="KT35" s="18">
        <v>7886865.4000000004</v>
      </c>
      <c r="KU35" s="18">
        <v>9192329.75</v>
      </c>
      <c r="KV35" s="18">
        <v>8235277.79</v>
      </c>
      <c r="KW35" s="18">
        <v>8776380.6699999999</v>
      </c>
      <c r="KX35" s="18">
        <v>8946554.1899999995</v>
      </c>
      <c r="KY35" s="18">
        <v>8359872.8700000001</v>
      </c>
      <c r="KZ35" s="18">
        <v>11010890.23</v>
      </c>
      <c r="LA35" s="18">
        <f>+SUM(KO35:KZ35)</f>
        <v>101133605.34</v>
      </c>
      <c r="LB35" s="18">
        <v>8662009.1799999997</v>
      </c>
      <c r="LC35" s="18">
        <v>7628550.6900000004</v>
      </c>
      <c r="LD35" s="18">
        <v>8510997.9000000004</v>
      </c>
      <c r="LE35" s="18">
        <v>8511173.3699999992</v>
      </c>
      <c r="LF35" s="18">
        <v>8469193.9700000007</v>
      </c>
      <c r="LG35" s="18">
        <v>10169060.51</v>
      </c>
      <c r="LH35" s="18">
        <v>10664150.800000001</v>
      </c>
      <c r="LI35" s="18">
        <v>10397762.289999999</v>
      </c>
      <c r="LJ35" s="18">
        <v>10429144.82</v>
      </c>
      <c r="LK35" s="18">
        <v>10156762.58</v>
      </c>
      <c r="LL35" s="18">
        <v>9974.3145600000007</v>
      </c>
      <c r="LM35" s="18"/>
      <c r="LN35" s="18">
        <f>+SUM(LB35:LM35)</f>
        <v>93608780.424559996</v>
      </c>
    </row>
    <row r="36" spans="1:326" s="21" customFormat="1">
      <c r="A36" s="19" t="s">
        <v>88</v>
      </c>
      <c r="B36" s="20">
        <f t="shared" ref="B36:BR36" si="23">SUM(B34:B35)</f>
        <v>0</v>
      </c>
      <c r="C36" s="20">
        <f t="shared" si="23"/>
        <v>0</v>
      </c>
      <c r="D36" s="20">
        <f t="shared" si="23"/>
        <v>0</v>
      </c>
      <c r="E36" s="20">
        <f t="shared" si="23"/>
        <v>0</v>
      </c>
      <c r="F36" s="20">
        <f t="shared" si="23"/>
        <v>0</v>
      </c>
      <c r="G36" s="20">
        <f t="shared" si="23"/>
        <v>0</v>
      </c>
      <c r="H36" s="20">
        <f t="shared" si="23"/>
        <v>0</v>
      </c>
      <c r="I36" s="20">
        <f t="shared" si="23"/>
        <v>0</v>
      </c>
      <c r="J36" s="20">
        <f t="shared" si="23"/>
        <v>0</v>
      </c>
      <c r="K36" s="20">
        <f t="shared" si="23"/>
        <v>0</v>
      </c>
      <c r="L36" s="20">
        <f t="shared" si="23"/>
        <v>0</v>
      </c>
      <c r="M36" s="20">
        <f t="shared" si="23"/>
        <v>0</v>
      </c>
      <c r="N36" s="20">
        <f t="shared" si="23"/>
        <v>0</v>
      </c>
      <c r="O36" s="20">
        <f t="shared" si="23"/>
        <v>0</v>
      </c>
      <c r="P36" s="20">
        <f t="shared" si="23"/>
        <v>0</v>
      </c>
      <c r="Q36" s="20">
        <f t="shared" si="23"/>
        <v>0</v>
      </c>
      <c r="R36" s="20">
        <f t="shared" si="23"/>
        <v>0</v>
      </c>
      <c r="S36" s="20">
        <f t="shared" si="23"/>
        <v>0</v>
      </c>
      <c r="T36" s="20">
        <f t="shared" si="23"/>
        <v>0</v>
      </c>
      <c r="U36" s="20">
        <f t="shared" si="23"/>
        <v>0</v>
      </c>
      <c r="V36" s="20">
        <f t="shared" si="23"/>
        <v>0</v>
      </c>
      <c r="W36" s="20">
        <f t="shared" si="23"/>
        <v>0</v>
      </c>
      <c r="X36" s="20">
        <f t="shared" si="23"/>
        <v>0</v>
      </c>
      <c r="Y36" s="20">
        <f t="shared" si="23"/>
        <v>0</v>
      </c>
      <c r="Z36" s="20">
        <f t="shared" si="23"/>
        <v>0</v>
      </c>
      <c r="AA36" s="20">
        <f t="shared" si="23"/>
        <v>0</v>
      </c>
      <c r="AB36" s="20">
        <f t="shared" si="23"/>
        <v>0</v>
      </c>
      <c r="AC36" s="20">
        <f t="shared" si="23"/>
        <v>0</v>
      </c>
      <c r="AD36" s="20">
        <f t="shared" si="23"/>
        <v>0</v>
      </c>
      <c r="AE36" s="20">
        <f t="shared" si="23"/>
        <v>0</v>
      </c>
      <c r="AF36" s="20">
        <f t="shared" si="23"/>
        <v>0</v>
      </c>
      <c r="AG36" s="20">
        <f t="shared" si="23"/>
        <v>0</v>
      </c>
      <c r="AH36" s="20">
        <f t="shared" si="23"/>
        <v>0</v>
      </c>
      <c r="AI36" s="20">
        <f t="shared" si="23"/>
        <v>0</v>
      </c>
      <c r="AJ36" s="20">
        <f t="shared" si="23"/>
        <v>0</v>
      </c>
      <c r="AK36" s="20">
        <f t="shared" si="23"/>
        <v>0</v>
      </c>
      <c r="AL36" s="20">
        <f t="shared" si="23"/>
        <v>0</v>
      </c>
      <c r="AM36" s="20">
        <f t="shared" si="23"/>
        <v>0</v>
      </c>
      <c r="AN36" s="20">
        <f t="shared" si="23"/>
        <v>0</v>
      </c>
      <c r="AO36" s="20">
        <f t="shared" si="23"/>
        <v>0</v>
      </c>
      <c r="AP36" s="20">
        <f t="shared" si="23"/>
        <v>0</v>
      </c>
      <c r="AQ36" s="20">
        <f t="shared" si="23"/>
        <v>0</v>
      </c>
      <c r="AR36" s="20">
        <f t="shared" si="23"/>
        <v>0</v>
      </c>
      <c r="AS36" s="20">
        <f t="shared" si="23"/>
        <v>0</v>
      </c>
      <c r="AT36" s="20">
        <f t="shared" si="23"/>
        <v>0</v>
      </c>
      <c r="AU36" s="20">
        <f t="shared" si="23"/>
        <v>0</v>
      </c>
      <c r="AV36" s="20">
        <f t="shared" si="23"/>
        <v>0</v>
      </c>
      <c r="AW36" s="20">
        <f t="shared" si="23"/>
        <v>0</v>
      </c>
      <c r="AX36" s="20">
        <f t="shared" si="23"/>
        <v>0</v>
      </c>
      <c r="AY36" s="20">
        <f t="shared" si="23"/>
        <v>0</v>
      </c>
      <c r="AZ36" s="20">
        <f t="shared" si="23"/>
        <v>0</v>
      </c>
      <c r="BA36" s="20">
        <f t="shared" si="23"/>
        <v>0</v>
      </c>
      <c r="BB36" s="20">
        <f t="shared" si="23"/>
        <v>0</v>
      </c>
      <c r="BC36" s="20">
        <f t="shared" si="23"/>
        <v>0</v>
      </c>
      <c r="BD36" s="20">
        <f t="shared" si="23"/>
        <v>0</v>
      </c>
      <c r="BE36" s="20">
        <f t="shared" si="23"/>
        <v>0</v>
      </c>
      <c r="BF36" s="20">
        <f t="shared" si="23"/>
        <v>0</v>
      </c>
      <c r="BG36" s="20">
        <f t="shared" si="23"/>
        <v>0</v>
      </c>
      <c r="BH36" s="20">
        <f t="shared" si="23"/>
        <v>0</v>
      </c>
      <c r="BI36" s="20">
        <f t="shared" si="23"/>
        <v>0</v>
      </c>
      <c r="BJ36" s="20">
        <f t="shared" si="23"/>
        <v>0</v>
      </c>
      <c r="BK36" s="20">
        <f t="shared" si="23"/>
        <v>0</v>
      </c>
      <c r="BL36" s="20">
        <f t="shared" si="23"/>
        <v>0</v>
      </c>
      <c r="BM36" s="20">
        <f t="shared" si="23"/>
        <v>0</v>
      </c>
      <c r="BN36" s="20">
        <f t="shared" si="23"/>
        <v>0</v>
      </c>
      <c r="BO36" s="20">
        <f t="shared" si="23"/>
        <v>0</v>
      </c>
      <c r="BP36" s="20">
        <f t="shared" si="23"/>
        <v>0</v>
      </c>
      <c r="BQ36" s="20">
        <f t="shared" si="23"/>
        <v>0</v>
      </c>
      <c r="BR36" s="20">
        <f t="shared" si="23"/>
        <v>0</v>
      </c>
      <c r="BS36" s="20">
        <f t="shared" ref="BS36:ED36" si="24">SUM(BS34:BS35)</f>
        <v>0</v>
      </c>
      <c r="BT36" s="20">
        <f t="shared" si="24"/>
        <v>0</v>
      </c>
      <c r="BU36" s="20">
        <f t="shared" si="24"/>
        <v>0</v>
      </c>
      <c r="BV36" s="20">
        <f t="shared" si="24"/>
        <v>0</v>
      </c>
      <c r="BW36" s="20">
        <f t="shared" si="24"/>
        <v>0</v>
      </c>
      <c r="BX36" s="20">
        <f t="shared" si="24"/>
        <v>0</v>
      </c>
      <c r="BY36" s="20">
        <f t="shared" si="24"/>
        <v>0</v>
      </c>
      <c r="BZ36" s="20">
        <f t="shared" si="24"/>
        <v>0</v>
      </c>
      <c r="CA36" s="20">
        <f t="shared" si="24"/>
        <v>0</v>
      </c>
      <c r="CB36" s="20">
        <f t="shared" si="24"/>
        <v>28562.764460000002</v>
      </c>
      <c r="CC36" s="20">
        <f t="shared" si="24"/>
        <v>26610.078979999998</v>
      </c>
      <c r="CD36" s="20">
        <f t="shared" si="24"/>
        <v>29973.527040000001</v>
      </c>
      <c r="CE36" s="20">
        <f t="shared" si="24"/>
        <v>29448.706580000002</v>
      </c>
      <c r="CF36" s="20">
        <f t="shared" si="24"/>
        <v>30408.544910000001</v>
      </c>
      <c r="CG36" s="20">
        <f t="shared" si="24"/>
        <v>29273.234409999997</v>
      </c>
      <c r="CH36" s="20">
        <f t="shared" si="24"/>
        <v>34877.590779999999</v>
      </c>
      <c r="CI36" s="20">
        <f t="shared" si="24"/>
        <v>36153.008149999994</v>
      </c>
      <c r="CJ36" s="20">
        <f t="shared" si="24"/>
        <v>32975.6976</v>
      </c>
      <c r="CK36" s="20">
        <f t="shared" si="24"/>
        <v>32535.19008</v>
      </c>
      <c r="CL36" s="20">
        <f t="shared" si="24"/>
        <v>31272.544699999999</v>
      </c>
      <c r="CM36" s="20">
        <f t="shared" si="24"/>
        <v>31188.668169999997</v>
      </c>
      <c r="CN36" s="20">
        <f t="shared" si="24"/>
        <v>373279.55585999996</v>
      </c>
      <c r="CO36" s="20">
        <f t="shared" si="24"/>
        <v>32736.056260000001</v>
      </c>
      <c r="CP36" s="20">
        <f t="shared" si="24"/>
        <v>29256.699359999995</v>
      </c>
      <c r="CQ36" s="20">
        <f t="shared" si="24"/>
        <v>31205.767539999997</v>
      </c>
      <c r="CR36" s="20">
        <f t="shared" si="24"/>
        <v>29271.02706</v>
      </c>
      <c r="CS36" s="20">
        <f t="shared" si="24"/>
        <v>31270.35</v>
      </c>
      <c r="CT36" s="20">
        <f t="shared" si="24"/>
        <v>30881.43837</v>
      </c>
      <c r="CU36" s="20">
        <f t="shared" si="24"/>
        <v>34643.479999999996</v>
      </c>
      <c r="CV36" s="20">
        <f t="shared" si="24"/>
        <v>36924.680780000002</v>
      </c>
      <c r="CW36" s="20">
        <f t="shared" si="24"/>
        <v>34766.1</v>
      </c>
      <c r="CX36" s="20">
        <f t="shared" si="24"/>
        <v>36334.787490000002</v>
      </c>
      <c r="CY36" s="20">
        <f t="shared" si="24"/>
        <v>35074.99</v>
      </c>
      <c r="CZ36" s="20">
        <f t="shared" si="24"/>
        <v>35239.318879999999</v>
      </c>
      <c r="DA36" s="20">
        <f t="shared" si="24"/>
        <v>397604.69574</v>
      </c>
      <c r="DB36" s="20">
        <f t="shared" si="24"/>
        <v>39609.670010000002</v>
      </c>
      <c r="DC36" s="20">
        <f t="shared" si="24"/>
        <v>36235.41474</v>
      </c>
      <c r="DD36" s="20">
        <f t="shared" si="24"/>
        <v>39087</v>
      </c>
      <c r="DE36" s="20">
        <f t="shared" si="24"/>
        <v>37693.347090000003</v>
      </c>
      <c r="DF36" s="20">
        <f t="shared" si="24"/>
        <v>36204.229999999996</v>
      </c>
      <c r="DG36" s="20">
        <f t="shared" si="24"/>
        <v>35516.93219</v>
      </c>
      <c r="DH36" s="20">
        <f t="shared" si="24"/>
        <v>39524.812669999999</v>
      </c>
      <c r="DI36" s="20">
        <f t="shared" si="24"/>
        <v>40424.596369999999</v>
      </c>
      <c r="DJ36" s="20">
        <f t="shared" si="24"/>
        <v>37328.840429999997</v>
      </c>
      <c r="DK36" s="20">
        <f t="shared" si="24"/>
        <v>38948.76</v>
      </c>
      <c r="DL36" s="20">
        <f t="shared" si="24"/>
        <v>37828.202310000001</v>
      </c>
      <c r="DM36" s="20">
        <f t="shared" si="24"/>
        <v>37324.052350000005</v>
      </c>
      <c r="DN36" s="20">
        <f t="shared" si="24"/>
        <v>455725.85816000006</v>
      </c>
      <c r="DO36" s="20">
        <f t="shared" si="24"/>
        <v>38926.43</v>
      </c>
      <c r="DP36" s="20">
        <f t="shared" si="24"/>
        <v>34884.078219999996</v>
      </c>
      <c r="DQ36" s="20">
        <f t="shared" si="24"/>
        <v>37799.29</v>
      </c>
      <c r="DR36" s="20">
        <f t="shared" si="24"/>
        <v>36798.8177</v>
      </c>
      <c r="DS36" s="20">
        <f t="shared" si="24"/>
        <v>40204.623999999996</v>
      </c>
      <c r="DT36" s="20">
        <f t="shared" si="24"/>
        <v>39022.67</v>
      </c>
      <c r="DU36" s="20">
        <f t="shared" si="24"/>
        <v>42964.72</v>
      </c>
      <c r="DV36" s="20">
        <f t="shared" si="24"/>
        <v>44485.82</v>
      </c>
      <c r="DW36" s="20">
        <f t="shared" si="24"/>
        <v>41594.15</v>
      </c>
      <c r="DX36" s="20">
        <f t="shared" si="24"/>
        <v>43853.37</v>
      </c>
      <c r="DY36" s="20">
        <f t="shared" si="24"/>
        <v>41674</v>
      </c>
      <c r="DZ36" s="20">
        <f t="shared" si="24"/>
        <v>42902</v>
      </c>
      <c r="EA36" s="20">
        <f t="shared" si="24"/>
        <v>485109.96991999994</v>
      </c>
      <c r="EB36" s="20">
        <f t="shared" si="24"/>
        <v>43709.599999999999</v>
      </c>
      <c r="EC36" s="20">
        <f t="shared" si="24"/>
        <v>40758.54</v>
      </c>
      <c r="ED36" s="20">
        <f t="shared" si="24"/>
        <v>45781</v>
      </c>
      <c r="EE36" s="20">
        <f t="shared" ref="EE36:GP36" si="25">SUM(EE34:EE35)</f>
        <v>44974.05</v>
      </c>
      <c r="EF36" s="20">
        <f t="shared" si="25"/>
        <v>46316.85</v>
      </c>
      <c r="EG36" s="20">
        <f t="shared" si="25"/>
        <v>43633.75</v>
      </c>
      <c r="EH36" s="20">
        <f t="shared" si="25"/>
        <v>50101.808179999971</v>
      </c>
      <c r="EI36" s="20">
        <f t="shared" si="25"/>
        <v>50730.638189999998</v>
      </c>
      <c r="EJ36" s="20">
        <f t="shared" si="25"/>
        <v>47809.68</v>
      </c>
      <c r="EK36" s="20">
        <f t="shared" si="25"/>
        <v>48702.033259999997</v>
      </c>
      <c r="EL36" s="20">
        <f t="shared" si="25"/>
        <v>45789.867160000002</v>
      </c>
      <c r="EM36" s="20">
        <f t="shared" si="25"/>
        <v>44929</v>
      </c>
      <c r="EN36" s="20">
        <f t="shared" si="25"/>
        <v>553236.81678999995</v>
      </c>
      <c r="EO36" s="20">
        <f t="shared" si="25"/>
        <v>17971</v>
      </c>
      <c r="EP36" s="20">
        <f t="shared" si="25"/>
        <v>16721</v>
      </c>
      <c r="EQ36" s="20">
        <f t="shared" si="25"/>
        <v>18727</v>
      </c>
      <c r="ER36" s="20">
        <f t="shared" si="25"/>
        <v>18217</v>
      </c>
      <c r="ES36" s="20">
        <f t="shared" si="25"/>
        <v>18734</v>
      </c>
      <c r="ET36" s="20">
        <f t="shared" si="25"/>
        <v>18158</v>
      </c>
      <c r="EU36" s="20">
        <f t="shared" si="25"/>
        <v>19966</v>
      </c>
      <c r="EV36" s="20">
        <f t="shared" si="25"/>
        <v>20677</v>
      </c>
      <c r="EW36" s="20">
        <f t="shared" si="25"/>
        <v>19438</v>
      </c>
      <c r="EX36" s="20">
        <f t="shared" si="25"/>
        <v>20671</v>
      </c>
      <c r="EY36" s="20">
        <f t="shared" si="25"/>
        <v>19869</v>
      </c>
      <c r="EZ36" s="20">
        <f t="shared" si="25"/>
        <v>19715</v>
      </c>
      <c r="FA36" s="20">
        <f t="shared" si="25"/>
        <v>228864</v>
      </c>
      <c r="FB36" s="20">
        <f t="shared" si="25"/>
        <v>20281.284540000001</v>
      </c>
      <c r="FC36" s="20">
        <f t="shared" si="25"/>
        <v>18818.544130000002</v>
      </c>
      <c r="FD36" s="20">
        <f t="shared" si="25"/>
        <v>20322.54535</v>
      </c>
      <c r="FE36" s="20">
        <f t="shared" si="25"/>
        <v>20099.842490000003</v>
      </c>
      <c r="FF36" s="20">
        <f t="shared" si="25"/>
        <v>21387.221119999998</v>
      </c>
      <c r="FG36" s="20">
        <f t="shared" si="25"/>
        <v>20475.533049999998</v>
      </c>
      <c r="FH36" s="20">
        <f t="shared" si="25"/>
        <v>22617.41416</v>
      </c>
      <c r="FI36" s="20">
        <f t="shared" si="25"/>
        <v>23317.36362</v>
      </c>
      <c r="FJ36" s="20">
        <f t="shared" si="25"/>
        <v>21640.445770000002</v>
      </c>
      <c r="FK36" s="20">
        <f t="shared" si="25"/>
        <v>23088.877689999998</v>
      </c>
      <c r="FL36" s="20">
        <f t="shared" si="25"/>
        <v>21737.35341</v>
      </c>
      <c r="FM36" s="20">
        <f t="shared" si="25"/>
        <v>21173.300579999999</v>
      </c>
      <c r="FN36" s="20">
        <f t="shared" si="25"/>
        <v>254959.72591000001</v>
      </c>
      <c r="FO36" s="20">
        <f t="shared" si="25"/>
        <v>21468.664860000001</v>
      </c>
      <c r="FP36" s="20">
        <f t="shared" si="25"/>
        <v>20296.953839999998</v>
      </c>
      <c r="FQ36" s="20">
        <f t="shared" si="25"/>
        <v>21487.661830000001</v>
      </c>
      <c r="FR36" s="20">
        <f t="shared" si="25"/>
        <v>21428.86291</v>
      </c>
      <c r="FS36" s="20">
        <f t="shared" si="25"/>
        <v>22677.842689999998</v>
      </c>
      <c r="FT36" s="20">
        <f t="shared" si="25"/>
        <v>21447.668269999998</v>
      </c>
      <c r="FU36" s="20">
        <f t="shared" si="25"/>
        <v>23366.750410000001</v>
      </c>
      <c r="FV36" s="20">
        <f t="shared" si="25"/>
        <v>24795.11103</v>
      </c>
      <c r="FW36" s="20">
        <f t="shared" si="25"/>
        <v>23166.304220000002</v>
      </c>
      <c r="FX36" s="20">
        <f t="shared" si="25"/>
        <v>24191.373220000001</v>
      </c>
      <c r="FY36" s="20">
        <f t="shared" si="25"/>
        <v>22634.65395</v>
      </c>
      <c r="FZ36" s="20">
        <f t="shared" si="25"/>
        <v>22592.281660000001</v>
      </c>
      <c r="GA36" s="20">
        <f t="shared" si="25"/>
        <v>269554.12888999999</v>
      </c>
      <c r="GB36" s="20">
        <f t="shared" si="25"/>
        <v>23115.889749999998</v>
      </c>
      <c r="GC36" s="20">
        <f t="shared" si="25"/>
        <v>21170.531230000001</v>
      </c>
      <c r="GD36" s="20">
        <f t="shared" si="25"/>
        <v>22873.67859</v>
      </c>
      <c r="GE36" s="20">
        <f t="shared" si="25"/>
        <v>22838.19875</v>
      </c>
      <c r="GF36" s="20">
        <f t="shared" si="25"/>
        <v>24388.210210000001</v>
      </c>
      <c r="GG36" s="20">
        <f t="shared" si="25"/>
        <v>23127.364430000001</v>
      </c>
      <c r="GH36" s="20">
        <f t="shared" si="25"/>
        <v>25540.150370000003</v>
      </c>
      <c r="GI36" s="20">
        <f t="shared" si="25"/>
        <v>26314.047790000001</v>
      </c>
      <c r="GJ36" s="20">
        <f t="shared" si="25"/>
        <v>24803.444289999999</v>
      </c>
      <c r="GK36" s="20">
        <f t="shared" si="25"/>
        <v>26357.361270000001</v>
      </c>
      <c r="GL36" s="20">
        <f t="shared" si="25"/>
        <v>24608.302340000002</v>
      </c>
      <c r="GM36" s="20">
        <f t="shared" si="25"/>
        <v>24476.5196</v>
      </c>
      <c r="GN36" s="20">
        <f t="shared" si="25"/>
        <v>289613698.62</v>
      </c>
      <c r="GO36" s="20">
        <f t="shared" si="25"/>
        <v>24599.61565</v>
      </c>
      <c r="GP36" s="20">
        <f t="shared" si="25"/>
        <v>23334.133749999997</v>
      </c>
      <c r="GQ36" s="20">
        <f t="shared" ref="GQ36:JB36" si="26">SUM(GQ34:GQ35)</f>
        <v>24997.952100000002</v>
      </c>
      <c r="GR36" s="20">
        <f t="shared" si="26"/>
        <v>23815.369359999997</v>
      </c>
      <c r="GS36" s="20">
        <f t="shared" si="26"/>
        <v>26320.119610000002</v>
      </c>
      <c r="GT36" s="20">
        <f t="shared" si="26"/>
        <v>25098.06551</v>
      </c>
      <c r="GU36" s="20">
        <f t="shared" si="26"/>
        <v>28431.28427</v>
      </c>
      <c r="GV36" s="20">
        <f t="shared" si="26"/>
        <v>28483.6319</v>
      </c>
      <c r="GW36" s="20">
        <f t="shared" si="26"/>
        <v>26963.00231</v>
      </c>
      <c r="GX36" s="20">
        <f t="shared" si="26"/>
        <v>28451.285600000003</v>
      </c>
      <c r="GY36" s="20">
        <f t="shared" si="26"/>
        <v>26707.318029999999</v>
      </c>
      <c r="GZ36" s="20">
        <f t="shared" si="26"/>
        <v>26956.864017118634</v>
      </c>
      <c r="HA36" s="20">
        <f t="shared" si="26"/>
        <v>314158.64210711868</v>
      </c>
      <c r="HB36" s="20">
        <f t="shared" si="26"/>
        <v>27406657.350000001</v>
      </c>
      <c r="HC36" s="20">
        <f t="shared" si="26"/>
        <v>25444153.059999999</v>
      </c>
      <c r="HD36" s="20">
        <f t="shared" si="26"/>
        <v>27076657.920000002</v>
      </c>
      <c r="HE36" s="20">
        <f t="shared" si="26"/>
        <v>26808623.559999999</v>
      </c>
      <c r="HF36" s="20">
        <f t="shared" si="26"/>
        <v>28598411.16</v>
      </c>
      <c r="HG36" s="20">
        <f t="shared" si="26"/>
        <v>27342220.079999998</v>
      </c>
      <c r="HH36" s="20">
        <f t="shared" si="26"/>
        <v>30927199.66</v>
      </c>
      <c r="HI36" s="20">
        <f t="shared" si="26"/>
        <v>31588622.969999999</v>
      </c>
      <c r="HJ36" s="20">
        <f t="shared" si="26"/>
        <v>29757060.460000001</v>
      </c>
      <c r="HK36" s="20">
        <f t="shared" si="26"/>
        <v>31306520.630000003</v>
      </c>
      <c r="HL36" s="20">
        <f t="shared" si="26"/>
        <v>28782976.259999998</v>
      </c>
      <c r="HM36" s="20">
        <f t="shared" si="26"/>
        <v>29143082.82</v>
      </c>
      <c r="HN36" s="20">
        <f t="shared" si="26"/>
        <v>344182185.92999995</v>
      </c>
      <c r="HO36" s="20">
        <f t="shared" si="26"/>
        <v>30449456.309999999</v>
      </c>
      <c r="HP36" s="20">
        <f t="shared" si="26"/>
        <v>27518866.869999997</v>
      </c>
      <c r="HQ36" s="20">
        <f t="shared" si="26"/>
        <v>29734343</v>
      </c>
      <c r="HR36" s="20">
        <f t="shared" si="26"/>
        <v>29889522.169999998</v>
      </c>
      <c r="HS36" s="20">
        <f t="shared" si="26"/>
        <v>31381751.700000003</v>
      </c>
      <c r="HT36" s="20">
        <f t="shared" si="26"/>
        <v>30036725.129999999</v>
      </c>
      <c r="HU36" s="20">
        <f t="shared" si="26"/>
        <v>32766520.090000004</v>
      </c>
      <c r="HV36" s="20">
        <f t="shared" si="26"/>
        <v>33345949.509999998</v>
      </c>
      <c r="HW36" s="20">
        <f t="shared" si="26"/>
        <v>31142558.640000001</v>
      </c>
      <c r="HX36" s="20">
        <f t="shared" si="26"/>
        <v>32442998.09</v>
      </c>
      <c r="HY36" s="20">
        <f t="shared" si="26"/>
        <v>30706484.240000002</v>
      </c>
      <c r="HZ36" s="20">
        <f t="shared" si="26"/>
        <v>31152452.380000003</v>
      </c>
      <c r="IA36" s="20">
        <f t="shared" si="26"/>
        <v>370567628.13</v>
      </c>
      <c r="IB36" s="20">
        <f t="shared" si="26"/>
        <v>31827663.149999999</v>
      </c>
      <c r="IC36" s="20">
        <f t="shared" si="26"/>
        <v>29221699.829999998</v>
      </c>
      <c r="ID36" s="20">
        <f t="shared" si="26"/>
        <v>31125151.990000002</v>
      </c>
      <c r="IE36" s="20">
        <f t="shared" si="26"/>
        <v>31716057.32</v>
      </c>
      <c r="IF36" s="20">
        <f t="shared" si="26"/>
        <v>33602063.410000004</v>
      </c>
      <c r="IG36" s="20">
        <f t="shared" si="26"/>
        <v>31576412.219999999</v>
      </c>
      <c r="IH36" s="20">
        <f t="shared" si="26"/>
        <v>35003156.079999998</v>
      </c>
      <c r="II36" s="20">
        <f t="shared" si="26"/>
        <v>27022938.049999997</v>
      </c>
      <c r="IJ36" s="20">
        <f t="shared" si="26"/>
        <v>33085372.600000001</v>
      </c>
      <c r="IK36" s="20">
        <f t="shared" si="26"/>
        <v>34114963.280000001</v>
      </c>
      <c r="IL36" s="20">
        <f t="shared" si="26"/>
        <v>32612894.75</v>
      </c>
      <c r="IM36" s="20">
        <f t="shared" si="26"/>
        <v>34566044.490000002</v>
      </c>
      <c r="IN36" s="20">
        <f t="shared" si="26"/>
        <v>385474417.16999996</v>
      </c>
      <c r="IO36" s="20">
        <f t="shared" si="26"/>
        <v>33630869.390000001</v>
      </c>
      <c r="IP36" s="20">
        <f t="shared" si="26"/>
        <v>31893165.240000002</v>
      </c>
      <c r="IQ36" s="20">
        <f t="shared" si="26"/>
        <v>16052817.399999999</v>
      </c>
      <c r="IR36" s="20">
        <f t="shared" si="26"/>
        <v>2360020.36</v>
      </c>
      <c r="IS36" s="20">
        <f t="shared" si="26"/>
        <v>2157877.19</v>
      </c>
      <c r="IT36" s="20">
        <f>SUM(IT34:IT35)</f>
        <v>4059656.8899999997</v>
      </c>
      <c r="IU36" s="20">
        <f t="shared" si="26"/>
        <v>3462437.55</v>
      </c>
      <c r="IV36" s="20">
        <f t="shared" si="26"/>
        <v>4270355.43</v>
      </c>
      <c r="IW36" s="20">
        <f t="shared" si="26"/>
        <v>5310382.7</v>
      </c>
      <c r="IX36" s="20">
        <f t="shared" si="26"/>
        <v>7586585.2699999996</v>
      </c>
      <c r="IY36" s="20">
        <f t="shared" si="26"/>
        <v>9980441.5800000001</v>
      </c>
      <c r="IZ36" s="20">
        <f t="shared" si="26"/>
        <v>12866829</v>
      </c>
      <c r="JA36" s="20">
        <f>+SUM(IO36:IZ36)</f>
        <v>133631437.99999999</v>
      </c>
      <c r="JB36" s="20">
        <f t="shared" si="26"/>
        <v>13001720.780000001</v>
      </c>
      <c r="JC36" s="20">
        <f t="shared" ref="JC36:JN36" si="27">SUM(JC34:JC35)</f>
        <v>8398853.0600000005</v>
      </c>
      <c r="JD36" s="20">
        <f t="shared" si="27"/>
        <v>10299994.98</v>
      </c>
      <c r="JE36" s="20">
        <f t="shared" si="27"/>
        <v>10998855.01</v>
      </c>
      <c r="JF36" s="20">
        <f t="shared" si="27"/>
        <v>13458727.309999999</v>
      </c>
      <c r="JG36" s="20">
        <f t="shared" si="27"/>
        <v>14260898.91</v>
      </c>
      <c r="JH36" s="20">
        <f t="shared" si="27"/>
        <v>16950664.759999998</v>
      </c>
      <c r="JI36" s="20">
        <f t="shared" si="27"/>
        <v>17047258.890000001</v>
      </c>
      <c r="JJ36" s="20">
        <f t="shared" si="27"/>
        <v>16926822.539999999</v>
      </c>
      <c r="JK36" s="20">
        <f t="shared" si="27"/>
        <v>18908064.149999999</v>
      </c>
      <c r="JL36" s="20">
        <f t="shared" si="27"/>
        <v>19974140.670000002</v>
      </c>
      <c r="JM36" s="20">
        <f t="shared" si="27"/>
        <v>21105720.289999999</v>
      </c>
      <c r="JN36" s="20">
        <f t="shared" si="27"/>
        <v>181331721.35000002</v>
      </c>
      <c r="JO36" s="20">
        <f>SUM(JO34:JO35)</f>
        <v>19965049.66</v>
      </c>
      <c r="JP36" s="20">
        <f t="shared" ref="JP36:JZ36" si="28">SUM(JP34:JP35)</f>
        <v>19400937.75</v>
      </c>
      <c r="JQ36" s="20">
        <f t="shared" si="28"/>
        <v>21687560.34</v>
      </c>
      <c r="JR36" s="20">
        <f t="shared" si="28"/>
        <v>22602807.16</v>
      </c>
      <c r="JS36" s="20">
        <f t="shared" si="28"/>
        <v>23504694.210000001</v>
      </c>
      <c r="JT36" s="20">
        <f t="shared" si="28"/>
        <v>23172216.02</v>
      </c>
      <c r="JU36" s="20">
        <f t="shared" si="28"/>
        <v>26329788.420000002</v>
      </c>
      <c r="JV36" s="20">
        <f t="shared" si="28"/>
        <v>26739820.439999998</v>
      </c>
      <c r="JW36" s="20">
        <f t="shared" si="28"/>
        <v>25918619.890000001</v>
      </c>
      <c r="JX36" s="20">
        <f t="shared" si="28"/>
        <v>27464132.240000002</v>
      </c>
      <c r="JY36" s="20">
        <f t="shared" si="28"/>
        <v>26111348.740000002</v>
      </c>
      <c r="JZ36" s="20">
        <f t="shared" si="28"/>
        <v>27229884.859999999</v>
      </c>
      <c r="KA36" s="20">
        <f>SUM(KA34:KA35)</f>
        <v>290126859.72999996</v>
      </c>
      <c r="KB36" s="20">
        <f>SUM(KB34:KB35)</f>
        <v>27047513.780000001</v>
      </c>
      <c r="KC36" s="20">
        <f t="shared" ref="KC36:KN36" si="29">SUM(KC34:KC35)</f>
        <v>25428728.319999997</v>
      </c>
      <c r="KD36" s="20">
        <f t="shared" si="29"/>
        <v>26568506.940000005</v>
      </c>
      <c r="KE36" s="20">
        <f t="shared" si="29"/>
        <v>26838908.549999997</v>
      </c>
      <c r="KF36" s="20">
        <f t="shared" si="29"/>
        <v>27747881.320000011</v>
      </c>
      <c r="KG36" s="20">
        <f t="shared" si="29"/>
        <v>27094818.620000001</v>
      </c>
      <c r="KH36" s="20">
        <f t="shared" si="29"/>
        <v>32578875.229999967</v>
      </c>
      <c r="KI36" s="20">
        <f t="shared" si="29"/>
        <v>31210872.640000001</v>
      </c>
      <c r="KJ36" s="20">
        <f t="shared" si="29"/>
        <v>29328582.128153399</v>
      </c>
      <c r="KK36" s="20">
        <f t="shared" si="29"/>
        <v>33001513</v>
      </c>
      <c r="KL36" s="20">
        <f t="shared" si="29"/>
        <v>29657600.169999998</v>
      </c>
      <c r="KM36" s="20">
        <f t="shared" si="29"/>
        <v>33383105.969999999</v>
      </c>
      <c r="KN36" s="20">
        <f t="shared" si="29"/>
        <v>349886906.66815341</v>
      </c>
      <c r="KO36" s="20">
        <f>SUM(KO34:KO35)</f>
        <v>32193989.77</v>
      </c>
      <c r="KP36" s="20">
        <f t="shared" ref="KP36:LA36" si="30">SUM(KP34:KP35)</f>
        <v>29454789.5</v>
      </c>
      <c r="KQ36" s="20">
        <f t="shared" si="30"/>
        <v>30980391.400000002</v>
      </c>
      <c r="KR36" s="20">
        <f t="shared" si="30"/>
        <v>31694254.560000002</v>
      </c>
      <c r="KS36" s="20">
        <f t="shared" si="30"/>
        <v>32617447.77</v>
      </c>
      <c r="KT36" s="20">
        <f t="shared" si="30"/>
        <v>31514192.719999999</v>
      </c>
      <c r="KU36" s="20">
        <f t="shared" si="30"/>
        <v>35584796.43</v>
      </c>
      <c r="KV36" s="20">
        <f t="shared" si="30"/>
        <v>34927282.630000003</v>
      </c>
      <c r="KW36" s="20">
        <f t="shared" si="30"/>
        <v>36296622.68</v>
      </c>
      <c r="KX36" s="20">
        <f t="shared" si="30"/>
        <v>35448191.509999998</v>
      </c>
      <c r="KY36" s="20">
        <f t="shared" si="30"/>
        <v>33403414.859999999</v>
      </c>
      <c r="KZ36" s="20">
        <f t="shared" si="30"/>
        <v>36401025.670000002</v>
      </c>
      <c r="LA36" s="20">
        <f t="shared" si="30"/>
        <v>400516399.5</v>
      </c>
      <c r="LB36" s="20">
        <f>SUM(LB34:LB35)</f>
        <v>34629322.5</v>
      </c>
      <c r="LC36" s="20">
        <f t="shared" ref="LC36:LN36" si="31">SUM(LC34:LC35)</f>
        <v>31020070.16</v>
      </c>
      <c r="LD36" s="20">
        <f t="shared" si="31"/>
        <v>34016807.780000001</v>
      </c>
      <c r="LE36" s="20">
        <f t="shared" si="31"/>
        <v>34094679.589999996</v>
      </c>
      <c r="LF36" s="20">
        <f t="shared" si="31"/>
        <v>34874118.939999998</v>
      </c>
      <c r="LG36" s="20">
        <f t="shared" si="31"/>
        <v>33036426.020000003</v>
      </c>
      <c r="LH36" s="20">
        <f t="shared" si="31"/>
        <v>39446326.640000001</v>
      </c>
      <c r="LI36" s="20">
        <f t="shared" si="31"/>
        <v>39336584.719999999</v>
      </c>
      <c r="LJ36" s="20">
        <f t="shared" si="31"/>
        <v>37276510.539999999</v>
      </c>
      <c r="LK36" s="20">
        <f t="shared" si="31"/>
        <v>38667905.350000001</v>
      </c>
      <c r="LL36" s="20">
        <f t="shared" si="31"/>
        <v>36654.242550000003</v>
      </c>
      <c r="LM36" s="20">
        <f t="shared" si="31"/>
        <v>0</v>
      </c>
      <c r="LN36" s="20">
        <f t="shared" si="31"/>
        <v>356435406.48255002</v>
      </c>
    </row>
    <row r="37" spans="1:326" ht="3" customHeight="1"/>
    <row r="38" spans="1:326">
      <c r="A38" s="52" t="s">
        <v>96</v>
      </c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/>
      <c r="DF38" s="52"/>
      <c r="DG38" s="52"/>
      <c r="DH38" s="52"/>
      <c r="DI38" s="52"/>
      <c r="DJ38" s="52"/>
      <c r="DK38" s="52"/>
      <c r="DL38" s="52"/>
      <c r="DM38" s="52"/>
      <c r="DN38" s="52"/>
      <c r="DO38" s="52"/>
      <c r="DP38" s="52"/>
      <c r="DQ38" s="52"/>
      <c r="DR38" s="52"/>
      <c r="DS38" s="52"/>
      <c r="DT38" s="52"/>
      <c r="DU38" s="52"/>
      <c r="DV38" s="52"/>
      <c r="DW38" s="52"/>
      <c r="DX38" s="52"/>
      <c r="DY38" s="52"/>
      <c r="DZ38" s="52"/>
      <c r="EA38" s="52"/>
      <c r="EB38" s="52"/>
      <c r="EC38" s="52"/>
      <c r="ED38" s="52"/>
      <c r="EE38" s="52"/>
      <c r="EF38" s="52"/>
      <c r="EG38" s="52"/>
      <c r="EH38" s="52"/>
      <c r="EI38" s="52"/>
      <c r="EJ38" s="52"/>
      <c r="EK38" s="52"/>
      <c r="EL38" s="52"/>
      <c r="EM38" s="52"/>
      <c r="EN38" s="52"/>
      <c r="EO38" s="52"/>
      <c r="EP38" s="52"/>
      <c r="EQ38" s="52"/>
      <c r="ER38" s="52"/>
      <c r="ES38" s="52"/>
      <c r="ET38" s="52"/>
      <c r="EU38" s="52"/>
      <c r="EV38" s="52"/>
      <c r="EW38" s="52"/>
      <c r="EX38" s="52"/>
      <c r="EY38" s="52"/>
      <c r="EZ38" s="52"/>
      <c r="FA38" s="52"/>
      <c r="FB38" s="52"/>
      <c r="FC38" s="52"/>
      <c r="FD38" s="52"/>
      <c r="FE38" s="52"/>
      <c r="FF38" s="52"/>
      <c r="FG38" s="52"/>
      <c r="FH38" s="52"/>
      <c r="FI38" s="52"/>
      <c r="FJ38" s="52"/>
      <c r="FK38" s="52"/>
      <c r="FL38" s="52"/>
      <c r="FM38" s="52"/>
      <c r="FN38" s="52"/>
      <c r="FO38" s="52"/>
      <c r="FP38" s="52"/>
      <c r="FQ38" s="52"/>
      <c r="FR38" s="52"/>
      <c r="FS38" s="52"/>
      <c r="FT38" s="52"/>
      <c r="FU38" s="52"/>
      <c r="FV38" s="52"/>
      <c r="FW38" s="52"/>
      <c r="FX38" s="52"/>
      <c r="FY38" s="52"/>
      <c r="FZ38" s="52"/>
      <c r="GA38" s="52"/>
      <c r="GB38" s="52"/>
      <c r="GC38" s="52"/>
      <c r="GD38" s="52"/>
      <c r="GE38" s="52"/>
      <c r="GF38" s="52"/>
      <c r="GG38" s="52"/>
      <c r="GH38" s="52"/>
      <c r="GI38" s="52"/>
      <c r="GJ38" s="52"/>
      <c r="GK38" s="52"/>
      <c r="GL38" s="52"/>
      <c r="GM38" s="52"/>
      <c r="GN38" s="52"/>
      <c r="GO38" s="52"/>
      <c r="GP38" s="52"/>
      <c r="GQ38" s="52"/>
      <c r="GR38" s="52"/>
      <c r="GS38" s="52"/>
      <c r="GT38" s="52"/>
      <c r="GU38" s="52"/>
      <c r="GV38" s="52"/>
      <c r="GW38" s="52"/>
      <c r="GX38" s="52"/>
      <c r="GY38" s="52"/>
      <c r="GZ38" s="52"/>
      <c r="HA38" s="52"/>
      <c r="HB38" s="52"/>
      <c r="HC38" s="52"/>
      <c r="HD38" s="52"/>
      <c r="HE38" s="52"/>
      <c r="HF38" s="52"/>
      <c r="HG38" s="52"/>
      <c r="HH38" s="52"/>
      <c r="HI38" s="52"/>
      <c r="HJ38" s="52"/>
      <c r="HK38" s="52"/>
      <c r="HL38" s="52"/>
      <c r="HM38" s="52"/>
      <c r="HN38" s="52"/>
    </row>
    <row r="39" spans="1:326">
      <c r="A39" s="52" t="s">
        <v>97</v>
      </c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2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2"/>
      <c r="CA39" s="52"/>
      <c r="CB39" s="52"/>
      <c r="CC39" s="52"/>
      <c r="CD39" s="52"/>
      <c r="CE39" s="52"/>
      <c r="CF39" s="52"/>
      <c r="CG39" s="52"/>
      <c r="CH39" s="52"/>
      <c r="CI39" s="52"/>
      <c r="CJ39" s="52"/>
      <c r="CK39" s="52"/>
      <c r="CL39" s="52"/>
      <c r="CM39" s="52"/>
      <c r="CN39" s="52"/>
      <c r="CO39" s="52"/>
      <c r="CP39" s="52"/>
      <c r="CQ39" s="52"/>
      <c r="CR39" s="52"/>
      <c r="CS39" s="52"/>
      <c r="CT39" s="52"/>
      <c r="CU39" s="52"/>
      <c r="CV39" s="52"/>
      <c r="CW39" s="52"/>
      <c r="CX39" s="52"/>
      <c r="CY39" s="52"/>
      <c r="CZ39" s="52"/>
      <c r="DA39" s="52"/>
      <c r="DB39" s="52"/>
      <c r="DC39" s="52"/>
      <c r="DD39" s="52"/>
      <c r="DE39" s="52"/>
      <c r="DF39" s="52"/>
      <c r="DG39" s="52"/>
      <c r="DH39" s="52"/>
      <c r="DI39" s="52"/>
      <c r="DJ39" s="52"/>
      <c r="DK39" s="52"/>
      <c r="DL39" s="52"/>
      <c r="DM39" s="52"/>
      <c r="DN39" s="52"/>
      <c r="DO39" s="52"/>
      <c r="DP39" s="52"/>
      <c r="DQ39" s="52"/>
      <c r="DR39" s="52"/>
      <c r="DS39" s="52"/>
      <c r="DT39" s="52"/>
      <c r="DU39" s="52"/>
      <c r="DV39" s="52"/>
      <c r="DW39" s="52"/>
      <c r="DX39" s="52"/>
      <c r="DY39" s="52"/>
      <c r="DZ39" s="52"/>
      <c r="EA39" s="52"/>
      <c r="EB39" s="52"/>
      <c r="EC39" s="52"/>
      <c r="ED39" s="52"/>
      <c r="EE39" s="52"/>
      <c r="EF39" s="52"/>
      <c r="EG39" s="52"/>
      <c r="EH39" s="52"/>
      <c r="EI39" s="52"/>
      <c r="EJ39" s="52"/>
      <c r="EK39" s="52"/>
      <c r="EL39" s="52"/>
      <c r="EM39" s="52"/>
      <c r="EN39" s="52"/>
      <c r="EO39" s="52"/>
      <c r="EP39" s="52"/>
      <c r="EQ39" s="52"/>
      <c r="ER39" s="52"/>
      <c r="ES39" s="52"/>
      <c r="ET39" s="52"/>
      <c r="EU39" s="52"/>
      <c r="EV39" s="52"/>
      <c r="EW39" s="52"/>
      <c r="EX39" s="52"/>
      <c r="EY39" s="52"/>
      <c r="EZ39" s="52"/>
      <c r="FA39" s="52"/>
      <c r="FB39" s="52"/>
      <c r="FC39" s="52"/>
      <c r="FD39" s="52"/>
      <c r="FE39" s="52"/>
      <c r="FF39" s="52"/>
      <c r="FG39" s="52"/>
      <c r="FH39" s="52"/>
      <c r="FI39" s="52"/>
      <c r="FJ39" s="52"/>
      <c r="FK39" s="52"/>
      <c r="FL39" s="52"/>
      <c r="FM39" s="52"/>
      <c r="FN39" s="52"/>
      <c r="FO39" s="52"/>
      <c r="FP39" s="52"/>
      <c r="FQ39" s="52"/>
      <c r="FR39" s="52"/>
      <c r="FS39" s="52"/>
      <c r="FT39" s="52"/>
      <c r="FU39" s="52"/>
      <c r="FV39" s="52"/>
      <c r="FW39" s="52"/>
      <c r="FX39" s="52"/>
      <c r="FY39" s="52"/>
      <c r="FZ39" s="52"/>
      <c r="GA39" s="52"/>
      <c r="GB39" s="52"/>
      <c r="GC39" s="52"/>
      <c r="GD39" s="52"/>
      <c r="GE39" s="52"/>
      <c r="GF39" s="52"/>
      <c r="GG39" s="52"/>
      <c r="GH39" s="52"/>
      <c r="GI39" s="52"/>
      <c r="GJ39" s="52"/>
      <c r="GK39" s="52"/>
      <c r="GL39" s="52"/>
      <c r="GM39" s="52"/>
      <c r="GN39" s="52"/>
      <c r="GO39" s="52"/>
      <c r="GP39" s="52"/>
      <c r="GQ39" s="52"/>
      <c r="GR39" s="52"/>
      <c r="GS39" s="52"/>
      <c r="GT39" s="52"/>
      <c r="GU39" s="52"/>
      <c r="GV39" s="52"/>
      <c r="GW39" s="52"/>
      <c r="GX39" s="52"/>
      <c r="GY39" s="52"/>
      <c r="GZ39" s="52"/>
      <c r="HA39" s="52"/>
      <c r="HB39" s="52"/>
      <c r="HC39" s="52"/>
      <c r="HD39" s="52"/>
      <c r="HE39" s="52"/>
      <c r="HF39" s="52"/>
      <c r="HG39" s="52"/>
      <c r="HH39" s="52"/>
      <c r="HI39" s="52"/>
      <c r="HJ39" s="52"/>
      <c r="HK39" s="52"/>
      <c r="HL39" s="52"/>
      <c r="HM39" s="52"/>
      <c r="HN39" s="52"/>
      <c r="JX39" s="41"/>
      <c r="KD39" s="11"/>
      <c r="KK39" s="41"/>
      <c r="KQ39" s="11"/>
      <c r="KX39" s="41"/>
      <c r="LD39" s="11"/>
      <c r="LK39" s="41"/>
    </row>
    <row r="40" spans="1:326">
      <c r="KI40" s="11"/>
      <c r="KV40" s="11"/>
      <c r="LI40" s="11"/>
    </row>
    <row r="43" spans="1:326">
      <c r="JL43" s="11"/>
    </row>
    <row r="44" spans="1:326">
      <c r="JL44" s="11"/>
    </row>
  </sheetData>
  <mergeCells count="204">
    <mergeCell ref="JB16:JM16"/>
    <mergeCell ref="JN16:JN17"/>
    <mergeCell ref="JO16:JZ16"/>
    <mergeCell ref="KA16:KA17"/>
    <mergeCell ref="KB16:KM16"/>
    <mergeCell ref="KN16:KN17"/>
    <mergeCell ref="JN7:JN8"/>
    <mergeCell ref="JB32:JM32"/>
    <mergeCell ref="JN32:JN33"/>
    <mergeCell ref="JO32:JZ32"/>
    <mergeCell ref="KA32:KA33"/>
    <mergeCell ref="KB32:KM32"/>
    <mergeCell ref="KN32:KN33"/>
    <mergeCell ref="JN24:JN25"/>
    <mergeCell ref="JO24:JZ24"/>
    <mergeCell ref="KA24:KA25"/>
    <mergeCell ref="KB24:KM24"/>
    <mergeCell ref="KN24:KN25"/>
    <mergeCell ref="KB7:KM7"/>
    <mergeCell ref="HO32:HZ32"/>
    <mergeCell ref="IA32:IA33"/>
    <mergeCell ref="IB32:IM32"/>
    <mergeCell ref="IN32:IN33"/>
    <mergeCell ref="IO32:IZ32"/>
    <mergeCell ref="JA32:JA33"/>
    <mergeCell ref="GB32:GM32"/>
    <mergeCell ref="GN32:GN33"/>
    <mergeCell ref="GO32:GZ32"/>
    <mergeCell ref="HA32:HA33"/>
    <mergeCell ref="HB32:HM32"/>
    <mergeCell ref="HN32:HN33"/>
    <mergeCell ref="EO32:EZ32"/>
    <mergeCell ref="FA32:FA33"/>
    <mergeCell ref="FB32:FM32"/>
    <mergeCell ref="FN32:FN33"/>
    <mergeCell ref="FO32:FZ32"/>
    <mergeCell ref="GA32:GA33"/>
    <mergeCell ref="DB32:DM32"/>
    <mergeCell ref="DN32:DN33"/>
    <mergeCell ref="DO32:DZ32"/>
    <mergeCell ref="EA32:EA33"/>
    <mergeCell ref="EB32:EM32"/>
    <mergeCell ref="EN32:EN33"/>
    <mergeCell ref="BO32:BZ32"/>
    <mergeCell ref="CA32:CA33"/>
    <mergeCell ref="CB32:CM32"/>
    <mergeCell ref="CN32:CN33"/>
    <mergeCell ref="CO32:CZ32"/>
    <mergeCell ref="DA32:DA33"/>
    <mergeCell ref="AB32:AM32"/>
    <mergeCell ref="AN32:AN33"/>
    <mergeCell ref="AO32:AZ32"/>
    <mergeCell ref="BA32:BA33"/>
    <mergeCell ref="BB32:BM32"/>
    <mergeCell ref="BN32:BN33"/>
    <mergeCell ref="EB24:EM24"/>
    <mergeCell ref="EN24:EN25"/>
    <mergeCell ref="EO24:EZ24"/>
    <mergeCell ref="CA24:CA25"/>
    <mergeCell ref="CB24:CM24"/>
    <mergeCell ref="CN24:CN25"/>
    <mergeCell ref="CO24:CZ24"/>
    <mergeCell ref="DA24:DA25"/>
    <mergeCell ref="DB24:DM24"/>
    <mergeCell ref="A32:A33"/>
    <mergeCell ref="B32:M32"/>
    <mergeCell ref="N32:N33"/>
    <mergeCell ref="O32:Z32"/>
    <mergeCell ref="AA32:AA33"/>
    <mergeCell ref="IA24:IA25"/>
    <mergeCell ref="IB24:IM24"/>
    <mergeCell ref="IN24:IN25"/>
    <mergeCell ref="IO24:IZ24"/>
    <mergeCell ref="DN24:DN25"/>
    <mergeCell ref="BA24:BA25"/>
    <mergeCell ref="BB24:BM24"/>
    <mergeCell ref="BN24:BN25"/>
    <mergeCell ref="BO24:BZ24"/>
    <mergeCell ref="A24:A25"/>
    <mergeCell ref="B24:M24"/>
    <mergeCell ref="N24:N25"/>
    <mergeCell ref="O24:Z24"/>
    <mergeCell ref="AA24:AA25"/>
    <mergeCell ref="AB24:AM24"/>
    <mergeCell ref="AN24:AN25"/>
    <mergeCell ref="AO24:AZ24"/>
    <mergeCell ref="DO24:DZ24"/>
    <mergeCell ref="EA24:EA25"/>
    <mergeCell ref="JA24:JA25"/>
    <mergeCell ref="JB24:JM24"/>
    <mergeCell ref="GN24:GN25"/>
    <mergeCell ref="GO24:GZ24"/>
    <mergeCell ref="HA24:HA25"/>
    <mergeCell ref="HB24:HM24"/>
    <mergeCell ref="HN24:HN25"/>
    <mergeCell ref="HO24:HZ24"/>
    <mergeCell ref="FA24:FA25"/>
    <mergeCell ref="FB24:FM24"/>
    <mergeCell ref="FN24:FN25"/>
    <mergeCell ref="GB24:GM24"/>
    <mergeCell ref="FO24:FZ24"/>
    <mergeCell ref="GA24:GA25"/>
    <mergeCell ref="HO16:HZ16"/>
    <mergeCell ref="IA16:IA17"/>
    <mergeCell ref="IB16:IM16"/>
    <mergeCell ref="IN16:IN17"/>
    <mergeCell ref="IO16:IZ16"/>
    <mergeCell ref="JA16:JA17"/>
    <mergeCell ref="GB16:GM16"/>
    <mergeCell ref="GN16:GN17"/>
    <mergeCell ref="GO16:GZ16"/>
    <mergeCell ref="HA16:HA17"/>
    <mergeCell ref="HB16:HM16"/>
    <mergeCell ref="HN16:HN17"/>
    <mergeCell ref="EO16:EZ16"/>
    <mergeCell ref="FA16:FA17"/>
    <mergeCell ref="FB16:FM16"/>
    <mergeCell ref="FN16:FN17"/>
    <mergeCell ref="FO16:FZ16"/>
    <mergeCell ref="GA16:GA17"/>
    <mergeCell ref="DB16:DM16"/>
    <mergeCell ref="DN16:DN17"/>
    <mergeCell ref="DO16:DZ16"/>
    <mergeCell ref="EA16:EA17"/>
    <mergeCell ref="EB16:EM16"/>
    <mergeCell ref="EN16:EN17"/>
    <mergeCell ref="CO16:CZ16"/>
    <mergeCell ref="DA16:DA17"/>
    <mergeCell ref="BB7:BM7"/>
    <mergeCell ref="BN7:BN8"/>
    <mergeCell ref="BO7:BZ7"/>
    <mergeCell ref="JO7:JZ7"/>
    <mergeCell ref="KA7:KA8"/>
    <mergeCell ref="GB7:GM7"/>
    <mergeCell ref="DN7:DN8"/>
    <mergeCell ref="DO7:DZ7"/>
    <mergeCell ref="EA7:EA8"/>
    <mergeCell ref="EB7:EM7"/>
    <mergeCell ref="EN7:EN8"/>
    <mergeCell ref="EO7:EZ7"/>
    <mergeCell ref="FA7:FA8"/>
    <mergeCell ref="FB7:FM7"/>
    <mergeCell ref="FN7:FN8"/>
    <mergeCell ref="FO7:FZ7"/>
    <mergeCell ref="GA7:GA8"/>
    <mergeCell ref="CA7:CA8"/>
    <mergeCell ref="CB7:CM7"/>
    <mergeCell ref="CN7:CN8"/>
    <mergeCell ref="JA7:JA8"/>
    <mergeCell ref="JB7:JM7"/>
    <mergeCell ref="A16:A17"/>
    <mergeCell ref="B16:M16"/>
    <mergeCell ref="N16:N17"/>
    <mergeCell ref="O16:Z16"/>
    <mergeCell ref="AA16:AA17"/>
    <mergeCell ref="BO16:BZ16"/>
    <mergeCell ref="CA16:CA17"/>
    <mergeCell ref="CB16:CM16"/>
    <mergeCell ref="CN16:CN17"/>
    <mergeCell ref="AB16:AM16"/>
    <mergeCell ref="AN16:AN17"/>
    <mergeCell ref="AO16:AZ16"/>
    <mergeCell ref="BA16:BA17"/>
    <mergeCell ref="BB16:BM16"/>
    <mergeCell ref="BN16:BN17"/>
    <mergeCell ref="IA7:IA8"/>
    <mergeCell ref="IB7:IM7"/>
    <mergeCell ref="IN7:IN8"/>
    <mergeCell ref="IO7:IZ7"/>
    <mergeCell ref="A7:A8"/>
    <mergeCell ref="B7:M7"/>
    <mergeCell ref="N7:N8"/>
    <mergeCell ref="O7:Z7"/>
    <mergeCell ref="AA7:AA8"/>
    <mergeCell ref="AB7:AM7"/>
    <mergeCell ref="AN7:AN8"/>
    <mergeCell ref="AO7:AZ7"/>
    <mergeCell ref="BA7:BA8"/>
    <mergeCell ref="HA7:HA8"/>
    <mergeCell ref="HB7:HM7"/>
    <mergeCell ref="HN7:HN8"/>
    <mergeCell ref="HO7:HZ7"/>
    <mergeCell ref="CO7:CZ7"/>
    <mergeCell ref="DA7:DA8"/>
    <mergeCell ref="DB7:DM7"/>
    <mergeCell ref="GN7:GN8"/>
    <mergeCell ref="GO7:GZ7"/>
    <mergeCell ref="LB7:LM7"/>
    <mergeCell ref="LN7:LN8"/>
    <mergeCell ref="LB16:LM16"/>
    <mergeCell ref="LN16:LN17"/>
    <mergeCell ref="LB24:LM24"/>
    <mergeCell ref="LN24:LN25"/>
    <mergeCell ref="LB32:LM32"/>
    <mergeCell ref="LN32:LN33"/>
    <mergeCell ref="KN7:KN8"/>
    <mergeCell ref="KO7:KZ7"/>
    <mergeCell ref="LA7:LA8"/>
    <mergeCell ref="KO16:KZ16"/>
    <mergeCell ref="LA16:LA17"/>
    <mergeCell ref="KO24:KZ24"/>
    <mergeCell ref="LA24:LA25"/>
    <mergeCell ref="KO32:KZ32"/>
    <mergeCell ref="LA32:LA33"/>
  </mergeCells>
  <conditionalFormatting sqref="IY8">
    <cfRule type="duplicateValues" dxfId="3" priority="4"/>
  </conditionalFormatting>
  <conditionalFormatting sqref="IY17">
    <cfRule type="duplicateValues" dxfId="2" priority="3"/>
  </conditionalFormatting>
  <conditionalFormatting sqref="IY25">
    <cfRule type="duplicateValues" dxfId="1" priority="2"/>
  </conditionalFormatting>
  <conditionalFormatting sqref="IY33">
    <cfRule type="duplicateValues" dxfId="0" priority="1"/>
  </conditionalFormatting>
  <hyperlinks>
    <hyperlink ref="A1" location="ÍNDICE!A1" display="ÍNDICE" xr:uid="{00000000-0004-0000-01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JB168"/>
  <sheetViews>
    <sheetView showGridLines="0" zoomScaleNormal="100" workbookViewId="0">
      <pane xSplit="1" topLeftCell="IY1" activePane="topRight" state="frozen"/>
      <selection pane="topRight" activeCell="IY136" sqref="IY136"/>
    </sheetView>
  </sheetViews>
  <sheetFormatPr baseColWidth="10" defaultColWidth="12.6640625" defaultRowHeight="13.8"/>
  <cols>
    <col min="1" max="1" width="30.44140625" style="14" customWidth="1"/>
    <col min="2" max="2" width="62.5546875" style="14" customWidth="1"/>
    <col min="3" max="158" width="12.6640625" style="14" customWidth="1"/>
    <col min="159" max="171" width="12.6640625" style="12"/>
    <col min="172" max="176" width="12.88671875" style="12" bestFit="1" customWidth="1"/>
    <col min="177" max="177" width="14.33203125" style="12" bestFit="1" customWidth="1"/>
    <col min="178" max="184" width="12.88671875" style="12" bestFit="1" customWidth="1"/>
    <col min="185" max="222" width="12.6640625" style="12"/>
    <col min="223" max="223" width="17" style="12" bestFit="1" customWidth="1"/>
    <col min="224" max="227" width="12.6640625" style="12"/>
    <col min="228" max="228" width="14.6640625" style="12" customWidth="1"/>
    <col min="229" max="230" width="12.6640625" style="12"/>
    <col min="231" max="231" width="15.44140625" style="12" customWidth="1"/>
    <col min="232" max="232" width="16" style="12" customWidth="1"/>
    <col min="233" max="237" width="12.6640625" style="12"/>
    <col min="238" max="238" width="14" style="12" bestFit="1" customWidth="1"/>
    <col min="239" max="240" width="12.6640625" style="12"/>
    <col min="241" max="241" width="14.6640625" style="12" customWidth="1"/>
    <col min="242" max="243" width="12.6640625" style="12"/>
    <col min="244" max="244" width="15.44140625" style="12" customWidth="1"/>
    <col min="245" max="245" width="16" style="12" customWidth="1"/>
    <col min="246" max="250" width="12.6640625" style="12"/>
    <col min="251" max="251" width="14" style="12" bestFit="1" customWidth="1"/>
    <col min="252" max="253" width="12.6640625" style="12"/>
    <col min="254" max="254" width="14.6640625" style="12" customWidth="1"/>
    <col min="255" max="256" width="12.6640625" style="12"/>
    <col min="257" max="257" width="15.44140625" style="12" customWidth="1"/>
    <col min="258" max="258" width="16" style="12" customWidth="1"/>
    <col min="259" max="16384" width="12.6640625" style="12"/>
  </cols>
  <sheetData>
    <row r="1" spans="1:262">
      <c r="A1" s="10" t="s">
        <v>0</v>
      </c>
    </row>
    <row r="2" spans="1:262">
      <c r="A2" s="13" t="s">
        <v>98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67"/>
      <c r="CN2" s="67"/>
      <c r="CO2" s="67"/>
      <c r="CP2" s="67"/>
      <c r="CQ2" s="67"/>
      <c r="CR2" s="67"/>
      <c r="CS2" s="67"/>
      <c r="CT2" s="67"/>
      <c r="CU2" s="67"/>
      <c r="CV2" s="67"/>
      <c r="CW2" s="67"/>
      <c r="CX2" s="67"/>
      <c r="CY2" s="67"/>
      <c r="CZ2" s="67"/>
      <c r="DA2" s="67"/>
      <c r="DB2" s="67"/>
      <c r="DC2" s="67"/>
      <c r="DD2" s="67"/>
      <c r="DE2" s="67"/>
      <c r="DF2" s="67"/>
      <c r="DG2" s="67"/>
      <c r="DH2" s="67"/>
      <c r="DI2" s="67"/>
      <c r="DJ2" s="67"/>
      <c r="DK2" s="67"/>
      <c r="DL2" s="67"/>
      <c r="DM2" s="67"/>
      <c r="DN2" s="67"/>
      <c r="DO2" s="67"/>
      <c r="DP2" s="67"/>
      <c r="DQ2" s="67"/>
      <c r="DR2" s="67"/>
      <c r="DS2" s="67"/>
      <c r="DT2" s="67"/>
      <c r="DU2" s="67"/>
      <c r="DV2" s="67"/>
      <c r="DW2" s="67"/>
      <c r="DX2" s="67"/>
      <c r="DY2" s="67"/>
      <c r="DZ2" s="67"/>
      <c r="EA2" s="67"/>
      <c r="EB2" s="67"/>
      <c r="EC2" s="67"/>
      <c r="ED2" s="67"/>
      <c r="EE2" s="67"/>
      <c r="EF2" s="67"/>
      <c r="EG2" s="67"/>
      <c r="EH2" s="67"/>
      <c r="EI2" s="67"/>
      <c r="EJ2" s="67"/>
      <c r="EK2" s="67"/>
      <c r="EL2" s="67"/>
      <c r="EM2" s="67"/>
      <c r="EN2" s="67"/>
      <c r="EO2" s="67"/>
      <c r="EP2" s="67"/>
      <c r="EQ2" s="67"/>
      <c r="ER2" s="67"/>
      <c r="ES2" s="67"/>
      <c r="ET2" s="67"/>
      <c r="EU2" s="67"/>
      <c r="EV2" s="67"/>
      <c r="EW2" s="67"/>
      <c r="EX2" s="67"/>
      <c r="EY2" s="67"/>
      <c r="EZ2" s="67"/>
      <c r="FA2" s="67"/>
      <c r="FB2" s="67"/>
      <c r="FC2" s="62"/>
      <c r="FD2" s="62"/>
      <c r="FE2" s="62"/>
      <c r="FF2" s="62"/>
      <c r="FG2" s="62"/>
      <c r="FH2" s="62"/>
      <c r="FI2" s="62"/>
      <c r="FJ2" s="62"/>
      <c r="FK2" s="62"/>
      <c r="FL2" s="62"/>
      <c r="FM2" s="62"/>
      <c r="FN2" s="62"/>
      <c r="FO2" s="62"/>
      <c r="FP2" s="62"/>
      <c r="FQ2" s="62"/>
      <c r="FR2" s="62"/>
      <c r="FS2" s="62"/>
    </row>
    <row r="3" spans="1:262">
      <c r="A3" s="51" t="s">
        <v>99</v>
      </c>
    </row>
    <row r="5" spans="1:262">
      <c r="A5" s="15" t="s">
        <v>100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</row>
    <row r="6" spans="1:262" ht="4.5" customHeight="1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</row>
    <row r="7" spans="1:262">
      <c r="A7" s="15" t="s">
        <v>101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</row>
    <row r="8" spans="1:262" ht="3" customHeight="1"/>
    <row r="9" spans="1:262" ht="15.9" customHeight="1">
      <c r="A9" s="77" t="s">
        <v>45</v>
      </c>
      <c r="B9" s="22"/>
      <c r="C9" s="75">
        <v>2006</v>
      </c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9" t="s">
        <v>51</v>
      </c>
      <c r="P9" s="75">
        <v>2007</v>
      </c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9" t="s">
        <v>52</v>
      </c>
      <c r="AC9" s="75">
        <v>2008</v>
      </c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9" t="s">
        <v>53</v>
      </c>
      <c r="AP9" s="75">
        <v>2009</v>
      </c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9" t="s">
        <v>54</v>
      </c>
      <c r="BC9" s="75">
        <v>2010</v>
      </c>
      <c r="BD9" s="75"/>
      <c r="BE9" s="75"/>
      <c r="BF9" s="75"/>
      <c r="BG9" s="75"/>
      <c r="BH9" s="75"/>
      <c r="BI9" s="75"/>
      <c r="BJ9" s="75"/>
      <c r="BK9" s="75"/>
      <c r="BL9" s="75"/>
      <c r="BM9" s="75"/>
      <c r="BN9" s="75"/>
      <c r="BO9" s="79" t="s">
        <v>55</v>
      </c>
      <c r="BP9" s="75">
        <v>2011</v>
      </c>
      <c r="BQ9" s="75"/>
      <c r="BR9" s="75"/>
      <c r="BS9" s="75"/>
      <c r="BT9" s="75"/>
      <c r="BU9" s="75"/>
      <c r="BV9" s="75"/>
      <c r="BW9" s="75"/>
      <c r="BX9" s="75"/>
      <c r="BY9" s="75"/>
      <c r="BZ9" s="75"/>
      <c r="CA9" s="75"/>
      <c r="CB9" s="79" t="s">
        <v>56</v>
      </c>
      <c r="CC9" s="75">
        <v>2012</v>
      </c>
      <c r="CD9" s="75"/>
      <c r="CE9" s="75"/>
      <c r="CF9" s="75"/>
      <c r="CG9" s="75"/>
      <c r="CH9" s="75"/>
      <c r="CI9" s="75"/>
      <c r="CJ9" s="75"/>
      <c r="CK9" s="75"/>
      <c r="CL9" s="75"/>
      <c r="CM9" s="75"/>
      <c r="CN9" s="75"/>
      <c r="CO9" s="79" t="s">
        <v>57</v>
      </c>
      <c r="CP9" s="75">
        <v>2013</v>
      </c>
      <c r="CQ9" s="75"/>
      <c r="CR9" s="75"/>
      <c r="CS9" s="75"/>
      <c r="CT9" s="75"/>
      <c r="CU9" s="75"/>
      <c r="CV9" s="75"/>
      <c r="CW9" s="75"/>
      <c r="CX9" s="75"/>
      <c r="CY9" s="75"/>
      <c r="CZ9" s="75"/>
      <c r="DA9" s="75"/>
      <c r="DB9" s="79" t="s">
        <v>58</v>
      </c>
      <c r="DC9" s="75">
        <v>2014</v>
      </c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9" t="s">
        <v>59</v>
      </c>
      <c r="DP9" s="75">
        <v>2015</v>
      </c>
      <c r="DQ9" s="75"/>
      <c r="DR9" s="75"/>
      <c r="DS9" s="75"/>
      <c r="DT9" s="75"/>
      <c r="DU9" s="75"/>
      <c r="DV9" s="75"/>
      <c r="DW9" s="75"/>
      <c r="DX9" s="75"/>
      <c r="DY9" s="75"/>
      <c r="DZ9" s="75"/>
      <c r="EA9" s="75"/>
      <c r="EB9" s="79" t="s">
        <v>60</v>
      </c>
      <c r="EC9" s="75">
        <v>2016</v>
      </c>
      <c r="ED9" s="75"/>
      <c r="EE9" s="75"/>
      <c r="EF9" s="75"/>
      <c r="EG9" s="75"/>
      <c r="EH9" s="75"/>
      <c r="EI9" s="75"/>
      <c r="EJ9" s="75"/>
      <c r="EK9" s="75"/>
      <c r="EL9" s="75"/>
      <c r="EM9" s="75"/>
      <c r="EN9" s="75"/>
      <c r="EO9" s="79" t="s">
        <v>61</v>
      </c>
      <c r="EP9" s="75">
        <v>2017</v>
      </c>
      <c r="EQ9" s="75"/>
      <c r="ER9" s="75"/>
      <c r="ES9" s="75"/>
      <c r="ET9" s="75"/>
      <c r="EU9" s="75"/>
      <c r="EV9" s="75"/>
      <c r="EW9" s="75"/>
      <c r="EX9" s="75"/>
      <c r="EY9" s="75"/>
      <c r="EZ9" s="75"/>
      <c r="FA9" s="75"/>
      <c r="FB9" s="79" t="s">
        <v>62</v>
      </c>
      <c r="FC9" s="75">
        <v>2018</v>
      </c>
      <c r="FD9" s="75"/>
      <c r="FE9" s="75"/>
      <c r="FF9" s="75"/>
      <c r="FG9" s="75"/>
      <c r="FH9" s="75"/>
      <c r="FI9" s="75"/>
      <c r="FJ9" s="75"/>
      <c r="FK9" s="75"/>
      <c r="FL9" s="75"/>
      <c r="FM9" s="75"/>
      <c r="FN9" s="75"/>
      <c r="FO9" s="79" t="s">
        <v>63</v>
      </c>
      <c r="FP9" s="75">
        <v>2019</v>
      </c>
      <c r="FQ9" s="75"/>
      <c r="FR9" s="75"/>
      <c r="FS9" s="75"/>
      <c r="FT9" s="75"/>
      <c r="FU9" s="75"/>
      <c r="FV9" s="75"/>
      <c r="FW9" s="75"/>
      <c r="FX9" s="75"/>
      <c r="FY9" s="75"/>
      <c r="FZ9" s="75"/>
      <c r="GA9" s="75"/>
      <c r="GB9" s="79" t="s">
        <v>64</v>
      </c>
      <c r="GC9" s="75">
        <v>2020</v>
      </c>
      <c r="GD9" s="75"/>
      <c r="GE9" s="75"/>
      <c r="GF9" s="75"/>
      <c r="GG9" s="75"/>
      <c r="GH9" s="75"/>
      <c r="GI9" s="75"/>
      <c r="GJ9" s="75"/>
      <c r="GK9" s="75"/>
      <c r="GL9" s="75"/>
      <c r="GM9" s="75"/>
      <c r="GN9" s="75"/>
      <c r="GO9" s="76" t="s">
        <v>65</v>
      </c>
      <c r="GP9" s="75">
        <v>2021</v>
      </c>
      <c r="GQ9" s="75"/>
      <c r="GR9" s="75"/>
      <c r="GS9" s="75"/>
      <c r="GT9" s="75"/>
      <c r="GU9" s="75"/>
      <c r="GV9" s="75"/>
      <c r="GW9" s="75"/>
      <c r="GX9" s="75"/>
      <c r="GY9" s="75"/>
      <c r="GZ9" s="75"/>
      <c r="HA9" s="75"/>
      <c r="HB9" s="76" t="s">
        <v>66</v>
      </c>
      <c r="HC9" s="75">
        <v>2022</v>
      </c>
      <c r="HD9" s="75"/>
      <c r="HE9" s="75"/>
      <c r="HF9" s="75"/>
      <c r="HG9" s="75"/>
      <c r="HH9" s="75"/>
      <c r="HI9" s="75"/>
      <c r="HJ9" s="75"/>
      <c r="HK9" s="75"/>
      <c r="HL9" s="75"/>
      <c r="HM9" s="75"/>
      <c r="HN9" s="75"/>
      <c r="HO9" s="76" t="s">
        <v>67</v>
      </c>
      <c r="HP9" s="75">
        <v>2023</v>
      </c>
      <c r="HQ9" s="75"/>
      <c r="HR9" s="75"/>
      <c r="HS9" s="75"/>
      <c r="HT9" s="75"/>
      <c r="HU9" s="75"/>
      <c r="HV9" s="75"/>
      <c r="HW9" s="75"/>
      <c r="HX9" s="75"/>
      <c r="HY9" s="75"/>
      <c r="HZ9" s="75"/>
      <c r="IA9" s="75"/>
      <c r="IB9" s="76" t="s">
        <v>68</v>
      </c>
      <c r="IC9" s="75">
        <v>2024</v>
      </c>
      <c r="ID9" s="75"/>
      <c r="IE9" s="75"/>
      <c r="IF9" s="75"/>
      <c r="IG9" s="75"/>
      <c r="IH9" s="75"/>
      <c r="II9" s="75"/>
      <c r="IJ9" s="75"/>
      <c r="IK9" s="75"/>
      <c r="IL9" s="75"/>
      <c r="IM9" s="75"/>
      <c r="IN9" s="75"/>
      <c r="IO9" s="76" t="s">
        <v>69</v>
      </c>
      <c r="IP9" s="75">
        <v>2025</v>
      </c>
      <c r="IQ9" s="75"/>
      <c r="IR9" s="75"/>
      <c r="IS9" s="75"/>
      <c r="IT9" s="75"/>
      <c r="IU9" s="75"/>
      <c r="IV9" s="75"/>
      <c r="IW9" s="75"/>
      <c r="IX9" s="75"/>
      <c r="IY9" s="75"/>
      <c r="IZ9" s="75"/>
      <c r="JA9" s="75"/>
      <c r="JB9" s="76" t="s">
        <v>70</v>
      </c>
    </row>
    <row r="10" spans="1:262" ht="15.9" customHeight="1">
      <c r="A10" s="78"/>
      <c r="B10" s="23"/>
      <c r="C10" s="16" t="s">
        <v>71</v>
      </c>
      <c r="D10" s="16" t="s">
        <v>72</v>
      </c>
      <c r="E10" s="16" t="s">
        <v>73</v>
      </c>
      <c r="F10" s="16" t="s">
        <v>74</v>
      </c>
      <c r="G10" s="16" t="s">
        <v>75</v>
      </c>
      <c r="H10" s="16" t="s">
        <v>76</v>
      </c>
      <c r="I10" s="16" t="s">
        <v>77</v>
      </c>
      <c r="J10" s="16" t="s">
        <v>78</v>
      </c>
      <c r="K10" s="16" t="s">
        <v>79</v>
      </c>
      <c r="L10" s="16" t="s">
        <v>80</v>
      </c>
      <c r="M10" s="16" t="s">
        <v>81</v>
      </c>
      <c r="N10" s="16" t="s">
        <v>82</v>
      </c>
      <c r="O10" s="80"/>
      <c r="P10" s="16" t="s">
        <v>71</v>
      </c>
      <c r="Q10" s="16" t="s">
        <v>72</v>
      </c>
      <c r="R10" s="16" t="s">
        <v>73</v>
      </c>
      <c r="S10" s="16" t="s">
        <v>74</v>
      </c>
      <c r="T10" s="16" t="s">
        <v>75</v>
      </c>
      <c r="U10" s="16" t="s">
        <v>76</v>
      </c>
      <c r="V10" s="16" t="s">
        <v>77</v>
      </c>
      <c r="W10" s="16" t="s">
        <v>78</v>
      </c>
      <c r="X10" s="16" t="s">
        <v>79</v>
      </c>
      <c r="Y10" s="16" t="s">
        <v>80</v>
      </c>
      <c r="Z10" s="16" t="s">
        <v>81</v>
      </c>
      <c r="AA10" s="16" t="s">
        <v>82</v>
      </c>
      <c r="AB10" s="80"/>
      <c r="AC10" s="16" t="s">
        <v>71</v>
      </c>
      <c r="AD10" s="16" t="s">
        <v>72</v>
      </c>
      <c r="AE10" s="16" t="s">
        <v>73</v>
      </c>
      <c r="AF10" s="16" t="s">
        <v>74</v>
      </c>
      <c r="AG10" s="16" t="s">
        <v>75</v>
      </c>
      <c r="AH10" s="16" t="s">
        <v>76</v>
      </c>
      <c r="AI10" s="16" t="s">
        <v>77</v>
      </c>
      <c r="AJ10" s="16" t="s">
        <v>78</v>
      </c>
      <c r="AK10" s="16" t="s">
        <v>79</v>
      </c>
      <c r="AL10" s="16" t="s">
        <v>80</v>
      </c>
      <c r="AM10" s="16" t="s">
        <v>81</v>
      </c>
      <c r="AN10" s="16" t="s">
        <v>82</v>
      </c>
      <c r="AO10" s="80"/>
      <c r="AP10" s="16" t="s">
        <v>71</v>
      </c>
      <c r="AQ10" s="16" t="s">
        <v>72</v>
      </c>
      <c r="AR10" s="16" t="s">
        <v>73</v>
      </c>
      <c r="AS10" s="16" t="s">
        <v>74</v>
      </c>
      <c r="AT10" s="16" t="s">
        <v>75</v>
      </c>
      <c r="AU10" s="16" t="s">
        <v>76</v>
      </c>
      <c r="AV10" s="16" t="s">
        <v>77</v>
      </c>
      <c r="AW10" s="16" t="s">
        <v>78</v>
      </c>
      <c r="AX10" s="16" t="s">
        <v>79</v>
      </c>
      <c r="AY10" s="16" t="s">
        <v>80</v>
      </c>
      <c r="AZ10" s="16" t="s">
        <v>81</v>
      </c>
      <c r="BA10" s="16" t="s">
        <v>82</v>
      </c>
      <c r="BB10" s="80"/>
      <c r="BC10" s="16" t="s">
        <v>71</v>
      </c>
      <c r="BD10" s="16" t="s">
        <v>72</v>
      </c>
      <c r="BE10" s="16" t="s">
        <v>73</v>
      </c>
      <c r="BF10" s="16" t="s">
        <v>74</v>
      </c>
      <c r="BG10" s="16" t="s">
        <v>75</v>
      </c>
      <c r="BH10" s="16" t="s">
        <v>76</v>
      </c>
      <c r="BI10" s="16" t="s">
        <v>77</v>
      </c>
      <c r="BJ10" s="16" t="s">
        <v>78</v>
      </c>
      <c r="BK10" s="16" t="s">
        <v>79</v>
      </c>
      <c r="BL10" s="16" t="s">
        <v>80</v>
      </c>
      <c r="BM10" s="16" t="s">
        <v>81</v>
      </c>
      <c r="BN10" s="16" t="s">
        <v>82</v>
      </c>
      <c r="BO10" s="80"/>
      <c r="BP10" s="16" t="s">
        <v>71</v>
      </c>
      <c r="BQ10" s="16" t="s">
        <v>72</v>
      </c>
      <c r="BR10" s="16" t="s">
        <v>73</v>
      </c>
      <c r="BS10" s="16" t="s">
        <v>74</v>
      </c>
      <c r="BT10" s="16" t="s">
        <v>75</v>
      </c>
      <c r="BU10" s="16" t="s">
        <v>76</v>
      </c>
      <c r="BV10" s="16" t="s">
        <v>77</v>
      </c>
      <c r="BW10" s="16" t="s">
        <v>78</v>
      </c>
      <c r="BX10" s="16" t="s">
        <v>79</v>
      </c>
      <c r="BY10" s="16" t="s">
        <v>80</v>
      </c>
      <c r="BZ10" s="16" t="s">
        <v>81</v>
      </c>
      <c r="CA10" s="16" t="s">
        <v>82</v>
      </c>
      <c r="CB10" s="80"/>
      <c r="CC10" s="16" t="s">
        <v>71</v>
      </c>
      <c r="CD10" s="16" t="s">
        <v>72</v>
      </c>
      <c r="CE10" s="16" t="s">
        <v>73</v>
      </c>
      <c r="CF10" s="16" t="s">
        <v>74</v>
      </c>
      <c r="CG10" s="16" t="s">
        <v>75</v>
      </c>
      <c r="CH10" s="16" t="s">
        <v>76</v>
      </c>
      <c r="CI10" s="16" t="s">
        <v>77</v>
      </c>
      <c r="CJ10" s="16" t="s">
        <v>78</v>
      </c>
      <c r="CK10" s="16" t="s">
        <v>79</v>
      </c>
      <c r="CL10" s="16" t="s">
        <v>80</v>
      </c>
      <c r="CM10" s="16" t="s">
        <v>81</v>
      </c>
      <c r="CN10" s="16" t="s">
        <v>82</v>
      </c>
      <c r="CO10" s="80"/>
      <c r="CP10" s="16" t="s">
        <v>71</v>
      </c>
      <c r="CQ10" s="16" t="s">
        <v>72</v>
      </c>
      <c r="CR10" s="16" t="s">
        <v>73</v>
      </c>
      <c r="CS10" s="16" t="s">
        <v>74</v>
      </c>
      <c r="CT10" s="16" t="s">
        <v>75</v>
      </c>
      <c r="CU10" s="16" t="s">
        <v>76</v>
      </c>
      <c r="CV10" s="16" t="s">
        <v>77</v>
      </c>
      <c r="CW10" s="16" t="s">
        <v>78</v>
      </c>
      <c r="CX10" s="16" t="s">
        <v>79</v>
      </c>
      <c r="CY10" s="16" t="s">
        <v>80</v>
      </c>
      <c r="CZ10" s="16" t="s">
        <v>81</v>
      </c>
      <c r="DA10" s="16" t="s">
        <v>82</v>
      </c>
      <c r="DB10" s="80"/>
      <c r="DC10" s="16" t="s">
        <v>71</v>
      </c>
      <c r="DD10" s="16" t="s">
        <v>72</v>
      </c>
      <c r="DE10" s="16" t="s">
        <v>73</v>
      </c>
      <c r="DF10" s="16" t="s">
        <v>74</v>
      </c>
      <c r="DG10" s="16" t="s">
        <v>75</v>
      </c>
      <c r="DH10" s="16" t="s">
        <v>76</v>
      </c>
      <c r="DI10" s="16" t="s">
        <v>77</v>
      </c>
      <c r="DJ10" s="16" t="s">
        <v>78</v>
      </c>
      <c r="DK10" s="16" t="s">
        <v>79</v>
      </c>
      <c r="DL10" s="16" t="s">
        <v>80</v>
      </c>
      <c r="DM10" s="16" t="s">
        <v>81</v>
      </c>
      <c r="DN10" s="16" t="s">
        <v>82</v>
      </c>
      <c r="DO10" s="80"/>
      <c r="DP10" s="16" t="s">
        <v>71</v>
      </c>
      <c r="DQ10" s="16" t="s">
        <v>72</v>
      </c>
      <c r="DR10" s="16" t="s">
        <v>73</v>
      </c>
      <c r="DS10" s="16" t="s">
        <v>74</v>
      </c>
      <c r="DT10" s="16" t="s">
        <v>75</v>
      </c>
      <c r="DU10" s="16" t="s">
        <v>76</v>
      </c>
      <c r="DV10" s="16" t="s">
        <v>77</v>
      </c>
      <c r="DW10" s="16" t="s">
        <v>78</v>
      </c>
      <c r="DX10" s="16" t="s">
        <v>79</v>
      </c>
      <c r="DY10" s="16" t="s">
        <v>80</v>
      </c>
      <c r="DZ10" s="16" t="s">
        <v>81</v>
      </c>
      <c r="EA10" s="16" t="s">
        <v>82</v>
      </c>
      <c r="EB10" s="80"/>
      <c r="EC10" s="16" t="s">
        <v>71</v>
      </c>
      <c r="ED10" s="16" t="s">
        <v>72</v>
      </c>
      <c r="EE10" s="16" t="s">
        <v>73</v>
      </c>
      <c r="EF10" s="16" t="s">
        <v>74</v>
      </c>
      <c r="EG10" s="16" t="s">
        <v>75</v>
      </c>
      <c r="EH10" s="16" t="s">
        <v>76</v>
      </c>
      <c r="EI10" s="16" t="s">
        <v>77</v>
      </c>
      <c r="EJ10" s="16" t="s">
        <v>78</v>
      </c>
      <c r="EK10" s="16" t="s">
        <v>79</v>
      </c>
      <c r="EL10" s="16" t="s">
        <v>80</v>
      </c>
      <c r="EM10" s="16" t="s">
        <v>81</v>
      </c>
      <c r="EN10" s="16" t="s">
        <v>82</v>
      </c>
      <c r="EO10" s="80"/>
      <c r="EP10" s="16" t="s">
        <v>71</v>
      </c>
      <c r="EQ10" s="16" t="s">
        <v>72</v>
      </c>
      <c r="ER10" s="16" t="s">
        <v>73</v>
      </c>
      <c r="ES10" s="16" t="s">
        <v>74</v>
      </c>
      <c r="ET10" s="16" t="s">
        <v>75</v>
      </c>
      <c r="EU10" s="16" t="s">
        <v>76</v>
      </c>
      <c r="EV10" s="16" t="s">
        <v>77</v>
      </c>
      <c r="EW10" s="16" t="s">
        <v>78</v>
      </c>
      <c r="EX10" s="16" t="s">
        <v>79</v>
      </c>
      <c r="EY10" s="16" t="s">
        <v>80</v>
      </c>
      <c r="EZ10" s="16" t="s">
        <v>81</v>
      </c>
      <c r="FA10" s="16" t="s">
        <v>82</v>
      </c>
      <c r="FB10" s="80"/>
      <c r="FC10" s="16" t="s">
        <v>71</v>
      </c>
      <c r="FD10" s="16" t="s">
        <v>72</v>
      </c>
      <c r="FE10" s="16" t="s">
        <v>73</v>
      </c>
      <c r="FF10" s="16" t="s">
        <v>74</v>
      </c>
      <c r="FG10" s="16" t="s">
        <v>75</v>
      </c>
      <c r="FH10" s="16" t="s">
        <v>76</v>
      </c>
      <c r="FI10" s="16" t="s">
        <v>77</v>
      </c>
      <c r="FJ10" s="16" t="s">
        <v>78</v>
      </c>
      <c r="FK10" s="16" t="s">
        <v>79</v>
      </c>
      <c r="FL10" s="16" t="s">
        <v>80</v>
      </c>
      <c r="FM10" s="16" t="s">
        <v>81</v>
      </c>
      <c r="FN10" s="16" t="s">
        <v>82</v>
      </c>
      <c r="FO10" s="80"/>
      <c r="FP10" s="16" t="s">
        <v>71</v>
      </c>
      <c r="FQ10" s="16" t="s">
        <v>72</v>
      </c>
      <c r="FR10" s="16" t="s">
        <v>73</v>
      </c>
      <c r="FS10" s="16" t="s">
        <v>74</v>
      </c>
      <c r="FT10" s="16" t="s">
        <v>75</v>
      </c>
      <c r="FU10" s="16" t="s">
        <v>76</v>
      </c>
      <c r="FV10" s="16" t="s">
        <v>77</v>
      </c>
      <c r="FW10" s="16" t="s">
        <v>78</v>
      </c>
      <c r="FX10" s="16" t="s">
        <v>79</v>
      </c>
      <c r="FY10" s="16" t="s">
        <v>80</v>
      </c>
      <c r="FZ10" s="16" t="s">
        <v>81</v>
      </c>
      <c r="GA10" s="16" t="s">
        <v>82</v>
      </c>
      <c r="GB10" s="80"/>
      <c r="GC10" s="16" t="s">
        <v>71</v>
      </c>
      <c r="GD10" s="16" t="s">
        <v>72</v>
      </c>
      <c r="GE10" s="16" t="s">
        <v>73</v>
      </c>
      <c r="GF10" s="16" t="s">
        <v>74</v>
      </c>
      <c r="GG10" s="16" t="s">
        <v>75</v>
      </c>
      <c r="GH10" s="16" t="s">
        <v>76</v>
      </c>
      <c r="GI10" s="16" t="s">
        <v>77</v>
      </c>
      <c r="GJ10" s="16" t="s">
        <v>78</v>
      </c>
      <c r="GK10" s="16" t="s">
        <v>79</v>
      </c>
      <c r="GL10" s="16" t="s">
        <v>80</v>
      </c>
      <c r="GM10" s="16" t="s">
        <v>81</v>
      </c>
      <c r="GN10" s="16" t="s">
        <v>82</v>
      </c>
      <c r="GO10" s="76"/>
      <c r="GP10" s="16" t="s">
        <v>71</v>
      </c>
      <c r="GQ10" s="16" t="s">
        <v>72</v>
      </c>
      <c r="GR10" s="16" t="s">
        <v>73</v>
      </c>
      <c r="GS10" s="16" t="s">
        <v>74</v>
      </c>
      <c r="GT10" s="16" t="s">
        <v>75</v>
      </c>
      <c r="GU10" s="16" t="s">
        <v>76</v>
      </c>
      <c r="GV10" s="16" t="s">
        <v>77</v>
      </c>
      <c r="GW10" s="16" t="s">
        <v>78</v>
      </c>
      <c r="GX10" s="16" t="s">
        <v>84</v>
      </c>
      <c r="GY10" s="16" t="s">
        <v>80</v>
      </c>
      <c r="GZ10" s="16" t="s">
        <v>81</v>
      </c>
      <c r="HA10" s="16" t="s">
        <v>82</v>
      </c>
      <c r="HB10" s="76"/>
      <c r="HC10" s="16" t="s">
        <v>71</v>
      </c>
      <c r="HD10" s="16" t="s">
        <v>72</v>
      </c>
      <c r="HE10" s="16" t="s">
        <v>73</v>
      </c>
      <c r="HF10" s="16" t="s">
        <v>74</v>
      </c>
      <c r="HG10" s="16" t="s">
        <v>75</v>
      </c>
      <c r="HH10" s="16" t="s">
        <v>76</v>
      </c>
      <c r="HI10" s="16" t="s">
        <v>77</v>
      </c>
      <c r="HJ10" s="16" t="s">
        <v>78</v>
      </c>
      <c r="HK10" s="16" t="s">
        <v>84</v>
      </c>
      <c r="HL10" s="16" t="s">
        <v>80</v>
      </c>
      <c r="HM10" s="16" t="s">
        <v>81</v>
      </c>
      <c r="HN10" s="16" t="s">
        <v>82</v>
      </c>
      <c r="HO10" s="76"/>
      <c r="HP10" s="16" t="s">
        <v>71</v>
      </c>
      <c r="HQ10" s="16" t="s">
        <v>72</v>
      </c>
      <c r="HR10" s="16" t="s">
        <v>73</v>
      </c>
      <c r="HS10" s="16" t="s">
        <v>74</v>
      </c>
      <c r="HT10" s="16" t="s">
        <v>75</v>
      </c>
      <c r="HU10" s="16" t="s">
        <v>76</v>
      </c>
      <c r="HV10" s="16" t="s">
        <v>77</v>
      </c>
      <c r="HW10" s="16" t="s">
        <v>78</v>
      </c>
      <c r="HX10" s="16" t="s">
        <v>84</v>
      </c>
      <c r="HY10" s="16" t="s">
        <v>80</v>
      </c>
      <c r="HZ10" s="16" t="s">
        <v>81</v>
      </c>
      <c r="IA10" s="16" t="s">
        <v>82</v>
      </c>
      <c r="IB10" s="76"/>
      <c r="IC10" s="16" t="s">
        <v>71</v>
      </c>
      <c r="ID10" s="16" t="s">
        <v>72</v>
      </c>
      <c r="IE10" s="16" t="s">
        <v>73</v>
      </c>
      <c r="IF10" s="16" t="s">
        <v>74</v>
      </c>
      <c r="IG10" s="16" t="s">
        <v>75</v>
      </c>
      <c r="IH10" s="16" t="s">
        <v>76</v>
      </c>
      <c r="II10" s="16" t="s">
        <v>77</v>
      </c>
      <c r="IJ10" s="16" t="s">
        <v>78</v>
      </c>
      <c r="IK10" s="16" t="s">
        <v>84</v>
      </c>
      <c r="IL10" s="16" t="s">
        <v>80</v>
      </c>
      <c r="IM10" s="16" t="s">
        <v>81</v>
      </c>
      <c r="IN10" s="16" t="s">
        <v>82</v>
      </c>
      <c r="IO10" s="76"/>
      <c r="IP10" s="16" t="s">
        <v>71</v>
      </c>
      <c r="IQ10" s="16" t="s">
        <v>72</v>
      </c>
      <c r="IR10" s="16" t="s">
        <v>73</v>
      </c>
      <c r="IS10" s="16" t="s">
        <v>74</v>
      </c>
      <c r="IT10" s="16" t="s">
        <v>75</v>
      </c>
      <c r="IU10" s="16" t="s">
        <v>76</v>
      </c>
      <c r="IV10" s="16" t="s">
        <v>77</v>
      </c>
      <c r="IW10" s="16" t="s">
        <v>78</v>
      </c>
      <c r="IX10" s="16" t="s">
        <v>84</v>
      </c>
      <c r="IY10" s="16" t="s">
        <v>80</v>
      </c>
      <c r="IZ10" s="16" t="s">
        <v>81</v>
      </c>
      <c r="JA10" s="16" t="s">
        <v>82</v>
      </c>
      <c r="JB10" s="76"/>
    </row>
    <row r="11" spans="1:262" ht="15.9" customHeight="1">
      <c r="A11" s="17" t="s">
        <v>102</v>
      </c>
      <c r="B11" s="17" t="s">
        <v>6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3124</v>
      </c>
      <c r="O11" s="18">
        <f>SUM(C11:N11)</f>
        <v>3124</v>
      </c>
      <c r="P11" s="18">
        <v>5626</v>
      </c>
      <c r="Q11" s="18">
        <v>5600</v>
      </c>
      <c r="R11" s="18">
        <v>6118</v>
      </c>
      <c r="S11" s="18">
        <v>6110</v>
      </c>
      <c r="T11" s="18">
        <v>6458</v>
      </c>
      <c r="U11" s="18">
        <v>6379</v>
      </c>
      <c r="V11" s="18">
        <v>6875</v>
      </c>
      <c r="W11" s="18">
        <v>7040</v>
      </c>
      <c r="X11" s="18">
        <v>6785</v>
      </c>
      <c r="Y11" s="18">
        <v>6942</v>
      </c>
      <c r="Z11" s="18">
        <v>6625</v>
      </c>
      <c r="AA11" s="18">
        <v>5929</v>
      </c>
      <c r="AB11" s="18">
        <f>SUM(P11:AA11)</f>
        <v>76487</v>
      </c>
      <c r="AC11" s="18">
        <v>5914</v>
      </c>
      <c r="AD11" s="18">
        <v>6778</v>
      </c>
      <c r="AE11" s="18">
        <v>6772</v>
      </c>
      <c r="AF11" s="18">
        <v>6830</v>
      </c>
      <c r="AG11" s="18">
        <v>8837</v>
      </c>
      <c r="AH11" s="18">
        <v>7578</v>
      </c>
      <c r="AI11" s="18">
        <v>6617</v>
      </c>
      <c r="AJ11" s="18">
        <v>6698</v>
      </c>
      <c r="AK11" s="18">
        <v>10499</v>
      </c>
      <c r="AL11" s="18">
        <v>10856</v>
      </c>
      <c r="AM11" s="18">
        <v>11000</v>
      </c>
      <c r="AN11" s="18">
        <v>8808</v>
      </c>
      <c r="AO11" s="18">
        <f>SUM(AC11:AN11)</f>
        <v>97187</v>
      </c>
      <c r="AP11" s="18">
        <v>8540</v>
      </c>
      <c r="AQ11" s="18">
        <v>9658</v>
      </c>
      <c r="AR11" s="18">
        <v>9922</v>
      </c>
      <c r="AS11" s="18">
        <v>10310</v>
      </c>
      <c r="AT11" s="18">
        <v>10535</v>
      </c>
      <c r="AU11" s="18">
        <v>9925</v>
      </c>
      <c r="AV11" s="18">
        <v>10607</v>
      </c>
      <c r="AW11" s="18">
        <v>10795</v>
      </c>
      <c r="AX11" s="18">
        <v>10136</v>
      </c>
      <c r="AY11" s="18">
        <v>11476</v>
      </c>
      <c r="AZ11" s="18">
        <v>12759</v>
      </c>
      <c r="BA11" s="18">
        <v>12439</v>
      </c>
      <c r="BB11" s="18">
        <f t="shared" ref="BB11:BB22" si="0">SUM(AP11:BA11)</f>
        <v>127102</v>
      </c>
      <c r="BC11" s="18">
        <v>12920</v>
      </c>
      <c r="BD11" s="18">
        <v>14900</v>
      </c>
      <c r="BE11" s="18">
        <v>13033</v>
      </c>
      <c r="BF11" s="18">
        <v>13621</v>
      </c>
      <c r="BG11" s="18">
        <v>15299</v>
      </c>
      <c r="BH11" s="18">
        <v>14151</v>
      </c>
      <c r="BI11" s="18">
        <v>14980</v>
      </c>
      <c r="BJ11" s="18">
        <v>16137</v>
      </c>
      <c r="BK11" s="18">
        <v>15116</v>
      </c>
      <c r="BL11" s="18">
        <v>16944</v>
      </c>
      <c r="BM11" s="18">
        <v>15776</v>
      </c>
      <c r="BN11" s="18">
        <v>14570</v>
      </c>
      <c r="BO11" s="18">
        <f t="shared" ref="BO11:BO22" si="1">SUM(BC11:BN11)</f>
        <v>177447</v>
      </c>
      <c r="BP11" s="18">
        <v>15061</v>
      </c>
      <c r="BQ11" s="18">
        <v>14668</v>
      </c>
      <c r="BR11" s="18">
        <v>15094</v>
      </c>
      <c r="BS11" s="18">
        <v>16082</v>
      </c>
      <c r="BT11" s="18">
        <v>18021</v>
      </c>
      <c r="BU11" s="18">
        <v>17252</v>
      </c>
      <c r="BV11" s="18">
        <v>18596</v>
      </c>
      <c r="BW11" s="18">
        <v>20887</v>
      </c>
      <c r="BX11" s="18">
        <v>16444</v>
      </c>
      <c r="BY11" s="18">
        <v>18716</v>
      </c>
      <c r="BZ11" s="18">
        <v>16024</v>
      </c>
      <c r="CA11" s="18">
        <v>14390</v>
      </c>
      <c r="CB11" s="18">
        <f t="shared" ref="CB11:CB22" si="2">SUM(BP11:CA11)</f>
        <v>201235</v>
      </c>
      <c r="CC11" s="18">
        <v>14851</v>
      </c>
      <c r="CD11" s="18">
        <v>19173</v>
      </c>
      <c r="CE11" s="18">
        <v>19578</v>
      </c>
      <c r="CF11" s="18">
        <v>16454</v>
      </c>
      <c r="CG11" s="18">
        <v>20628</v>
      </c>
      <c r="CH11" s="18">
        <v>17845</v>
      </c>
      <c r="CI11" s="18">
        <v>19359</v>
      </c>
      <c r="CJ11" s="18">
        <v>20640</v>
      </c>
      <c r="CK11" s="18">
        <v>19041</v>
      </c>
      <c r="CL11" s="18">
        <v>20627</v>
      </c>
      <c r="CM11" s="18">
        <v>19447</v>
      </c>
      <c r="CN11" s="18">
        <v>19780</v>
      </c>
      <c r="CO11" s="18">
        <f t="shared" ref="CO11:CO22" si="3">SUM(CC11:CN11)</f>
        <v>227423</v>
      </c>
      <c r="CP11" s="18">
        <v>18818</v>
      </c>
      <c r="CQ11" s="18">
        <v>18984</v>
      </c>
      <c r="CR11" s="18">
        <v>19329</v>
      </c>
      <c r="CS11" s="18">
        <v>19099</v>
      </c>
      <c r="CT11" s="18">
        <v>22138</v>
      </c>
      <c r="CU11" s="18">
        <v>20863</v>
      </c>
      <c r="CV11" s="18">
        <v>23270</v>
      </c>
      <c r="CW11" s="18">
        <v>23588</v>
      </c>
      <c r="CX11" s="18">
        <v>21041</v>
      </c>
      <c r="CY11" s="18">
        <v>22481</v>
      </c>
      <c r="CZ11" s="18">
        <v>21602</v>
      </c>
      <c r="DA11" s="18">
        <v>21078</v>
      </c>
      <c r="DB11" s="18">
        <f t="shared" ref="DB11:DB22" si="4">SUM(CP11:DA11)</f>
        <v>252291</v>
      </c>
      <c r="DC11" s="18">
        <v>19521</v>
      </c>
      <c r="DD11" s="18">
        <v>20371</v>
      </c>
      <c r="DE11" s="18">
        <v>20520</v>
      </c>
      <c r="DF11" s="18">
        <v>19279</v>
      </c>
      <c r="DG11" s="18">
        <v>23252</v>
      </c>
      <c r="DH11" s="18">
        <v>20939</v>
      </c>
      <c r="DI11" s="18">
        <v>22845</v>
      </c>
      <c r="DJ11" s="18">
        <v>23135</v>
      </c>
      <c r="DK11" s="18">
        <v>22777</v>
      </c>
      <c r="DL11" s="18">
        <v>23111</v>
      </c>
      <c r="DM11" s="18">
        <v>22086</v>
      </c>
      <c r="DN11" s="18">
        <v>20365</v>
      </c>
      <c r="DO11" s="18">
        <f t="shared" ref="DO11:DO22" si="5">SUM(DC11:DN11)</f>
        <v>258201</v>
      </c>
      <c r="DP11" s="18">
        <v>18406</v>
      </c>
      <c r="DQ11" s="18">
        <v>20335</v>
      </c>
      <c r="DR11" s="18">
        <v>20075</v>
      </c>
      <c r="DS11" s="18">
        <v>19117</v>
      </c>
      <c r="DT11" s="18">
        <v>23383</v>
      </c>
      <c r="DU11" s="18">
        <v>20214</v>
      </c>
      <c r="DV11" s="18">
        <v>23563</v>
      </c>
      <c r="DW11" s="18">
        <v>24707</v>
      </c>
      <c r="DX11" s="18">
        <v>24349</v>
      </c>
      <c r="DY11" s="18">
        <v>30145</v>
      </c>
      <c r="DZ11" s="18">
        <v>26088</v>
      </c>
      <c r="EA11" s="18">
        <v>24783</v>
      </c>
      <c r="EB11" s="18">
        <f t="shared" ref="EB11:EB22" si="6">SUM(DP11:EA11)</f>
        <v>275165</v>
      </c>
      <c r="EC11" s="24">
        <v>21926</v>
      </c>
      <c r="ED11" s="24">
        <v>26696</v>
      </c>
      <c r="EE11" s="24">
        <v>25120</v>
      </c>
      <c r="EF11" s="24">
        <v>23916</v>
      </c>
      <c r="EG11" s="24">
        <v>29302</v>
      </c>
      <c r="EH11" s="24">
        <v>27327</v>
      </c>
      <c r="EI11" s="24">
        <v>31170</v>
      </c>
      <c r="EJ11" s="24">
        <v>31179</v>
      </c>
      <c r="EK11" s="24">
        <v>28584</v>
      </c>
      <c r="EL11" s="24">
        <v>30347</v>
      </c>
      <c r="EM11" s="24">
        <v>26143</v>
      </c>
      <c r="EN11" s="24">
        <v>24636</v>
      </c>
      <c r="EO11" s="18">
        <f>SUM(EC11:EN11)</f>
        <v>326346</v>
      </c>
      <c r="EP11" s="24">
        <v>24681</v>
      </c>
      <c r="EQ11" s="24">
        <v>26581</v>
      </c>
      <c r="ER11" s="24">
        <v>31277</v>
      </c>
      <c r="ES11" s="24">
        <v>27787</v>
      </c>
      <c r="ET11" s="24">
        <v>28719</v>
      </c>
      <c r="EU11" s="24">
        <v>28657</v>
      </c>
      <c r="EV11" s="24">
        <v>33506</v>
      </c>
      <c r="EW11" s="24">
        <v>37570</v>
      </c>
      <c r="EX11" s="24">
        <v>30368</v>
      </c>
      <c r="EY11" s="24">
        <v>31905</v>
      </c>
      <c r="EZ11" s="24">
        <v>30004</v>
      </c>
      <c r="FA11" s="24">
        <v>27899</v>
      </c>
      <c r="FB11" s="25">
        <f t="shared" ref="FB11:FB22" si="7">SUM(EP11:FA11)</f>
        <v>358954</v>
      </c>
      <c r="FC11" s="24">
        <v>26460</v>
      </c>
      <c r="FD11" s="24">
        <v>28000</v>
      </c>
      <c r="FE11" s="24">
        <v>27459</v>
      </c>
      <c r="FF11" s="24">
        <v>27090</v>
      </c>
      <c r="FG11" s="24">
        <v>33425</v>
      </c>
      <c r="FH11" s="24">
        <v>30867</v>
      </c>
      <c r="FI11" s="24">
        <v>34960</v>
      </c>
      <c r="FJ11" s="24">
        <v>34749</v>
      </c>
      <c r="FK11" s="24">
        <v>30413</v>
      </c>
      <c r="FL11" s="24">
        <v>31679</v>
      </c>
      <c r="FM11" s="24">
        <v>27616</v>
      </c>
      <c r="FN11" s="24">
        <v>24769</v>
      </c>
      <c r="FO11" s="25">
        <f t="shared" ref="FO11:FO22" si="8">SUM(FC11:FN11)</f>
        <v>357487</v>
      </c>
      <c r="FP11" s="24">
        <v>23353</v>
      </c>
      <c r="FQ11" s="24">
        <v>21345</v>
      </c>
      <c r="FR11" s="24">
        <v>25065</v>
      </c>
      <c r="FS11" s="24">
        <v>31496</v>
      </c>
      <c r="FT11" s="24">
        <v>42166</v>
      </c>
      <c r="FU11" s="24">
        <v>43376</v>
      </c>
      <c r="FV11" s="24">
        <v>46513</v>
      </c>
      <c r="FW11" s="24">
        <v>51326</v>
      </c>
      <c r="FX11" s="24">
        <v>47051</v>
      </c>
      <c r="FY11" s="24">
        <v>49010</v>
      </c>
      <c r="FZ11" s="24">
        <v>47713</v>
      </c>
      <c r="GA11" s="24">
        <v>43843</v>
      </c>
      <c r="GB11" s="25">
        <f t="shared" ref="GB11:GB22" si="9">SUM(FP11:GA11)</f>
        <v>472257</v>
      </c>
      <c r="GC11" s="24">
        <v>49294</v>
      </c>
      <c r="GD11" s="24">
        <v>51403</v>
      </c>
      <c r="GE11" s="24">
        <v>23481</v>
      </c>
      <c r="GF11" s="24">
        <v>233</v>
      </c>
      <c r="GG11" s="24">
        <v>165</v>
      </c>
      <c r="GH11" s="24">
        <v>434</v>
      </c>
      <c r="GI11" s="24">
        <v>2590</v>
      </c>
      <c r="GJ11" s="24">
        <v>317</v>
      </c>
      <c r="GK11" s="24">
        <v>565</v>
      </c>
      <c r="GL11" s="24">
        <v>9058</v>
      </c>
      <c r="GM11" s="24">
        <v>13049</v>
      </c>
      <c r="GN11" s="24">
        <v>19239</v>
      </c>
      <c r="GO11" s="25">
        <f t="shared" ref="GO11:GO22" si="10">SUM(GC11:GN11)</f>
        <v>169828</v>
      </c>
      <c r="GP11" s="24">
        <v>20650</v>
      </c>
      <c r="GQ11" s="24">
        <v>8892</v>
      </c>
      <c r="GR11" s="24">
        <v>14156</v>
      </c>
      <c r="GS11" s="24">
        <v>13392</v>
      </c>
      <c r="GT11" s="24">
        <v>19072</v>
      </c>
      <c r="GU11" s="24">
        <v>21630</v>
      </c>
      <c r="GV11" s="24">
        <v>29999</v>
      </c>
      <c r="GW11" s="24">
        <v>36041</v>
      </c>
      <c r="GX11" s="24">
        <v>33738</v>
      </c>
      <c r="GY11" s="24">
        <v>35156</v>
      </c>
      <c r="GZ11" s="24">
        <v>34540</v>
      </c>
      <c r="HA11" s="24">
        <v>34070</v>
      </c>
      <c r="HB11" s="25">
        <f>SUM(GP11:HA11)</f>
        <v>301336</v>
      </c>
      <c r="HC11" s="24">
        <v>32046</v>
      </c>
      <c r="HD11" s="24">
        <v>32797</v>
      </c>
      <c r="HE11" s="24">
        <v>33474</v>
      </c>
      <c r="HF11" s="24">
        <v>33815</v>
      </c>
      <c r="HG11" s="24">
        <v>37095</v>
      </c>
      <c r="HH11" s="24">
        <v>36477</v>
      </c>
      <c r="HI11" s="24">
        <v>41446</v>
      </c>
      <c r="HJ11" s="24">
        <v>46548</v>
      </c>
      <c r="HK11" s="24">
        <v>44733</v>
      </c>
      <c r="HL11" s="24">
        <v>50109</v>
      </c>
      <c r="HM11" s="24">
        <v>42327</v>
      </c>
      <c r="HN11" s="24">
        <v>46651</v>
      </c>
      <c r="HO11" s="25">
        <f t="shared" ref="HO11:HO23" si="11">SUM(HC11:HN11)</f>
        <v>477518</v>
      </c>
      <c r="HP11" s="24">
        <v>45473</v>
      </c>
      <c r="HQ11" s="24">
        <v>51601</v>
      </c>
      <c r="HR11" s="24">
        <v>45816</v>
      </c>
      <c r="HS11" s="24">
        <v>44848</v>
      </c>
      <c r="HT11" s="24">
        <v>52008</v>
      </c>
      <c r="HU11" s="24">
        <v>50131</v>
      </c>
      <c r="HV11" s="24">
        <v>58017</v>
      </c>
      <c r="HW11" s="24">
        <v>66222</v>
      </c>
      <c r="HX11" s="24">
        <v>60555</v>
      </c>
      <c r="HY11" s="24">
        <v>60509</v>
      </c>
      <c r="HZ11" s="24">
        <v>58541</v>
      </c>
      <c r="IA11" s="24">
        <v>61447</v>
      </c>
      <c r="IB11" s="25">
        <f>SUM(HP11:IA11)</f>
        <v>655168</v>
      </c>
      <c r="IC11" s="24">
        <v>62752</v>
      </c>
      <c r="ID11" s="24">
        <v>58972</v>
      </c>
      <c r="IE11" s="24">
        <v>54891</v>
      </c>
      <c r="IF11" s="24">
        <v>51824</v>
      </c>
      <c r="IG11" s="24">
        <v>59496</v>
      </c>
      <c r="IH11" s="24">
        <v>59196</v>
      </c>
      <c r="II11" s="24">
        <v>63055</v>
      </c>
      <c r="IJ11" s="24">
        <v>62625</v>
      </c>
      <c r="IK11" s="24">
        <v>56645</v>
      </c>
      <c r="IL11" s="24">
        <v>55715</v>
      </c>
      <c r="IM11" s="24">
        <v>46786</v>
      </c>
      <c r="IN11" s="24">
        <v>48398</v>
      </c>
      <c r="IO11" s="25">
        <f>SUM(IC11:IN11)</f>
        <v>680355</v>
      </c>
      <c r="IP11" s="24">
        <v>52165</v>
      </c>
      <c r="IQ11" s="24">
        <v>48633</v>
      </c>
      <c r="IR11" s="24">
        <v>57957</v>
      </c>
      <c r="IS11" s="24">
        <v>51326</v>
      </c>
      <c r="IT11" s="24">
        <v>57888</v>
      </c>
      <c r="IU11" s="24">
        <v>52301</v>
      </c>
      <c r="IV11" s="24">
        <v>63331</v>
      </c>
      <c r="IW11" s="24">
        <v>67864</v>
      </c>
      <c r="IX11" s="24">
        <v>56698</v>
      </c>
      <c r="IY11" s="24">
        <v>57535</v>
      </c>
      <c r="IZ11" s="24">
        <v>57130</v>
      </c>
      <c r="JA11" s="24"/>
      <c r="JB11" s="25">
        <f>SUM(IP11:JA11)</f>
        <v>622828</v>
      </c>
    </row>
    <row r="12" spans="1:262" ht="15.9" customHeight="1">
      <c r="A12" s="17" t="s">
        <v>103</v>
      </c>
      <c r="B12" s="17" t="s">
        <v>7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f t="shared" ref="O12:O21" si="12">SUM(C12:N12)</f>
        <v>0</v>
      </c>
      <c r="P12" s="18">
        <v>0</v>
      </c>
      <c r="Q12" s="18">
        <v>0</v>
      </c>
      <c r="R12" s="18">
        <v>0</v>
      </c>
      <c r="S12" s="18">
        <v>18</v>
      </c>
      <c r="T12" s="18">
        <v>0</v>
      </c>
      <c r="U12" s="18">
        <v>78</v>
      </c>
      <c r="V12" s="18">
        <v>146</v>
      </c>
      <c r="W12" s="18">
        <v>46</v>
      </c>
      <c r="X12" s="18">
        <v>35</v>
      </c>
      <c r="Y12" s="18">
        <v>36</v>
      </c>
      <c r="Z12" s="18">
        <v>0</v>
      </c>
      <c r="AA12" s="18">
        <v>0</v>
      </c>
      <c r="AB12" s="18">
        <f t="shared" ref="AB12:AB21" si="13">SUM(P12:AA12)</f>
        <v>359</v>
      </c>
      <c r="AC12" s="18">
        <v>0</v>
      </c>
      <c r="AD12" s="18">
        <v>40</v>
      </c>
      <c r="AE12" s="18">
        <v>13</v>
      </c>
      <c r="AF12" s="18">
        <v>879</v>
      </c>
      <c r="AG12" s="18">
        <v>46</v>
      </c>
      <c r="AH12" s="18">
        <v>41</v>
      </c>
      <c r="AI12" s="18">
        <v>14</v>
      </c>
      <c r="AJ12" s="18">
        <v>295</v>
      </c>
      <c r="AK12" s="18">
        <v>176</v>
      </c>
      <c r="AL12" s="18">
        <v>0</v>
      </c>
      <c r="AM12" s="18">
        <v>0</v>
      </c>
      <c r="AN12" s="18">
        <v>0</v>
      </c>
      <c r="AO12" s="18">
        <f t="shared" ref="AO12:AO21" si="14">SUM(AC12:AN12)</f>
        <v>1504</v>
      </c>
      <c r="AP12" s="18">
        <v>0</v>
      </c>
      <c r="AQ12" s="18">
        <v>0</v>
      </c>
      <c r="AR12" s="18">
        <v>16</v>
      </c>
      <c r="AS12" s="18">
        <v>21</v>
      </c>
      <c r="AT12" s="18">
        <v>117</v>
      </c>
      <c r="AU12" s="18">
        <v>88</v>
      </c>
      <c r="AV12" s="18">
        <v>108</v>
      </c>
      <c r="AW12" s="18">
        <v>290</v>
      </c>
      <c r="AX12" s="18">
        <v>101</v>
      </c>
      <c r="AY12" s="18">
        <v>75</v>
      </c>
      <c r="AZ12" s="18">
        <v>144</v>
      </c>
      <c r="BA12" s="18">
        <v>87</v>
      </c>
      <c r="BB12" s="18">
        <f t="shared" si="0"/>
        <v>1047</v>
      </c>
      <c r="BC12" s="18">
        <v>117</v>
      </c>
      <c r="BD12" s="18">
        <v>222</v>
      </c>
      <c r="BE12" s="18">
        <v>184</v>
      </c>
      <c r="BF12" s="18">
        <v>200</v>
      </c>
      <c r="BG12" s="18">
        <v>697</v>
      </c>
      <c r="BH12" s="18">
        <v>536</v>
      </c>
      <c r="BI12" s="18">
        <v>212</v>
      </c>
      <c r="BJ12" s="18">
        <v>516</v>
      </c>
      <c r="BK12" s="18">
        <v>278</v>
      </c>
      <c r="BL12" s="18">
        <v>189</v>
      </c>
      <c r="BM12" s="18">
        <v>137</v>
      </c>
      <c r="BN12" s="18">
        <v>51</v>
      </c>
      <c r="BO12" s="18">
        <f t="shared" si="1"/>
        <v>3339</v>
      </c>
      <c r="BP12" s="18">
        <v>113</v>
      </c>
      <c r="BQ12" s="18">
        <v>111</v>
      </c>
      <c r="BR12" s="18">
        <v>124</v>
      </c>
      <c r="BS12" s="18">
        <v>103</v>
      </c>
      <c r="BT12" s="18">
        <v>90</v>
      </c>
      <c r="BU12" s="18">
        <v>504</v>
      </c>
      <c r="BV12" s="18">
        <v>93</v>
      </c>
      <c r="BW12" s="18">
        <v>390</v>
      </c>
      <c r="BX12" s="18">
        <v>12</v>
      </c>
      <c r="BY12" s="18">
        <v>14</v>
      </c>
      <c r="BZ12" s="18">
        <v>22</v>
      </c>
      <c r="CA12" s="18">
        <v>93</v>
      </c>
      <c r="CB12" s="18">
        <f t="shared" si="2"/>
        <v>1669</v>
      </c>
      <c r="CC12" s="18">
        <v>0</v>
      </c>
      <c r="CD12" s="18">
        <v>33</v>
      </c>
      <c r="CE12" s="18">
        <v>0</v>
      </c>
      <c r="CF12" s="18">
        <v>0</v>
      </c>
      <c r="CG12" s="18">
        <v>0</v>
      </c>
      <c r="CH12" s="18">
        <v>0</v>
      </c>
      <c r="CI12" s="18">
        <v>0</v>
      </c>
      <c r="CJ12" s="18">
        <v>11</v>
      </c>
      <c r="CK12" s="18">
        <v>12</v>
      </c>
      <c r="CL12" s="18">
        <v>2</v>
      </c>
      <c r="CM12" s="18">
        <v>0</v>
      </c>
      <c r="CN12" s="18">
        <v>0</v>
      </c>
      <c r="CO12" s="18">
        <f t="shared" si="3"/>
        <v>58</v>
      </c>
      <c r="CP12" s="18">
        <v>0</v>
      </c>
      <c r="CQ12" s="18">
        <v>0</v>
      </c>
      <c r="CR12" s="18">
        <v>0</v>
      </c>
      <c r="CS12" s="18">
        <v>0</v>
      </c>
      <c r="CT12" s="18">
        <v>0</v>
      </c>
      <c r="CU12" s="18">
        <v>10</v>
      </c>
      <c r="CV12" s="18">
        <v>7</v>
      </c>
      <c r="CW12" s="18">
        <v>91</v>
      </c>
      <c r="CX12" s="18">
        <v>86</v>
      </c>
      <c r="CY12" s="18">
        <v>150</v>
      </c>
      <c r="CZ12" s="18">
        <v>43</v>
      </c>
      <c r="DA12" s="18">
        <v>0</v>
      </c>
      <c r="DB12" s="18">
        <f t="shared" si="4"/>
        <v>387</v>
      </c>
      <c r="DC12" s="18">
        <v>32</v>
      </c>
      <c r="DD12" s="18">
        <v>47</v>
      </c>
      <c r="DE12" s="18">
        <v>153</v>
      </c>
      <c r="DF12" s="18">
        <v>125</v>
      </c>
      <c r="DG12" s="18">
        <v>88</v>
      </c>
      <c r="DH12" s="18">
        <v>30</v>
      </c>
      <c r="DI12" s="18">
        <v>0</v>
      </c>
      <c r="DJ12" s="18">
        <v>8</v>
      </c>
      <c r="DK12" s="18">
        <v>70</v>
      </c>
      <c r="DL12" s="18">
        <v>16</v>
      </c>
      <c r="DM12" s="18">
        <v>0</v>
      </c>
      <c r="DN12" s="18">
        <v>0</v>
      </c>
      <c r="DO12" s="18">
        <f t="shared" si="5"/>
        <v>569</v>
      </c>
      <c r="DP12" s="18">
        <v>0</v>
      </c>
      <c r="DQ12" s="18">
        <v>0</v>
      </c>
      <c r="DR12" s="18">
        <v>0</v>
      </c>
      <c r="DS12" s="18">
        <v>68</v>
      </c>
      <c r="DT12" s="18">
        <v>0</v>
      </c>
      <c r="DU12" s="18">
        <v>12</v>
      </c>
      <c r="DV12" s="18">
        <v>46</v>
      </c>
      <c r="DW12" s="18">
        <v>19</v>
      </c>
      <c r="DX12" s="18">
        <v>0</v>
      </c>
      <c r="DY12" s="18">
        <v>76</v>
      </c>
      <c r="DZ12" s="18">
        <v>4</v>
      </c>
      <c r="EA12" s="18">
        <v>8</v>
      </c>
      <c r="EB12" s="18">
        <f t="shared" si="6"/>
        <v>233</v>
      </c>
      <c r="EC12" s="18">
        <v>0</v>
      </c>
      <c r="ED12" s="18">
        <v>0</v>
      </c>
      <c r="EE12" s="18">
        <v>111</v>
      </c>
      <c r="EF12" s="18">
        <v>8</v>
      </c>
      <c r="EG12" s="18">
        <v>400</v>
      </c>
      <c r="EH12" s="18">
        <v>1537</v>
      </c>
      <c r="EI12" s="18">
        <v>1367</v>
      </c>
      <c r="EJ12" s="18">
        <v>1357</v>
      </c>
      <c r="EK12" s="18">
        <v>1300</v>
      </c>
      <c r="EL12" s="18">
        <v>1279</v>
      </c>
      <c r="EM12" s="18">
        <v>1282</v>
      </c>
      <c r="EN12" s="18">
        <v>1371</v>
      </c>
      <c r="EO12" s="18">
        <f t="shared" ref="EO12:EO22" si="15">SUM(EC12:EN12)</f>
        <v>10012</v>
      </c>
      <c r="EP12" s="24">
        <v>1252</v>
      </c>
      <c r="EQ12" s="18">
        <v>1313</v>
      </c>
      <c r="ER12" s="24">
        <v>1752</v>
      </c>
      <c r="ES12" s="18">
        <v>1349</v>
      </c>
      <c r="ET12" s="18">
        <v>1448</v>
      </c>
      <c r="EU12" s="18">
        <v>1378</v>
      </c>
      <c r="EV12" s="18">
        <v>1675</v>
      </c>
      <c r="EW12" s="18">
        <v>1339</v>
      </c>
      <c r="EX12" s="18">
        <v>1819</v>
      </c>
      <c r="EY12" s="18">
        <v>2146</v>
      </c>
      <c r="EZ12" s="18">
        <v>1893</v>
      </c>
      <c r="FA12" s="18">
        <v>2252</v>
      </c>
      <c r="FB12" s="25">
        <f t="shared" si="7"/>
        <v>19616</v>
      </c>
      <c r="FC12" s="24">
        <v>2492</v>
      </c>
      <c r="FD12" s="18">
        <v>2271</v>
      </c>
      <c r="FE12" s="24">
        <v>2586</v>
      </c>
      <c r="FF12" s="18">
        <v>2397</v>
      </c>
      <c r="FG12" s="18">
        <v>2248</v>
      </c>
      <c r="FH12" s="18">
        <v>1475</v>
      </c>
      <c r="FI12" s="18">
        <v>2021</v>
      </c>
      <c r="FJ12" s="18">
        <v>1908</v>
      </c>
      <c r="FK12" s="18">
        <v>2433</v>
      </c>
      <c r="FL12" s="18">
        <v>2339</v>
      </c>
      <c r="FM12" s="18">
        <v>2207</v>
      </c>
      <c r="FN12" s="18">
        <v>2486</v>
      </c>
      <c r="FO12" s="25">
        <f t="shared" si="8"/>
        <v>26863</v>
      </c>
      <c r="FP12" s="24">
        <v>2048</v>
      </c>
      <c r="FQ12" s="18">
        <v>1703</v>
      </c>
      <c r="FR12" s="24">
        <v>1493</v>
      </c>
      <c r="FS12" s="18">
        <v>1323</v>
      </c>
      <c r="FT12" s="18">
        <v>1529</v>
      </c>
      <c r="FU12" s="18">
        <v>1875</v>
      </c>
      <c r="FV12" s="18">
        <v>2782</v>
      </c>
      <c r="FW12" s="18">
        <v>2615</v>
      </c>
      <c r="FX12" s="18">
        <v>2130</v>
      </c>
      <c r="FY12" s="18">
        <v>2235</v>
      </c>
      <c r="FZ12" s="18">
        <v>1299</v>
      </c>
      <c r="GA12" s="18">
        <v>861</v>
      </c>
      <c r="GB12" s="25">
        <f t="shared" si="9"/>
        <v>21893</v>
      </c>
      <c r="GC12" s="24">
        <v>354</v>
      </c>
      <c r="GD12" s="18">
        <v>615</v>
      </c>
      <c r="GE12" s="24">
        <v>773</v>
      </c>
      <c r="GF12" s="18">
        <v>3</v>
      </c>
      <c r="GG12" s="18">
        <v>0</v>
      </c>
      <c r="GH12" s="18">
        <v>14</v>
      </c>
      <c r="GI12" s="18">
        <v>356</v>
      </c>
      <c r="GJ12" s="18">
        <v>602</v>
      </c>
      <c r="GK12" s="18">
        <v>28</v>
      </c>
      <c r="GL12" s="18">
        <v>386</v>
      </c>
      <c r="GM12" s="18">
        <v>475</v>
      </c>
      <c r="GN12" s="18">
        <v>1139</v>
      </c>
      <c r="GO12" s="25">
        <f t="shared" si="10"/>
        <v>4745</v>
      </c>
      <c r="GP12" s="24">
        <v>981</v>
      </c>
      <c r="GQ12" s="18">
        <v>455</v>
      </c>
      <c r="GR12" s="24">
        <v>703</v>
      </c>
      <c r="GS12" s="18">
        <v>388</v>
      </c>
      <c r="GT12" s="18">
        <v>585</v>
      </c>
      <c r="GU12" s="18">
        <v>738</v>
      </c>
      <c r="GV12" s="18">
        <v>1398</v>
      </c>
      <c r="GW12" s="18">
        <v>1679</v>
      </c>
      <c r="GX12" s="18">
        <v>1111</v>
      </c>
      <c r="GY12" s="18">
        <v>1801</v>
      </c>
      <c r="GZ12" s="18">
        <v>1453</v>
      </c>
      <c r="HA12" s="18">
        <v>1642</v>
      </c>
      <c r="HB12" s="25">
        <f t="shared" ref="HB12:HB23" si="16">SUM(GP12:HA12)</f>
        <v>12934</v>
      </c>
      <c r="HC12" s="24">
        <v>1321</v>
      </c>
      <c r="HD12" s="24">
        <v>1051</v>
      </c>
      <c r="HE12" s="24">
        <v>1066</v>
      </c>
      <c r="HF12" s="24">
        <v>1441</v>
      </c>
      <c r="HG12" s="24">
        <v>1384</v>
      </c>
      <c r="HH12" s="24">
        <v>1606</v>
      </c>
      <c r="HI12" s="24">
        <v>2021</v>
      </c>
      <c r="HJ12" s="24">
        <v>2931</v>
      </c>
      <c r="HK12" s="24">
        <v>1229</v>
      </c>
      <c r="HL12" s="24">
        <v>1703</v>
      </c>
      <c r="HM12" s="24">
        <v>1232</v>
      </c>
      <c r="HN12" s="24">
        <v>1309</v>
      </c>
      <c r="HO12" s="25">
        <f t="shared" si="11"/>
        <v>18294</v>
      </c>
      <c r="HP12" s="24">
        <v>1189</v>
      </c>
      <c r="HQ12" s="24">
        <v>1229</v>
      </c>
      <c r="HR12" s="24">
        <v>1456</v>
      </c>
      <c r="HS12" s="24">
        <v>1853</v>
      </c>
      <c r="HT12" s="24">
        <v>2128</v>
      </c>
      <c r="HU12" s="24">
        <v>1926</v>
      </c>
      <c r="HV12" s="24">
        <v>2698</v>
      </c>
      <c r="HW12" s="24">
        <v>2848</v>
      </c>
      <c r="HX12" s="24">
        <v>1653</v>
      </c>
      <c r="HY12" s="24">
        <v>2791</v>
      </c>
      <c r="HZ12" s="24">
        <v>2325</v>
      </c>
      <c r="IA12" s="24">
        <v>2568</v>
      </c>
      <c r="IB12" s="25">
        <f t="shared" ref="IB12:IB23" si="17">SUM(HP12:IA12)</f>
        <v>24664</v>
      </c>
      <c r="IC12" s="24">
        <v>2084</v>
      </c>
      <c r="ID12" s="24">
        <v>2642</v>
      </c>
      <c r="IE12" s="24">
        <v>2582</v>
      </c>
      <c r="IF12" s="24">
        <v>2686</v>
      </c>
      <c r="IG12" s="24">
        <v>2440</v>
      </c>
      <c r="IH12" s="24">
        <v>2164</v>
      </c>
      <c r="II12" s="24">
        <v>3597</v>
      </c>
      <c r="IJ12" s="24">
        <v>3701</v>
      </c>
      <c r="IK12" s="24">
        <v>3603</v>
      </c>
      <c r="IL12" s="24">
        <v>3611</v>
      </c>
      <c r="IM12" s="24">
        <v>3637</v>
      </c>
      <c r="IN12" s="24">
        <v>3418</v>
      </c>
      <c r="IO12" s="25">
        <f t="shared" ref="IO12:IO23" si="18">SUM(IC12:IN12)</f>
        <v>36165</v>
      </c>
      <c r="IP12" s="24">
        <v>2920</v>
      </c>
      <c r="IQ12" s="24">
        <v>2653</v>
      </c>
      <c r="IR12" s="24">
        <v>3979</v>
      </c>
      <c r="IS12" s="24">
        <v>3320</v>
      </c>
      <c r="IT12" s="24">
        <v>3351</v>
      </c>
      <c r="IU12" s="24">
        <v>2918</v>
      </c>
      <c r="IV12" s="24">
        <v>4187</v>
      </c>
      <c r="IW12" s="24">
        <v>4844</v>
      </c>
      <c r="IX12" s="24">
        <v>4103</v>
      </c>
      <c r="IY12" s="24">
        <v>3857</v>
      </c>
      <c r="IZ12" s="24">
        <v>3784</v>
      </c>
      <c r="JA12" s="24"/>
      <c r="JB12" s="25">
        <f t="shared" ref="JB12:JB23" si="19">SUM(IP12:JA12)</f>
        <v>39916</v>
      </c>
    </row>
    <row r="13" spans="1:262" ht="15.9" customHeight="1">
      <c r="A13" s="17" t="s">
        <v>104</v>
      </c>
      <c r="B13" s="17" t="s">
        <v>5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18">
        <v>172</v>
      </c>
      <c r="O13" s="18">
        <f t="shared" si="12"/>
        <v>172</v>
      </c>
      <c r="P13" s="18">
        <v>135</v>
      </c>
      <c r="Q13" s="18">
        <v>471</v>
      </c>
      <c r="R13" s="18">
        <v>683</v>
      </c>
      <c r="S13" s="18">
        <v>814</v>
      </c>
      <c r="T13" s="18">
        <v>1008</v>
      </c>
      <c r="U13" s="18">
        <v>974</v>
      </c>
      <c r="V13" s="18">
        <v>1094</v>
      </c>
      <c r="W13" s="18">
        <v>1044</v>
      </c>
      <c r="X13" s="18">
        <v>1022</v>
      </c>
      <c r="Y13" s="18">
        <v>960</v>
      </c>
      <c r="Z13" s="18">
        <v>940</v>
      </c>
      <c r="AA13" s="18">
        <v>838</v>
      </c>
      <c r="AB13" s="18">
        <f t="shared" si="13"/>
        <v>9983</v>
      </c>
      <c r="AC13" s="18">
        <v>679</v>
      </c>
      <c r="AD13" s="18">
        <v>765</v>
      </c>
      <c r="AE13" s="18">
        <v>585</v>
      </c>
      <c r="AF13" s="18">
        <v>653</v>
      </c>
      <c r="AG13" s="18">
        <v>784</v>
      </c>
      <c r="AH13" s="18">
        <v>745</v>
      </c>
      <c r="AI13" s="18">
        <v>614</v>
      </c>
      <c r="AJ13" s="18">
        <v>879</v>
      </c>
      <c r="AK13" s="18">
        <v>736</v>
      </c>
      <c r="AL13" s="18">
        <v>696</v>
      </c>
      <c r="AM13" s="18">
        <v>545</v>
      </c>
      <c r="AN13" s="18">
        <v>505</v>
      </c>
      <c r="AO13" s="18">
        <f t="shared" si="14"/>
        <v>8186</v>
      </c>
      <c r="AP13" s="18">
        <v>365</v>
      </c>
      <c r="AQ13" s="18">
        <v>564</v>
      </c>
      <c r="AR13" s="18">
        <v>628</v>
      </c>
      <c r="AS13" s="18">
        <v>714</v>
      </c>
      <c r="AT13" s="18">
        <v>698</v>
      </c>
      <c r="AU13" s="18">
        <v>678</v>
      </c>
      <c r="AV13" s="18">
        <v>796</v>
      </c>
      <c r="AW13" s="18">
        <v>938</v>
      </c>
      <c r="AX13" s="18">
        <v>958</v>
      </c>
      <c r="AY13" s="18">
        <v>717</v>
      </c>
      <c r="AZ13" s="18">
        <v>970</v>
      </c>
      <c r="BA13" s="18">
        <v>686</v>
      </c>
      <c r="BB13" s="18">
        <f t="shared" si="0"/>
        <v>8712</v>
      </c>
      <c r="BC13" s="18">
        <v>816</v>
      </c>
      <c r="BD13" s="18">
        <v>640</v>
      </c>
      <c r="BE13" s="18">
        <v>721</v>
      </c>
      <c r="BF13" s="18">
        <v>778</v>
      </c>
      <c r="BG13" s="18">
        <v>902</v>
      </c>
      <c r="BH13" s="18">
        <v>819</v>
      </c>
      <c r="BI13" s="18">
        <v>828</v>
      </c>
      <c r="BJ13" s="18">
        <v>946</v>
      </c>
      <c r="BK13" s="18">
        <v>1012</v>
      </c>
      <c r="BL13" s="18">
        <v>835</v>
      </c>
      <c r="BM13" s="18">
        <v>464</v>
      </c>
      <c r="BN13" s="18">
        <v>461</v>
      </c>
      <c r="BO13" s="18">
        <f t="shared" si="1"/>
        <v>9222</v>
      </c>
      <c r="BP13" s="18">
        <v>441</v>
      </c>
      <c r="BQ13" s="18">
        <v>370</v>
      </c>
      <c r="BR13" s="18">
        <v>369</v>
      </c>
      <c r="BS13" s="18">
        <v>569</v>
      </c>
      <c r="BT13" s="18">
        <v>842</v>
      </c>
      <c r="BU13" s="18">
        <v>786</v>
      </c>
      <c r="BV13" s="18">
        <v>862</v>
      </c>
      <c r="BW13" s="18">
        <v>776</v>
      </c>
      <c r="BX13" s="18">
        <v>645</v>
      </c>
      <c r="BY13" s="18">
        <v>616</v>
      </c>
      <c r="BZ13" s="18">
        <v>559</v>
      </c>
      <c r="CA13" s="18">
        <v>505</v>
      </c>
      <c r="CB13" s="18">
        <f t="shared" si="2"/>
        <v>7340</v>
      </c>
      <c r="CC13" s="18">
        <v>590</v>
      </c>
      <c r="CD13" s="18">
        <v>503</v>
      </c>
      <c r="CE13" s="18">
        <v>659</v>
      </c>
      <c r="CF13" s="18">
        <v>773</v>
      </c>
      <c r="CG13" s="18">
        <v>1127</v>
      </c>
      <c r="CH13" s="18">
        <v>1305</v>
      </c>
      <c r="CI13" s="18">
        <v>1499</v>
      </c>
      <c r="CJ13" s="18">
        <v>1327</v>
      </c>
      <c r="CK13" s="18">
        <v>1222</v>
      </c>
      <c r="CL13" s="18">
        <v>1189</v>
      </c>
      <c r="CM13" s="18">
        <v>1014</v>
      </c>
      <c r="CN13" s="18">
        <v>695</v>
      </c>
      <c r="CO13" s="18">
        <f t="shared" si="3"/>
        <v>11903</v>
      </c>
      <c r="CP13" s="18">
        <v>282</v>
      </c>
      <c r="CQ13" s="18">
        <v>119</v>
      </c>
      <c r="CR13" s="18">
        <v>83</v>
      </c>
      <c r="CS13" s="18">
        <v>1065</v>
      </c>
      <c r="CT13" s="18">
        <v>1250</v>
      </c>
      <c r="CU13" s="18">
        <v>1336</v>
      </c>
      <c r="CV13" s="18">
        <v>1641</v>
      </c>
      <c r="CW13" s="18">
        <v>1445</v>
      </c>
      <c r="CX13" s="18">
        <v>1376</v>
      </c>
      <c r="CY13" s="18">
        <v>1030</v>
      </c>
      <c r="CZ13" s="18">
        <v>881</v>
      </c>
      <c r="DA13" s="18">
        <v>827</v>
      </c>
      <c r="DB13" s="18">
        <f t="shared" si="4"/>
        <v>11335</v>
      </c>
      <c r="DC13" s="18">
        <v>986</v>
      </c>
      <c r="DD13" s="18">
        <v>547</v>
      </c>
      <c r="DE13" s="18">
        <v>556</v>
      </c>
      <c r="DF13" s="18">
        <v>737</v>
      </c>
      <c r="DG13" s="18">
        <v>755</v>
      </c>
      <c r="DH13" s="18">
        <v>1155</v>
      </c>
      <c r="DI13" s="18">
        <v>1478</v>
      </c>
      <c r="DJ13" s="18">
        <v>1651</v>
      </c>
      <c r="DK13" s="18">
        <v>1294</v>
      </c>
      <c r="DL13" s="18">
        <v>1310</v>
      </c>
      <c r="DM13" s="18">
        <v>1238</v>
      </c>
      <c r="DN13" s="18">
        <v>712</v>
      </c>
      <c r="DO13" s="18">
        <f t="shared" si="5"/>
        <v>12419</v>
      </c>
      <c r="DP13" s="18">
        <v>574</v>
      </c>
      <c r="DQ13" s="18">
        <v>531</v>
      </c>
      <c r="DR13" s="18">
        <v>729</v>
      </c>
      <c r="DS13" s="18">
        <v>1204</v>
      </c>
      <c r="DT13" s="18">
        <v>1370</v>
      </c>
      <c r="DU13" s="18">
        <v>1618</v>
      </c>
      <c r="DV13" s="18">
        <v>1744</v>
      </c>
      <c r="DW13" s="18">
        <v>1747</v>
      </c>
      <c r="DX13" s="18">
        <v>1457</v>
      </c>
      <c r="DY13" s="18">
        <v>1325</v>
      </c>
      <c r="DZ13" s="18">
        <v>1266</v>
      </c>
      <c r="EA13" s="18">
        <v>1004</v>
      </c>
      <c r="EB13" s="18">
        <f t="shared" si="6"/>
        <v>14569</v>
      </c>
      <c r="EC13" s="18">
        <v>728</v>
      </c>
      <c r="ED13" s="18">
        <v>497</v>
      </c>
      <c r="EE13" s="18">
        <v>780</v>
      </c>
      <c r="EF13" s="18">
        <v>1030</v>
      </c>
      <c r="EG13" s="18">
        <v>878</v>
      </c>
      <c r="EH13" s="18">
        <v>860</v>
      </c>
      <c r="EI13" s="18">
        <v>972</v>
      </c>
      <c r="EJ13" s="18">
        <v>780</v>
      </c>
      <c r="EK13" s="18">
        <v>803</v>
      </c>
      <c r="EL13" s="18">
        <v>630</v>
      </c>
      <c r="EM13" s="18">
        <v>577</v>
      </c>
      <c r="EN13" s="18">
        <v>420</v>
      </c>
      <c r="EO13" s="18">
        <f t="shared" si="15"/>
        <v>8955</v>
      </c>
      <c r="EP13" s="24">
        <v>472</v>
      </c>
      <c r="EQ13" s="18">
        <v>338</v>
      </c>
      <c r="ER13" s="24">
        <v>1158</v>
      </c>
      <c r="ES13" s="18">
        <v>883</v>
      </c>
      <c r="ET13" s="18">
        <v>610</v>
      </c>
      <c r="EU13" s="18">
        <v>776</v>
      </c>
      <c r="EV13" s="18">
        <v>826</v>
      </c>
      <c r="EW13" s="18">
        <v>835</v>
      </c>
      <c r="EX13" s="18">
        <v>586</v>
      </c>
      <c r="EY13" s="18">
        <v>515</v>
      </c>
      <c r="EZ13" s="18">
        <v>691</v>
      </c>
      <c r="FA13" s="18">
        <v>451</v>
      </c>
      <c r="FB13" s="25">
        <f t="shared" si="7"/>
        <v>8141</v>
      </c>
      <c r="FC13" s="24">
        <v>334</v>
      </c>
      <c r="FD13" s="18">
        <v>338</v>
      </c>
      <c r="FE13" s="24">
        <v>608</v>
      </c>
      <c r="FF13" s="18">
        <v>549</v>
      </c>
      <c r="FG13" s="18">
        <v>924</v>
      </c>
      <c r="FH13" s="18">
        <v>675</v>
      </c>
      <c r="FI13" s="18">
        <v>931</v>
      </c>
      <c r="FJ13" s="18">
        <v>745</v>
      </c>
      <c r="FK13" s="18">
        <v>683</v>
      </c>
      <c r="FL13" s="18">
        <v>457</v>
      </c>
      <c r="FM13" s="18">
        <v>88</v>
      </c>
      <c r="FN13" s="18">
        <v>43</v>
      </c>
      <c r="FO13" s="25">
        <f t="shared" si="8"/>
        <v>6375</v>
      </c>
      <c r="FP13" s="24">
        <v>58</v>
      </c>
      <c r="FQ13" s="18">
        <v>61</v>
      </c>
      <c r="FR13" s="24">
        <v>48</v>
      </c>
      <c r="FS13" s="18">
        <v>60</v>
      </c>
      <c r="FT13" s="18">
        <v>34</v>
      </c>
      <c r="FU13" s="18">
        <v>51</v>
      </c>
      <c r="FV13" s="18">
        <v>109</v>
      </c>
      <c r="FW13" s="18">
        <v>67</v>
      </c>
      <c r="FX13" s="18">
        <v>20</v>
      </c>
      <c r="FY13" s="18">
        <v>31</v>
      </c>
      <c r="FZ13" s="18">
        <v>52</v>
      </c>
      <c r="GA13" s="18">
        <v>45</v>
      </c>
      <c r="GB13" s="25">
        <f t="shared" si="9"/>
        <v>636</v>
      </c>
      <c r="GC13" s="24">
        <v>30</v>
      </c>
      <c r="GD13" s="18">
        <v>28</v>
      </c>
      <c r="GE13" s="24">
        <v>0</v>
      </c>
      <c r="GF13" s="18">
        <v>26</v>
      </c>
      <c r="GG13" s="18">
        <v>25</v>
      </c>
      <c r="GH13" s="18">
        <v>0</v>
      </c>
      <c r="GI13" s="18">
        <v>0</v>
      </c>
      <c r="GJ13" s="18">
        <v>76</v>
      </c>
      <c r="GK13" s="18">
        <v>112</v>
      </c>
      <c r="GL13" s="18">
        <v>75</v>
      </c>
      <c r="GM13" s="18">
        <v>78</v>
      </c>
      <c r="GN13" s="18">
        <v>82</v>
      </c>
      <c r="GO13" s="25">
        <f t="shared" si="10"/>
        <v>532</v>
      </c>
      <c r="GP13" s="24">
        <v>79</v>
      </c>
      <c r="GQ13" s="18">
        <v>43</v>
      </c>
      <c r="GR13" s="24">
        <v>242</v>
      </c>
      <c r="GS13" s="18">
        <v>90</v>
      </c>
      <c r="GT13" s="18">
        <v>100</v>
      </c>
      <c r="GU13" s="18">
        <v>80</v>
      </c>
      <c r="GV13" s="18">
        <v>97</v>
      </c>
      <c r="GW13" s="18">
        <v>76</v>
      </c>
      <c r="GX13" s="18">
        <v>122</v>
      </c>
      <c r="GY13" s="18">
        <v>99</v>
      </c>
      <c r="GZ13" s="18">
        <v>107</v>
      </c>
      <c r="HA13" s="18">
        <v>75</v>
      </c>
      <c r="HB13" s="25">
        <f t="shared" si="16"/>
        <v>1210</v>
      </c>
      <c r="HC13" s="24">
        <v>33</v>
      </c>
      <c r="HD13" s="24">
        <v>5</v>
      </c>
      <c r="HE13" s="24">
        <v>16</v>
      </c>
      <c r="HF13" s="24">
        <v>19</v>
      </c>
      <c r="HG13" s="24">
        <v>0</v>
      </c>
      <c r="HH13" s="24">
        <v>4</v>
      </c>
      <c r="HI13" s="24">
        <v>16</v>
      </c>
      <c r="HJ13" s="24">
        <v>42</v>
      </c>
      <c r="HK13" s="24">
        <v>10</v>
      </c>
      <c r="HL13" s="24">
        <v>15</v>
      </c>
      <c r="HM13" s="24">
        <v>35</v>
      </c>
      <c r="HN13" s="24">
        <v>49</v>
      </c>
      <c r="HO13" s="25">
        <f t="shared" si="11"/>
        <v>244</v>
      </c>
      <c r="HP13" s="24">
        <v>28</v>
      </c>
      <c r="HQ13" s="24">
        <v>0</v>
      </c>
      <c r="HR13" s="24">
        <v>2204</v>
      </c>
      <c r="HS13" s="24">
        <v>5</v>
      </c>
      <c r="HT13" s="24">
        <v>54</v>
      </c>
      <c r="HU13" s="24">
        <v>3</v>
      </c>
      <c r="HV13" s="24">
        <v>42</v>
      </c>
      <c r="HW13" s="24">
        <v>36</v>
      </c>
      <c r="HX13" s="24">
        <v>16</v>
      </c>
      <c r="HY13" s="24">
        <v>0</v>
      </c>
      <c r="HZ13" s="24">
        <v>0</v>
      </c>
      <c r="IA13" s="24">
        <v>6</v>
      </c>
      <c r="IB13" s="25">
        <f t="shared" si="17"/>
        <v>2394</v>
      </c>
      <c r="IC13" s="24">
        <v>0</v>
      </c>
      <c r="ID13" s="24">
        <v>16</v>
      </c>
      <c r="IE13" s="12">
        <v>24</v>
      </c>
      <c r="IF13" s="24">
        <v>5</v>
      </c>
      <c r="IG13" s="24">
        <v>14</v>
      </c>
      <c r="IH13" s="24">
        <v>0</v>
      </c>
      <c r="II13" s="24">
        <v>3933</v>
      </c>
      <c r="IJ13" s="24">
        <v>7474</v>
      </c>
      <c r="IK13" s="24">
        <v>6876</v>
      </c>
      <c r="IL13" s="24">
        <v>7144</v>
      </c>
      <c r="IM13" s="24">
        <v>6568</v>
      </c>
      <c r="IN13" s="24">
        <v>6580</v>
      </c>
      <c r="IO13" s="25">
        <f t="shared" si="18"/>
        <v>38634</v>
      </c>
      <c r="IP13" s="24">
        <v>6605</v>
      </c>
      <c r="IQ13" s="24">
        <v>6304</v>
      </c>
      <c r="IR13" s="24">
        <v>6899</v>
      </c>
      <c r="IS13" s="24">
        <v>6997</v>
      </c>
      <c r="IT13" s="24">
        <v>7183</v>
      </c>
      <c r="IU13" s="24">
        <v>6583</v>
      </c>
      <c r="IV13" s="24">
        <v>7927</v>
      </c>
      <c r="IW13" s="24">
        <v>7501</v>
      </c>
      <c r="IX13" s="24">
        <v>8454</v>
      </c>
      <c r="IY13" s="24">
        <v>8747</v>
      </c>
      <c r="IZ13" s="24">
        <v>4533</v>
      </c>
      <c r="JA13" s="24"/>
      <c r="JB13" s="25">
        <f t="shared" si="19"/>
        <v>77733</v>
      </c>
    </row>
    <row r="14" spans="1:262" ht="15.9" customHeight="1">
      <c r="A14" s="17" t="s">
        <v>105</v>
      </c>
      <c r="B14" s="17" t="s">
        <v>9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18">
        <v>26970</v>
      </c>
      <c r="O14" s="18">
        <f t="shared" si="12"/>
        <v>26970</v>
      </c>
      <c r="P14" s="18">
        <v>40368</v>
      </c>
      <c r="Q14" s="18">
        <v>42174</v>
      </c>
      <c r="R14" s="18">
        <v>42209</v>
      </c>
      <c r="S14" s="18">
        <v>38122</v>
      </c>
      <c r="T14" s="18">
        <v>37082</v>
      </c>
      <c r="U14" s="18">
        <v>34222</v>
      </c>
      <c r="V14" s="18">
        <v>45056</v>
      </c>
      <c r="W14" s="18">
        <v>45356</v>
      </c>
      <c r="X14" s="18">
        <v>39691</v>
      </c>
      <c r="Y14" s="18">
        <v>43447</v>
      </c>
      <c r="Z14" s="18">
        <v>39653</v>
      </c>
      <c r="AA14" s="18">
        <v>44403</v>
      </c>
      <c r="AB14" s="18">
        <f t="shared" si="13"/>
        <v>491783</v>
      </c>
      <c r="AC14" s="18">
        <v>41917</v>
      </c>
      <c r="AD14" s="18">
        <v>44743</v>
      </c>
      <c r="AE14" s="18">
        <v>47084</v>
      </c>
      <c r="AF14" s="18">
        <v>38980</v>
      </c>
      <c r="AG14" s="18">
        <v>43111</v>
      </c>
      <c r="AH14" s="18">
        <v>41872</v>
      </c>
      <c r="AI14" s="18">
        <v>48954</v>
      </c>
      <c r="AJ14" s="18">
        <v>49603</v>
      </c>
      <c r="AK14" s="18">
        <v>45654</v>
      </c>
      <c r="AL14" s="18">
        <v>48316</v>
      </c>
      <c r="AM14" s="18">
        <v>47664</v>
      </c>
      <c r="AN14" s="18">
        <v>51112</v>
      </c>
      <c r="AO14" s="18">
        <f t="shared" si="14"/>
        <v>549010</v>
      </c>
      <c r="AP14" s="18">
        <v>46425</v>
      </c>
      <c r="AQ14" s="18">
        <v>46059</v>
      </c>
      <c r="AR14" s="18">
        <v>45175</v>
      </c>
      <c r="AS14" s="18">
        <v>39616</v>
      </c>
      <c r="AT14" s="18">
        <v>42669</v>
      </c>
      <c r="AU14" s="18">
        <v>41477</v>
      </c>
      <c r="AV14" s="18">
        <v>43229</v>
      </c>
      <c r="AW14" s="18">
        <v>43596</v>
      </c>
      <c r="AX14" s="18">
        <v>39423</v>
      </c>
      <c r="AY14" s="18">
        <v>44564</v>
      </c>
      <c r="AZ14" s="18">
        <v>45718</v>
      </c>
      <c r="BA14" s="18">
        <v>50596</v>
      </c>
      <c r="BB14" s="18">
        <f t="shared" si="0"/>
        <v>528547</v>
      </c>
      <c r="BC14" s="18">
        <v>54479</v>
      </c>
      <c r="BD14" s="18">
        <v>56111</v>
      </c>
      <c r="BE14" s="18">
        <v>51658</v>
      </c>
      <c r="BF14" s="18">
        <v>47387</v>
      </c>
      <c r="BG14" s="18">
        <v>52524</v>
      </c>
      <c r="BH14" s="18">
        <v>54077</v>
      </c>
      <c r="BI14" s="18">
        <v>57009</v>
      </c>
      <c r="BJ14" s="18">
        <v>64038</v>
      </c>
      <c r="BK14" s="18">
        <v>55598</v>
      </c>
      <c r="BL14" s="18">
        <v>62985</v>
      </c>
      <c r="BM14" s="18">
        <v>58142</v>
      </c>
      <c r="BN14" s="18">
        <v>61788</v>
      </c>
      <c r="BO14" s="18">
        <f t="shared" si="1"/>
        <v>675796</v>
      </c>
      <c r="BP14" s="18">
        <v>63628</v>
      </c>
      <c r="BQ14" s="18">
        <v>58328</v>
      </c>
      <c r="BR14" s="18">
        <v>55465</v>
      </c>
      <c r="BS14" s="18">
        <v>50726</v>
      </c>
      <c r="BT14" s="18">
        <v>52112</v>
      </c>
      <c r="BU14" s="18">
        <v>51725</v>
      </c>
      <c r="BV14" s="18">
        <v>58069</v>
      </c>
      <c r="BW14" s="18">
        <v>62134</v>
      </c>
      <c r="BX14" s="18">
        <v>49767</v>
      </c>
      <c r="BY14" s="18">
        <v>58184</v>
      </c>
      <c r="BZ14" s="18">
        <v>52563</v>
      </c>
      <c r="CA14" s="18">
        <v>62812</v>
      </c>
      <c r="CB14" s="18">
        <f t="shared" si="2"/>
        <v>675513</v>
      </c>
      <c r="CC14" s="18">
        <v>66819</v>
      </c>
      <c r="CD14" s="18">
        <v>67306</v>
      </c>
      <c r="CE14" s="18">
        <v>62336</v>
      </c>
      <c r="CF14" s="18">
        <v>55323</v>
      </c>
      <c r="CG14" s="18">
        <v>56821</v>
      </c>
      <c r="CH14" s="18">
        <v>60562</v>
      </c>
      <c r="CI14" s="18">
        <v>66142</v>
      </c>
      <c r="CJ14" s="18">
        <v>71151</v>
      </c>
      <c r="CK14" s="18">
        <v>61067</v>
      </c>
      <c r="CL14" s="18">
        <v>66502</v>
      </c>
      <c r="CM14" s="18">
        <v>63890</v>
      </c>
      <c r="CN14" s="18">
        <v>71049</v>
      </c>
      <c r="CO14" s="18">
        <f t="shared" si="3"/>
        <v>768968</v>
      </c>
      <c r="CP14" s="18">
        <v>75083</v>
      </c>
      <c r="CQ14" s="18">
        <v>76724</v>
      </c>
      <c r="CR14" s="18">
        <v>75324</v>
      </c>
      <c r="CS14" s="18">
        <v>63819</v>
      </c>
      <c r="CT14" s="18">
        <v>68264</v>
      </c>
      <c r="CU14" s="18">
        <v>70462</v>
      </c>
      <c r="CV14" s="18">
        <v>81399</v>
      </c>
      <c r="CW14" s="18">
        <v>81330</v>
      </c>
      <c r="CX14" s="18">
        <v>71536</v>
      </c>
      <c r="CY14" s="18">
        <v>76907</v>
      </c>
      <c r="CZ14" s="18">
        <v>72507</v>
      </c>
      <c r="DA14" s="18">
        <v>83791</v>
      </c>
      <c r="DB14" s="18">
        <f t="shared" si="4"/>
        <v>897146</v>
      </c>
      <c r="DC14" s="18">
        <v>83917</v>
      </c>
      <c r="DD14" s="18">
        <v>82617</v>
      </c>
      <c r="DE14" s="18">
        <v>80720</v>
      </c>
      <c r="DF14" s="18">
        <v>66985</v>
      </c>
      <c r="DG14" s="18">
        <v>72589</v>
      </c>
      <c r="DH14" s="18">
        <v>74982</v>
      </c>
      <c r="DI14" s="18">
        <v>89688</v>
      </c>
      <c r="DJ14" s="18">
        <v>97790</v>
      </c>
      <c r="DK14" s="18">
        <v>88059</v>
      </c>
      <c r="DL14" s="18">
        <v>92857</v>
      </c>
      <c r="DM14" s="18">
        <v>88550</v>
      </c>
      <c r="DN14" s="18">
        <v>101663</v>
      </c>
      <c r="DO14" s="18">
        <f t="shared" si="5"/>
        <v>1020417</v>
      </c>
      <c r="DP14" s="18">
        <v>100553</v>
      </c>
      <c r="DQ14" s="18">
        <v>98060</v>
      </c>
      <c r="DR14" s="18">
        <v>90236</v>
      </c>
      <c r="DS14" s="18">
        <v>80816</v>
      </c>
      <c r="DT14" s="18">
        <v>85005</v>
      </c>
      <c r="DU14" s="18">
        <v>82143</v>
      </c>
      <c r="DV14" s="18">
        <v>90831</v>
      </c>
      <c r="DW14" s="18">
        <v>97390</v>
      </c>
      <c r="DX14" s="18">
        <v>81174</v>
      </c>
      <c r="DY14" s="18">
        <v>85663</v>
      </c>
      <c r="DZ14" s="18">
        <v>80264</v>
      </c>
      <c r="EA14" s="18">
        <v>92227</v>
      </c>
      <c r="EB14" s="18">
        <f t="shared" si="6"/>
        <v>1064362</v>
      </c>
      <c r="EC14" s="18">
        <v>92273</v>
      </c>
      <c r="ED14" s="18">
        <v>88362</v>
      </c>
      <c r="EE14" s="18">
        <v>78317</v>
      </c>
      <c r="EF14" s="18">
        <v>71036</v>
      </c>
      <c r="EG14" s="18">
        <v>74629</v>
      </c>
      <c r="EH14" s="18">
        <v>71637</v>
      </c>
      <c r="EI14" s="18">
        <v>81419</v>
      </c>
      <c r="EJ14" s="18">
        <v>86866</v>
      </c>
      <c r="EK14" s="18">
        <v>73561</v>
      </c>
      <c r="EL14" s="18">
        <v>79462</v>
      </c>
      <c r="EM14" s="18">
        <v>73106</v>
      </c>
      <c r="EN14" s="18">
        <v>84590</v>
      </c>
      <c r="EO14" s="18">
        <f t="shared" si="15"/>
        <v>955258</v>
      </c>
      <c r="EP14" s="24">
        <v>88144</v>
      </c>
      <c r="EQ14" s="18">
        <v>84865</v>
      </c>
      <c r="ER14" s="24">
        <v>77473</v>
      </c>
      <c r="ES14" s="18">
        <v>69792</v>
      </c>
      <c r="ET14" s="18">
        <v>74026</v>
      </c>
      <c r="EU14" s="18">
        <v>75367</v>
      </c>
      <c r="EV14" s="18">
        <v>91196</v>
      </c>
      <c r="EW14" s="18">
        <v>94102</v>
      </c>
      <c r="EX14" s="18">
        <v>82870</v>
      </c>
      <c r="EY14" s="18">
        <v>85584</v>
      </c>
      <c r="EZ14" s="18">
        <v>80421</v>
      </c>
      <c r="FA14" s="18">
        <v>95603</v>
      </c>
      <c r="FB14" s="25">
        <f t="shared" si="7"/>
        <v>999443</v>
      </c>
      <c r="FC14" s="24">
        <v>92666</v>
      </c>
      <c r="FD14" s="18">
        <v>92501</v>
      </c>
      <c r="FE14" s="24">
        <v>91619</v>
      </c>
      <c r="FF14" s="18">
        <v>80256</v>
      </c>
      <c r="FG14" s="18">
        <v>83323</v>
      </c>
      <c r="FH14" s="18">
        <v>80995</v>
      </c>
      <c r="FI14" s="18">
        <v>99444</v>
      </c>
      <c r="FJ14" s="18">
        <v>102483</v>
      </c>
      <c r="FK14" s="18">
        <v>91629</v>
      </c>
      <c r="FL14" s="18">
        <v>99499</v>
      </c>
      <c r="FM14" s="18">
        <v>93723</v>
      </c>
      <c r="FN14" s="18">
        <v>106489</v>
      </c>
      <c r="FO14" s="25">
        <f t="shared" si="8"/>
        <v>1114627</v>
      </c>
      <c r="FP14" s="24">
        <v>110099</v>
      </c>
      <c r="FQ14" s="18">
        <v>98938</v>
      </c>
      <c r="FR14" s="24">
        <v>100148</v>
      </c>
      <c r="FS14" s="18">
        <v>92195</v>
      </c>
      <c r="FT14" s="18">
        <v>90386</v>
      </c>
      <c r="FU14" s="18">
        <v>90423</v>
      </c>
      <c r="FV14" s="18">
        <v>105193</v>
      </c>
      <c r="FW14" s="18">
        <v>120207</v>
      </c>
      <c r="FX14" s="18">
        <v>100643</v>
      </c>
      <c r="FY14" s="18">
        <v>100949</v>
      </c>
      <c r="FZ14" s="18">
        <v>90431</v>
      </c>
      <c r="GA14" s="18">
        <v>95973</v>
      </c>
      <c r="GB14" s="25">
        <f t="shared" si="9"/>
        <v>1195585</v>
      </c>
      <c r="GC14" s="24">
        <v>102288</v>
      </c>
      <c r="GD14" s="18">
        <v>99979</v>
      </c>
      <c r="GE14" s="24">
        <v>52230</v>
      </c>
      <c r="GF14" s="18">
        <v>2689</v>
      </c>
      <c r="GG14" s="18">
        <v>1433</v>
      </c>
      <c r="GH14" s="18">
        <v>3006</v>
      </c>
      <c r="GI14" s="18">
        <v>18934</v>
      </c>
      <c r="GJ14" s="18">
        <v>34672</v>
      </c>
      <c r="GK14" s="18">
        <v>38204</v>
      </c>
      <c r="GL14" s="18">
        <v>51689</v>
      </c>
      <c r="GM14" s="18">
        <v>60352</v>
      </c>
      <c r="GN14" s="18">
        <v>74102</v>
      </c>
      <c r="GO14" s="25">
        <f t="shared" si="10"/>
        <v>539578</v>
      </c>
      <c r="GP14" s="24">
        <v>74285</v>
      </c>
      <c r="GQ14" s="18">
        <v>26134</v>
      </c>
      <c r="GR14" s="24">
        <v>39989</v>
      </c>
      <c r="GS14" s="18">
        <v>45223</v>
      </c>
      <c r="GT14" s="18">
        <v>56863</v>
      </c>
      <c r="GU14" s="18">
        <v>64928</v>
      </c>
      <c r="GV14" s="18">
        <v>77085</v>
      </c>
      <c r="GW14" s="18">
        <v>78179</v>
      </c>
      <c r="GX14" s="18">
        <v>64097</v>
      </c>
      <c r="GY14" s="18">
        <v>60039</v>
      </c>
      <c r="GZ14" s="18">
        <v>58587</v>
      </c>
      <c r="HA14" s="18">
        <v>60201</v>
      </c>
      <c r="HB14" s="25">
        <f t="shared" si="16"/>
        <v>705610</v>
      </c>
      <c r="HC14" s="24">
        <v>80835</v>
      </c>
      <c r="HD14" s="24">
        <v>80538</v>
      </c>
      <c r="HE14" s="24">
        <v>81851</v>
      </c>
      <c r="HF14" s="24">
        <v>72775</v>
      </c>
      <c r="HG14" s="24">
        <v>74433</v>
      </c>
      <c r="HH14" s="24">
        <v>73723</v>
      </c>
      <c r="HI14" s="24">
        <v>82760</v>
      </c>
      <c r="HJ14" s="24">
        <v>88553</v>
      </c>
      <c r="HK14" s="24">
        <v>83761</v>
      </c>
      <c r="HL14" s="24">
        <v>89929</v>
      </c>
      <c r="HM14" s="24">
        <v>76494</v>
      </c>
      <c r="HN14" s="24">
        <v>89418</v>
      </c>
      <c r="HO14" s="25">
        <f t="shared" si="11"/>
        <v>975070</v>
      </c>
      <c r="HP14" s="24">
        <v>94339</v>
      </c>
      <c r="HQ14" s="24">
        <v>85539</v>
      </c>
      <c r="HR14" s="24">
        <v>84433</v>
      </c>
      <c r="HS14" s="24">
        <v>78524</v>
      </c>
      <c r="HT14" s="24">
        <v>82586</v>
      </c>
      <c r="HU14" s="24">
        <v>80602</v>
      </c>
      <c r="HV14" s="24">
        <v>87725</v>
      </c>
      <c r="HW14" s="24">
        <v>93835</v>
      </c>
      <c r="HX14" s="24">
        <v>77764</v>
      </c>
      <c r="HY14" s="24">
        <v>78440</v>
      </c>
      <c r="HZ14" s="24">
        <v>74749</v>
      </c>
      <c r="IA14" s="24">
        <v>86535</v>
      </c>
      <c r="IB14" s="25">
        <f t="shared" si="17"/>
        <v>1005071</v>
      </c>
      <c r="IC14" s="24">
        <v>86372</v>
      </c>
      <c r="ID14" s="24">
        <v>84065</v>
      </c>
      <c r="IE14" s="24">
        <v>84955</v>
      </c>
      <c r="IF14" s="24">
        <v>82406</v>
      </c>
      <c r="IG14" s="24">
        <v>79963</v>
      </c>
      <c r="IH14" s="24">
        <v>79813</v>
      </c>
      <c r="II14" s="24">
        <v>90971</v>
      </c>
      <c r="IJ14" s="24">
        <v>98411</v>
      </c>
      <c r="IK14" s="24">
        <v>88097</v>
      </c>
      <c r="IL14" s="24">
        <v>90140</v>
      </c>
      <c r="IM14" s="24">
        <v>84414</v>
      </c>
      <c r="IN14" s="24">
        <v>93168</v>
      </c>
      <c r="IO14" s="25">
        <f t="shared" si="18"/>
        <v>1042775</v>
      </c>
      <c r="IP14" s="24">
        <v>98113</v>
      </c>
      <c r="IQ14" s="24">
        <v>90796</v>
      </c>
      <c r="IR14" s="24">
        <v>93258</v>
      </c>
      <c r="IS14" s="24">
        <v>84264</v>
      </c>
      <c r="IT14" s="24">
        <v>85971</v>
      </c>
      <c r="IU14" s="24">
        <v>74808</v>
      </c>
      <c r="IV14" s="24">
        <v>92029</v>
      </c>
      <c r="IW14" s="24">
        <v>94102</v>
      </c>
      <c r="IX14" s="24">
        <v>85204</v>
      </c>
      <c r="IY14" s="24">
        <v>90579</v>
      </c>
      <c r="IZ14" s="24">
        <v>87860</v>
      </c>
      <c r="JA14" s="24"/>
      <c r="JB14" s="25">
        <f t="shared" si="19"/>
        <v>976984</v>
      </c>
    </row>
    <row r="15" spans="1:262" ht="15.9" customHeight="1">
      <c r="A15" s="17" t="s">
        <v>106</v>
      </c>
      <c r="B15" s="17" t="s">
        <v>12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18">
        <v>10044</v>
      </c>
      <c r="O15" s="18">
        <f t="shared" si="12"/>
        <v>10044</v>
      </c>
      <c r="P15" s="18">
        <v>15225</v>
      </c>
      <c r="Q15" s="18">
        <v>16494</v>
      </c>
      <c r="R15" s="18">
        <v>17389</v>
      </c>
      <c r="S15" s="18">
        <v>17950</v>
      </c>
      <c r="T15" s="18">
        <v>18443</v>
      </c>
      <c r="U15" s="18">
        <v>14998</v>
      </c>
      <c r="V15" s="18">
        <v>15061</v>
      </c>
      <c r="W15" s="18">
        <v>18911</v>
      </c>
      <c r="X15" s="18">
        <v>17570</v>
      </c>
      <c r="Y15" s="18">
        <v>18167</v>
      </c>
      <c r="Z15" s="18">
        <v>19385</v>
      </c>
      <c r="AA15" s="18">
        <v>19758</v>
      </c>
      <c r="AB15" s="18">
        <f t="shared" si="13"/>
        <v>209351</v>
      </c>
      <c r="AC15" s="18">
        <v>17660</v>
      </c>
      <c r="AD15" s="18">
        <v>23141</v>
      </c>
      <c r="AE15" s="18">
        <v>21616</v>
      </c>
      <c r="AF15" s="18">
        <v>19169</v>
      </c>
      <c r="AG15" s="18">
        <v>19269</v>
      </c>
      <c r="AH15" s="18">
        <v>18080</v>
      </c>
      <c r="AI15" s="18">
        <v>19360</v>
      </c>
      <c r="AJ15" s="18">
        <v>21138</v>
      </c>
      <c r="AK15" s="18">
        <v>19237</v>
      </c>
      <c r="AL15" s="18">
        <v>20303</v>
      </c>
      <c r="AM15" s="18">
        <v>19170</v>
      </c>
      <c r="AN15" s="18">
        <v>22559</v>
      </c>
      <c r="AO15" s="18">
        <f t="shared" si="14"/>
        <v>240702</v>
      </c>
      <c r="AP15" s="18">
        <v>19966</v>
      </c>
      <c r="AQ15" s="18">
        <v>19261</v>
      </c>
      <c r="AR15" s="18">
        <v>19952</v>
      </c>
      <c r="AS15" s="18">
        <v>17968</v>
      </c>
      <c r="AT15" s="18">
        <v>18700</v>
      </c>
      <c r="AU15" s="18">
        <v>20260</v>
      </c>
      <c r="AV15" s="18">
        <v>21190</v>
      </c>
      <c r="AW15" s="18">
        <v>20813</v>
      </c>
      <c r="AX15" s="18">
        <v>18898</v>
      </c>
      <c r="AY15" s="18">
        <v>21010</v>
      </c>
      <c r="AZ15" s="18">
        <v>20798</v>
      </c>
      <c r="BA15" s="18">
        <v>21656</v>
      </c>
      <c r="BB15" s="18">
        <f t="shared" si="0"/>
        <v>240472</v>
      </c>
      <c r="BC15" s="18">
        <v>24545</v>
      </c>
      <c r="BD15" s="18">
        <v>22661</v>
      </c>
      <c r="BE15" s="18">
        <v>24200</v>
      </c>
      <c r="BF15" s="18">
        <v>21713</v>
      </c>
      <c r="BG15" s="18">
        <v>22297</v>
      </c>
      <c r="BH15" s="18">
        <v>24589</v>
      </c>
      <c r="BI15" s="18">
        <v>24907</v>
      </c>
      <c r="BJ15" s="18">
        <v>29571</v>
      </c>
      <c r="BK15" s="18">
        <v>28778</v>
      </c>
      <c r="BL15" s="18">
        <v>29506</v>
      </c>
      <c r="BM15" s="18">
        <v>27164</v>
      </c>
      <c r="BN15" s="18">
        <v>27350</v>
      </c>
      <c r="BO15" s="18">
        <f t="shared" si="1"/>
        <v>307281</v>
      </c>
      <c r="BP15" s="18">
        <v>26568</v>
      </c>
      <c r="BQ15" s="18">
        <v>25998</v>
      </c>
      <c r="BR15" s="18">
        <v>27496</v>
      </c>
      <c r="BS15" s="18">
        <v>23893</v>
      </c>
      <c r="BT15" s="18">
        <v>24755</v>
      </c>
      <c r="BU15" s="18">
        <v>24682</v>
      </c>
      <c r="BV15" s="18">
        <v>25536</v>
      </c>
      <c r="BW15" s="18">
        <v>27578</v>
      </c>
      <c r="BX15" s="18">
        <v>25393</v>
      </c>
      <c r="BY15" s="18">
        <v>26891</v>
      </c>
      <c r="BZ15" s="18">
        <v>26303</v>
      </c>
      <c r="CA15" s="18">
        <v>28615</v>
      </c>
      <c r="CB15" s="18">
        <f t="shared" si="2"/>
        <v>313708</v>
      </c>
      <c r="CC15" s="18">
        <v>28377</v>
      </c>
      <c r="CD15" s="18">
        <v>28765</v>
      </c>
      <c r="CE15" s="18">
        <v>28535</v>
      </c>
      <c r="CF15" s="18">
        <v>26534</v>
      </c>
      <c r="CG15" s="18">
        <v>28842</v>
      </c>
      <c r="CH15" s="18">
        <v>29313</v>
      </c>
      <c r="CI15" s="18">
        <v>32212</v>
      </c>
      <c r="CJ15" s="18">
        <v>35688</v>
      </c>
      <c r="CK15" s="18">
        <v>29688</v>
      </c>
      <c r="CL15" s="18">
        <v>33254</v>
      </c>
      <c r="CM15" s="18">
        <v>31155</v>
      </c>
      <c r="CN15" s="18">
        <v>32631</v>
      </c>
      <c r="CO15" s="18">
        <f t="shared" si="3"/>
        <v>364994</v>
      </c>
      <c r="CP15" s="18">
        <v>35010</v>
      </c>
      <c r="CQ15" s="18">
        <v>35071</v>
      </c>
      <c r="CR15" s="18">
        <v>36124</v>
      </c>
      <c r="CS15" s="18">
        <v>33570</v>
      </c>
      <c r="CT15" s="18">
        <v>35773</v>
      </c>
      <c r="CU15" s="18">
        <v>36178</v>
      </c>
      <c r="CV15" s="18">
        <v>38016</v>
      </c>
      <c r="CW15" s="18">
        <v>43827</v>
      </c>
      <c r="CX15" s="18">
        <v>36641</v>
      </c>
      <c r="CY15" s="18">
        <v>39217</v>
      </c>
      <c r="CZ15" s="18">
        <v>38007</v>
      </c>
      <c r="DA15" s="18">
        <v>40392</v>
      </c>
      <c r="DB15" s="18">
        <f t="shared" si="4"/>
        <v>447826</v>
      </c>
      <c r="DC15" s="18">
        <v>39937</v>
      </c>
      <c r="DD15" s="18">
        <v>36054</v>
      </c>
      <c r="DE15" s="18">
        <v>36070</v>
      </c>
      <c r="DF15" s="18">
        <v>33733</v>
      </c>
      <c r="DG15" s="18">
        <v>35499</v>
      </c>
      <c r="DH15" s="18">
        <v>35981</v>
      </c>
      <c r="DI15" s="18">
        <v>39846</v>
      </c>
      <c r="DJ15" s="18">
        <v>42480</v>
      </c>
      <c r="DK15" s="18">
        <v>40445</v>
      </c>
      <c r="DL15" s="18">
        <v>43927</v>
      </c>
      <c r="DM15" s="18">
        <v>41000</v>
      </c>
      <c r="DN15" s="18">
        <v>44780</v>
      </c>
      <c r="DO15" s="18">
        <f t="shared" si="5"/>
        <v>469752</v>
      </c>
      <c r="DP15" s="18">
        <v>41603</v>
      </c>
      <c r="DQ15" s="18">
        <v>41544</v>
      </c>
      <c r="DR15" s="18">
        <v>40849</v>
      </c>
      <c r="DS15" s="18">
        <v>38900</v>
      </c>
      <c r="DT15" s="18">
        <v>40004</v>
      </c>
      <c r="DU15" s="18">
        <v>40261</v>
      </c>
      <c r="DV15" s="18">
        <v>41719</v>
      </c>
      <c r="DW15" s="18">
        <v>46147</v>
      </c>
      <c r="DX15" s="18">
        <v>39960</v>
      </c>
      <c r="DY15" s="18">
        <v>46143</v>
      </c>
      <c r="DZ15" s="18">
        <v>43266</v>
      </c>
      <c r="EA15" s="18">
        <v>43095</v>
      </c>
      <c r="EB15" s="18">
        <f t="shared" si="6"/>
        <v>503491</v>
      </c>
      <c r="EC15" s="18">
        <v>41291</v>
      </c>
      <c r="ED15" s="18">
        <v>42168</v>
      </c>
      <c r="EE15" s="18">
        <v>39682</v>
      </c>
      <c r="EF15" s="18">
        <v>38671</v>
      </c>
      <c r="EG15" s="18">
        <v>42371</v>
      </c>
      <c r="EH15" s="18">
        <v>40520</v>
      </c>
      <c r="EI15" s="18">
        <v>43937</v>
      </c>
      <c r="EJ15" s="18">
        <v>45974</v>
      </c>
      <c r="EK15" s="18">
        <v>39342</v>
      </c>
      <c r="EL15" s="18">
        <v>45615</v>
      </c>
      <c r="EM15" s="18">
        <v>43751</v>
      </c>
      <c r="EN15" s="18">
        <v>51214</v>
      </c>
      <c r="EO15" s="18">
        <f t="shared" si="15"/>
        <v>514536</v>
      </c>
      <c r="EP15" s="24">
        <v>53707</v>
      </c>
      <c r="EQ15" s="18">
        <v>50890</v>
      </c>
      <c r="ER15" s="24">
        <v>51520</v>
      </c>
      <c r="ES15" s="18">
        <v>44911</v>
      </c>
      <c r="ET15" s="18">
        <v>46110</v>
      </c>
      <c r="EU15" s="18">
        <v>46914</v>
      </c>
      <c r="EV15" s="18">
        <v>52844</v>
      </c>
      <c r="EW15" s="18">
        <v>56057</v>
      </c>
      <c r="EX15" s="18">
        <v>48009</v>
      </c>
      <c r="EY15" s="18">
        <v>52584</v>
      </c>
      <c r="EZ15" s="18">
        <v>49578</v>
      </c>
      <c r="FA15" s="18">
        <v>57494</v>
      </c>
      <c r="FB15" s="25">
        <f t="shared" si="7"/>
        <v>610618</v>
      </c>
      <c r="FC15" s="24">
        <v>58421</v>
      </c>
      <c r="FD15" s="18">
        <v>58599</v>
      </c>
      <c r="FE15" s="24">
        <v>58389</v>
      </c>
      <c r="FF15" s="18">
        <v>52011</v>
      </c>
      <c r="FG15" s="18">
        <v>55008</v>
      </c>
      <c r="FH15" s="18">
        <v>55553</v>
      </c>
      <c r="FI15" s="18">
        <v>61616</v>
      </c>
      <c r="FJ15" s="18">
        <v>64903</v>
      </c>
      <c r="FK15" s="18">
        <v>53581</v>
      </c>
      <c r="FL15" s="18">
        <v>59456</v>
      </c>
      <c r="FM15" s="18">
        <v>54946</v>
      </c>
      <c r="FN15" s="18">
        <v>57990</v>
      </c>
      <c r="FO15" s="25">
        <f t="shared" si="8"/>
        <v>690473</v>
      </c>
      <c r="FP15" s="24">
        <v>58196</v>
      </c>
      <c r="FQ15" s="18">
        <v>55414</v>
      </c>
      <c r="FR15" s="24">
        <v>58787</v>
      </c>
      <c r="FS15" s="18">
        <v>53468</v>
      </c>
      <c r="FT15" s="18">
        <v>56225</v>
      </c>
      <c r="FU15" s="18">
        <v>58700</v>
      </c>
      <c r="FV15" s="18">
        <v>63919</v>
      </c>
      <c r="FW15" s="18">
        <v>73081</v>
      </c>
      <c r="FX15" s="18">
        <v>62308</v>
      </c>
      <c r="FY15" s="18">
        <v>59893</v>
      </c>
      <c r="FZ15" s="18">
        <v>61829</v>
      </c>
      <c r="GA15" s="18">
        <v>73653</v>
      </c>
      <c r="GB15" s="25">
        <f t="shared" si="9"/>
        <v>735473</v>
      </c>
      <c r="GC15" s="24">
        <v>63221</v>
      </c>
      <c r="GD15" s="18">
        <v>63271</v>
      </c>
      <c r="GE15" s="24">
        <v>37345</v>
      </c>
      <c r="GF15" s="18">
        <v>393</v>
      </c>
      <c r="GG15" s="18">
        <v>728</v>
      </c>
      <c r="GH15" s="18">
        <v>766</v>
      </c>
      <c r="GI15" s="18">
        <v>6860</v>
      </c>
      <c r="GJ15" s="18">
        <v>16744</v>
      </c>
      <c r="GK15" s="18">
        <v>23363</v>
      </c>
      <c r="GL15" s="18">
        <v>30946</v>
      </c>
      <c r="GM15" s="18">
        <v>32680</v>
      </c>
      <c r="GN15" s="18">
        <v>42846</v>
      </c>
      <c r="GO15" s="25">
        <f t="shared" si="10"/>
        <v>319163</v>
      </c>
      <c r="GP15" s="24">
        <v>44021</v>
      </c>
      <c r="GQ15" s="18">
        <v>15880</v>
      </c>
      <c r="GR15" s="24">
        <v>28228</v>
      </c>
      <c r="GS15" s="18">
        <v>26321</v>
      </c>
      <c r="GT15" s="18">
        <v>33814</v>
      </c>
      <c r="GU15" s="18">
        <v>40020</v>
      </c>
      <c r="GV15" s="18">
        <v>49393</v>
      </c>
      <c r="GW15" s="18">
        <v>55559</v>
      </c>
      <c r="GX15" s="18">
        <v>51687</v>
      </c>
      <c r="GY15" s="18">
        <v>52776</v>
      </c>
      <c r="GZ15" s="18">
        <v>55362</v>
      </c>
      <c r="HA15" s="18">
        <v>58177</v>
      </c>
      <c r="HB15" s="25">
        <f t="shared" si="16"/>
        <v>511238</v>
      </c>
      <c r="HC15" s="24">
        <v>53436</v>
      </c>
      <c r="HD15" s="24">
        <v>49963</v>
      </c>
      <c r="HE15" s="24">
        <v>52330</v>
      </c>
      <c r="HF15" s="24">
        <v>46238</v>
      </c>
      <c r="HG15" s="24">
        <v>48625</v>
      </c>
      <c r="HH15" s="24">
        <v>50463</v>
      </c>
      <c r="HI15" s="24">
        <v>52920</v>
      </c>
      <c r="HJ15" s="24">
        <v>58689</v>
      </c>
      <c r="HK15" s="24">
        <v>51991</v>
      </c>
      <c r="HL15" s="24">
        <v>57505</v>
      </c>
      <c r="HM15" s="24">
        <v>52057</v>
      </c>
      <c r="HN15" s="24">
        <v>59560</v>
      </c>
      <c r="HO15" s="25">
        <f t="shared" si="11"/>
        <v>633777</v>
      </c>
      <c r="HP15" s="24">
        <v>60693</v>
      </c>
      <c r="HQ15" s="24">
        <v>53542</v>
      </c>
      <c r="HR15" s="24">
        <v>54374</v>
      </c>
      <c r="HS15" s="24">
        <v>52408</v>
      </c>
      <c r="HT15" s="24">
        <v>56401</v>
      </c>
      <c r="HU15" s="24">
        <v>56400</v>
      </c>
      <c r="HV15" s="24">
        <v>59652</v>
      </c>
      <c r="HW15" s="24">
        <v>62101</v>
      </c>
      <c r="HX15" s="24">
        <v>54713</v>
      </c>
      <c r="HY15" s="24">
        <v>55332</v>
      </c>
      <c r="HZ15" s="24">
        <v>55795</v>
      </c>
      <c r="IA15" s="24">
        <v>60828</v>
      </c>
      <c r="IB15" s="25">
        <f t="shared" si="17"/>
        <v>682239</v>
      </c>
      <c r="IC15" s="24">
        <v>57107</v>
      </c>
      <c r="ID15" s="24">
        <v>55169</v>
      </c>
      <c r="IE15" s="24">
        <v>57301</v>
      </c>
      <c r="IF15" s="24">
        <v>52572</v>
      </c>
      <c r="IG15" s="24">
        <v>55757</v>
      </c>
      <c r="IH15" s="24">
        <v>55500</v>
      </c>
      <c r="II15" s="24">
        <v>63167</v>
      </c>
      <c r="IJ15" s="24">
        <v>68448</v>
      </c>
      <c r="IK15" s="24">
        <v>60423</v>
      </c>
      <c r="IL15" s="24">
        <v>64008</v>
      </c>
      <c r="IM15" s="24">
        <v>58919</v>
      </c>
      <c r="IN15" s="24">
        <v>59437</v>
      </c>
      <c r="IO15" s="25">
        <f t="shared" si="18"/>
        <v>707808</v>
      </c>
      <c r="IP15" s="24">
        <v>62079</v>
      </c>
      <c r="IQ15" s="24">
        <v>56463</v>
      </c>
      <c r="IR15" s="24">
        <v>59936</v>
      </c>
      <c r="IS15" s="24">
        <v>58176</v>
      </c>
      <c r="IT15" s="24">
        <v>61419</v>
      </c>
      <c r="IU15" s="24">
        <v>57836</v>
      </c>
      <c r="IV15" s="24">
        <v>58805</v>
      </c>
      <c r="IW15" s="24">
        <v>57496</v>
      </c>
      <c r="IX15" s="24">
        <v>55063</v>
      </c>
      <c r="IY15" s="24">
        <v>56375</v>
      </c>
      <c r="IZ15" s="24">
        <v>60732</v>
      </c>
      <c r="JA15" s="24"/>
      <c r="JB15" s="25">
        <f t="shared" si="19"/>
        <v>644380</v>
      </c>
    </row>
    <row r="16" spans="1:262" ht="15.9" customHeight="1">
      <c r="A16" s="17" t="s">
        <v>107</v>
      </c>
      <c r="B16" s="17" t="s">
        <v>13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v>0</v>
      </c>
      <c r="N16" s="18">
        <v>81</v>
      </c>
      <c r="O16" s="18">
        <f t="shared" si="12"/>
        <v>81</v>
      </c>
      <c r="P16" s="18">
        <v>660</v>
      </c>
      <c r="Q16" s="18">
        <v>725</v>
      </c>
      <c r="R16" s="18">
        <v>698</v>
      </c>
      <c r="S16" s="18">
        <v>659</v>
      </c>
      <c r="T16" s="18">
        <v>891</v>
      </c>
      <c r="U16" s="18">
        <v>628</v>
      </c>
      <c r="V16" s="18">
        <v>914</v>
      </c>
      <c r="W16" s="18">
        <v>1080</v>
      </c>
      <c r="X16" s="18">
        <v>862</v>
      </c>
      <c r="Y16" s="18">
        <v>1029</v>
      </c>
      <c r="Z16" s="18">
        <v>703</v>
      </c>
      <c r="AA16" s="18">
        <v>1005</v>
      </c>
      <c r="AB16" s="18">
        <f t="shared" si="13"/>
        <v>9854</v>
      </c>
      <c r="AC16" s="18">
        <v>1611</v>
      </c>
      <c r="AD16" s="18">
        <v>2643</v>
      </c>
      <c r="AE16" s="18">
        <v>403</v>
      </c>
      <c r="AF16" s="18">
        <v>0</v>
      </c>
      <c r="AG16" s="18">
        <v>24</v>
      </c>
      <c r="AH16" s="18">
        <v>125</v>
      </c>
      <c r="AI16" s="18">
        <v>41</v>
      </c>
      <c r="AJ16" s="18">
        <v>20</v>
      </c>
      <c r="AK16" s="18">
        <v>22</v>
      </c>
      <c r="AL16" s="18">
        <v>29</v>
      </c>
      <c r="AM16" s="18">
        <v>19</v>
      </c>
      <c r="AN16" s="18">
        <v>18</v>
      </c>
      <c r="AO16" s="18">
        <f t="shared" si="14"/>
        <v>4955</v>
      </c>
      <c r="AP16" s="18">
        <v>31</v>
      </c>
      <c r="AQ16" s="18">
        <v>55</v>
      </c>
      <c r="AR16" s="18">
        <v>23</v>
      </c>
      <c r="AS16" s="18">
        <v>15</v>
      </c>
      <c r="AT16" s="18">
        <v>272</v>
      </c>
      <c r="AU16" s="18">
        <v>573</v>
      </c>
      <c r="AV16" s="18">
        <v>895</v>
      </c>
      <c r="AW16" s="18">
        <v>574</v>
      </c>
      <c r="AX16" s="18">
        <v>493</v>
      </c>
      <c r="AY16" s="18">
        <v>34</v>
      </c>
      <c r="AZ16" s="18">
        <v>50</v>
      </c>
      <c r="BA16" s="18">
        <v>1</v>
      </c>
      <c r="BB16" s="18">
        <f t="shared" si="0"/>
        <v>3016</v>
      </c>
      <c r="BC16" s="18">
        <v>31</v>
      </c>
      <c r="BD16" s="18">
        <v>22</v>
      </c>
      <c r="BE16" s="18">
        <v>20</v>
      </c>
      <c r="BF16" s="18">
        <v>8</v>
      </c>
      <c r="BG16" s="18">
        <v>16</v>
      </c>
      <c r="BH16" s="18">
        <v>15</v>
      </c>
      <c r="BI16" s="18">
        <v>22</v>
      </c>
      <c r="BJ16" s="18">
        <v>19</v>
      </c>
      <c r="BK16" s="18">
        <v>0</v>
      </c>
      <c r="BL16" s="18">
        <v>0</v>
      </c>
      <c r="BM16" s="18">
        <v>40</v>
      </c>
      <c r="BN16" s="18">
        <v>13</v>
      </c>
      <c r="BO16" s="18">
        <f t="shared" si="1"/>
        <v>206</v>
      </c>
      <c r="BP16" s="18">
        <v>46</v>
      </c>
      <c r="BQ16" s="18">
        <v>1103</v>
      </c>
      <c r="BR16" s="18">
        <v>1173</v>
      </c>
      <c r="BS16" s="18">
        <v>1279</v>
      </c>
      <c r="BT16" s="18">
        <v>1003</v>
      </c>
      <c r="BU16" s="18">
        <v>870</v>
      </c>
      <c r="BV16" s="18">
        <v>1011</v>
      </c>
      <c r="BW16" s="18">
        <v>1441</v>
      </c>
      <c r="BX16" s="18">
        <v>1187</v>
      </c>
      <c r="BY16" s="18">
        <v>1366</v>
      </c>
      <c r="BZ16" s="18">
        <v>1044</v>
      </c>
      <c r="CA16" s="18">
        <v>1056</v>
      </c>
      <c r="CB16" s="18">
        <f t="shared" si="2"/>
        <v>12579</v>
      </c>
      <c r="CC16" s="18">
        <v>898</v>
      </c>
      <c r="CD16" s="18">
        <v>1022</v>
      </c>
      <c r="CE16" s="18">
        <v>1039</v>
      </c>
      <c r="CF16" s="18">
        <v>888</v>
      </c>
      <c r="CG16" s="18">
        <v>1193</v>
      </c>
      <c r="CH16" s="18">
        <v>708</v>
      </c>
      <c r="CI16" s="18">
        <v>1673</v>
      </c>
      <c r="CJ16" s="18">
        <v>1922</v>
      </c>
      <c r="CK16" s="18">
        <v>1403</v>
      </c>
      <c r="CL16" s="18">
        <v>1015</v>
      </c>
      <c r="CM16" s="18">
        <v>4</v>
      </c>
      <c r="CN16" s="18">
        <v>11</v>
      </c>
      <c r="CO16" s="18">
        <f t="shared" si="3"/>
        <v>11776</v>
      </c>
      <c r="CP16" s="18">
        <v>344</v>
      </c>
      <c r="CQ16" s="18">
        <v>36</v>
      </c>
      <c r="CR16" s="18">
        <v>7</v>
      </c>
      <c r="CS16" s="18">
        <v>21</v>
      </c>
      <c r="CT16" s="18">
        <v>1</v>
      </c>
      <c r="CU16" s="18">
        <v>7</v>
      </c>
      <c r="CV16" s="18">
        <v>0</v>
      </c>
      <c r="CW16" s="18">
        <v>4</v>
      </c>
      <c r="CX16" s="18">
        <v>0</v>
      </c>
      <c r="CY16" s="18">
        <v>0</v>
      </c>
      <c r="CZ16" s="18">
        <v>1</v>
      </c>
      <c r="DA16" s="18">
        <v>0</v>
      </c>
      <c r="DB16" s="18">
        <f t="shared" si="4"/>
        <v>421</v>
      </c>
      <c r="DC16" s="18">
        <v>0</v>
      </c>
      <c r="DD16" s="18">
        <v>0</v>
      </c>
      <c r="DE16" s="18">
        <v>0</v>
      </c>
      <c r="DF16" s="18">
        <v>3</v>
      </c>
      <c r="DG16" s="18">
        <v>19</v>
      </c>
      <c r="DH16" s="18">
        <v>0</v>
      </c>
      <c r="DI16" s="18">
        <v>0</v>
      </c>
      <c r="DJ16" s="18">
        <v>4</v>
      </c>
      <c r="DK16" s="18">
        <v>0</v>
      </c>
      <c r="DL16" s="18">
        <v>225</v>
      </c>
      <c r="DM16" s="18">
        <v>8128</v>
      </c>
      <c r="DN16" s="18">
        <v>8194</v>
      </c>
      <c r="DO16" s="18">
        <f t="shared" si="5"/>
        <v>16573</v>
      </c>
      <c r="DP16" s="18">
        <v>8580</v>
      </c>
      <c r="DQ16" s="18">
        <v>7348</v>
      </c>
      <c r="DR16" s="18">
        <v>7153</v>
      </c>
      <c r="DS16" s="18">
        <v>6766</v>
      </c>
      <c r="DT16" s="18">
        <v>8217</v>
      </c>
      <c r="DU16" s="18">
        <v>6847</v>
      </c>
      <c r="DV16" s="18">
        <v>9082</v>
      </c>
      <c r="DW16" s="18">
        <v>8758</v>
      </c>
      <c r="DX16" s="18">
        <v>8022</v>
      </c>
      <c r="DY16" s="18">
        <v>12434</v>
      </c>
      <c r="DZ16" s="18">
        <v>11420</v>
      </c>
      <c r="EA16" s="18">
        <v>11884</v>
      </c>
      <c r="EB16" s="18">
        <f t="shared" si="6"/>
        <v>106511</v>
      </c>
      <c r="EC16" s="18">
        <v>12026</v>
      </c>
      <c r="ED16" s="18">
        <v>11127</v>
      </c>
      <c r="EE16" s="18">
        <v>9457</v>
      </c>
      <c r="EF16" s="18">
        <v>8868</v>
      </c>
      <c r="EG16" s="18">
        <v>10621</v>
      </c>
      <c r="EH16" s="18">
        <v>10428</v>
      </c>
      <c r="EI16" s="18">
        <v>14082</v>
      </c>
      <c r="EJ16" s="18">
        <v>14828</v>
      </c>
      <c r="EK16" s="18">
        <v>11044</v>
      </c>
      <c r="EL16" s="18">
        <v>17159</v>
      </c>
      <c r="EM16" s="18">
        <v>11956</v>
      </c>
      <c r="EN16" s="18">
        <v>14038</v>
      </c>
      <c r="EO16" s="18">
        <f t="shared" si="15"/>
        <v>145634</v>
      </c>
      <c r="EP16" s="24">
        <v>16838</v>
      </c>
      <c r="EQ16" s="18">
        <v>15907</v>
      </c>
      <c r="ER16" s="24">
        <v>13256</v>
      </c>
      <c r="ES16" s="18">
        <v>10845</v>
      </c>
      <c r="ET16" s="18">
        <v>11085</v>
      </c>
      <c r="EU16" s="18">
        <v>10766</v>
      </c>
      <c r="EV16" s="18">
        <v>15662</v>
      </c>
      <c r="EW16" s="18">
        <v>15702</v>
      </c>
      <c r="EX16" s="18">
        <v>13446</v>
      </c>
      <c r="EY16" s="18">
        <v>18440</v>
      </c>
      <c r="EZ16" s="18">
        <v>14040</v>
      </c>
      <c r="FA16" s="18">
        <v>16083</v>
      </c>
      <c r="FB16" s="25">
        <f t="shared" si="7"/>
        <v>172070</v>
      </c>
      <c r="FC16" s="24">
        <v>19708</v>
      </c>
      <c r="FD16" s="18">
        <v>18479</v>
      </c>
      <c r="FE16" s="24">
        <v>15179</v>
      </c>
      <c r="FF16" s="18">
        <v>12114</v>
      </c>
      <c r="FG16" s="18">
        <v>12809</v>
      </c>
      <c r="FH16" s="18">
        <v>10715</v>
      </c>
      <c r="FI16" s="18">
        <v>14816</v>
      </c>
      <c r="FJ16" s="18">
        <v>16625</v>
      </c>
      <c r="FK16" s="18">
        <v>13702</v>
      </c>
      <c r="FL16" s="18">
        <v>16944</v>
      </c>
      <c r="FM16" s="18">
        <v>17430</v>
      </c>
      <c r="FN16" s="18">
        <v>26994</v>
      </c>
      <c r="FO16" s="25">
        <f t="shared" si="8"/>
        <v>195515</v>
      </c>
      <c r="FP16" s="24">
        <v>36004</v>
      </c>
      <c r="FQ16" s="18">
        <v>32464</v>
      </c>
      <c r="FR16" s="24">
        <v>28255</v>
      </c>
      <c r="FS16" s="18">
        <v>23718</v>
      </c>
      <c r="FT16" s="18">
        <v>24224</v>
      </c>
      <c r="FU16" s="18">
        <v>22387</v>
      </c>
      <c r="FV16" s="18">
        <v>27417</v>
      </c>
      <c r="FW16" s="18">
        <v>26250</v>
      </c>
      <c r="FX16" s="18">
        <v>20811</v>
      </c>
      <c r="FY16" s="18">
        <v>22034</v>
      </c>
      <c r="FZ16" s="18">
        <v>24345</v>
      </c>
      <c r="GA16" s="18">
        <v>30643</v>
      </c>
      <c r="GB16" s="25">
        <f t="shared" si="9"/>
        <v>318552</v>
      </c>
      <c r="GC16" s="24">
        <v>37851</v>
      </c>
      <c r="GD16" s="18">
        <v>38155</v>
      </c>
      <c r="GE16" s="24">
        <v>14757</v>
      </c>
      <c r="GF16" s="18">
        <v>0</v>
      </c>
      <c r="GG16" s="18">
        <v>6</v>
      </c>
      <c r="GH16" s="18">
        <v>0</v>
      </c>
      <c r="GI16" s="18">
        <v>1484</v>
      </c>
      <c r="GJ16" s="18">
        <v>4062</v>
      </c>
      <c r="GK16" s="18">
        <v>6649</v>
      </c>
      <c r="GL16" s="18">
        <v>14056</v>
      </c>
      <c r="GM16" s="18">
        <v>18145</v>
      </c>
      <c r="GN16" s="18">
        <v>25320</v>
      </c>
      <c r="GO16" s="25">
        <f t="shared" si="10"/>
        <v>160485</v>
      </c>
      <c r="GP16" s="24">
        <v>21628</v>
      </c>
      <c r="GQ16" s="18">
        <v>9236</v>
      </c>
      <c r="GR16" s="24">
        <v>14336</v>
      </c>
      <c r="GS16" s="18">
        <v>11526</v>
      </c>
      <c r="GT16" s="18">
        <v>15109</v>
      </c>
      <c r="GU16" s="18">
        <v>15845</v>
      </c>
      <c r="GV16" s="18">
        <v>20381</v>
      </c>
      <c r="GW16" s="18">
        <v>22969</v>
      </c>
      <c r="GX16" s="18">
        <v>20298</v>
      </c>
      <c r="GY16" s="18">
        <v>25615</v>
      </c>
      <c r="GZ16" s="18">
        <v>26721</v>
      </c>
      <c r="HA16" s="18">
        <v>26883</v>
      </c>
      <c r="HB16" s="25">
        <f t="shared" si="16"/>
        <v>230547</v>
      </c>
      <c r="HC16" s="24">
        <v>28373</v>
      </c>
      <c r="HD16" s="24">
        <v>25078</v>
      </c>
      <c r="HE16" s="24">
        <v>24702</v>
      </c>
      <c r="HF16" s="24">
        <v>21622</v>
      </c>
      <c r="HG16" s="24">
        <v>19344</v>
      </c>
      <c r="HH16" s="24">
        <v>18185</v>
      </c>
      <c r="HI16" s="24">
        <v>21183</v>
      </c>
      <c r="HJ16" s="24">
        <v>24263</v>
      </c>
      <c r="HK16" s="24">
        <v>23453</v>
      </c>
      <c r="HL16" s="24">
        <v>29055</v>
      </c>
      <c r="HM16" s="24">
        <v>29159</v>
      </c>
      <c r="HN16" s="24">
        <v>33402</v>
      </c>
      <c r="HO16" s="25">
        <f t="shared" si="11"/>
        <v>297819</v>
      </c>
      <c r="HP16" s="24">
        <v>43356</v>
      </c>
      <c r="HQ16" s="24">
        <v>40356</v>
      </c>
      <c r="HR16" s="24">
        <v>31101</v>
      </c>
      <c r="HS16" s="24">
        <v>23524</v>
      </c>
      <c r="HT16" s="24">
        <v>24549</v>
      </c>
      <c r="HU16" s="24">
        <v>21101</v>
      </c>
      <c r="HV16" s="24">
        <v>29930</v>
      </c>
      <c r="HW16" s="24">
        <v>27745</v>
      </c>
      <c r="HX16" s="24">
        <v>21706</v>
      </c>
      <c r="HY16" s="24">
        <v>22961</v>
      </c>
      <c r="HZ16" s="24">
        <v>22778</v>
      </c>
      <c r="IA16" s="24">
        <v>29098</v>
      </c>
      <c r="IB16" s="25">
        <f t="shared" si="17"/>
        <v>338205</v>
      </c>
      <c r="IC16" s="24">
        <v>31115</v>
      </c>
      <c r="ID16" s="24">
        <v>29260</v>
      </c>
      <c r="IE16" s="24">
        <v>22802</v>
      </c>
      <c r="IF16" s="24">
        <v>20068</v>
      </c>
      <c r="IG16" s="24">
        <v>20946</v>
      </c>
      <c r="IH16" s="24">
        <v>20722</v>
      </c>
      <c r="II16" s="24">
        <v>22084</v>
      </c>
      <c r="IJ16" s="24">
        <v>18214</v>
      </c>
      <c r="IK16" s="24">
        <v>15818</v>
      </c>
      <c r="IL16" s="24">
        <v>16847</v>
      </c>
      <c r="IM16" s="24">
        <v>18631</v>
      </c>
      <c r="IN16" s="24">
        <v>24855</v>
      </c>
      <c r="IO16" s="25">
        <f t="shared" si="18"/>
        <v>261362</v>
      </c>
      <c r="IP16" s="24">
        <v>26757</v>
      </c>
      <c r="IQ16" s="24">
        <v>24107</v>
      </c>
      <c r="IR16" s="24">
        <v>23266</v>
      </c>
      <c r="IS16" s="24">
        <v>19264</v>
      </c>
      <c r="IT16" s="24">
        <v>20910</v>
      </c>
      <c r="IU16" s="24">
        <v>18663</v>
      </c>
      <c r="IV16" s="24">
        <v>20908</v>
      </c>
      <c r="IW16" s="24">
        <v>23151</v>
      </c>
      <c r="IX16" s="24">
        <v>20092</v>
      </c>
      <c r="IY16" s="24">
        <v>19730</v>
      </c>
      <c r="IZ16" s="24">
        <v>21946</v>
      </c>
      <c r="JA16" s="24"/>
      <c r="JB16" s="25">
        <f t="shared" si="19"/>
        <v>238794</v>
      </c>
    </row>
    <row r="17" spans="1:262" ht="15.9" customHeight="1">
      <c r="A17" s="17" t="s">
        <v>108</v>
      </c>
      <c r="B17" s="17" t="s">
        <v>14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8277</v>
      </c>
      <c r="O17" s="18">
        <f t="shared" si="12"/>
        <v>8277</v>
      </c>
      <c r="P17" s="18">
        <v>13796</v>
      </c>
      <c r="Q17" s="18">
        <v>13308</v>
      </c>
      <c r="R17" s="18">
        <v>12605</v>
      </c>
      <c r="S17" s="18">
        <v>14075</v>
      </c>
      <c r="T17" s="18">
        <v>14370</v>
      </c>
      <c r="U17" s="18">
        <v>13935</v>
      </c>
      <c r="V17" s="18">
        <v>16807</v>
      </c>
      <c r="W17" s="18">
        <v>17052</v>
      </c>
      <c r="X17" s="18">
        <v>15233</v>
      </c>
      <c r="Y17" s="18">
        <v>16675</v>
      </c>
      <c r="Z17" s="18">
        <v>15955</v>
      </c>
      <c r="AA17" s="18">
        <v>16851</v>
      </c>
      <c r="AB17" s="18">
        <f t="shared" si="13"/>
        <v>180662</v>
      </c>
      <c r="AC17" s="18">
        <v>17603</v>
      </c>
      <c r="AD17" s="18">
        <v>16796</v>
      </c>
      <c r="AE17" s="18">
        <v>19225</v>
      </c>
      <c r="AF17" s="18">
        <v>17187</v>
      </c>
      <c r="AG17" s="18">
        <v>16596</v>
      </c>
      <c r="AH17" s="18">
        <v>16241</v>
      </c>
      <c r="AI17" s="18">
        <v>19596</v>
      </c>
      <c r="AJ17" s="18">
        <v>21158</v>
      </c>
      <c r="AK17" s="18">
        <v>17210</v>
      </c>
      <c r="AL17" s="18">
        <v>18323</v>
      </c>
      <c r="AM17" s="18">
        <v>17105</v>
      </c>
      <c r="AN17" s="18">
        <v>18193</v>
      </c>
      <c r="AO17" s="18">
        <f t="shared" si="14"/>
        <v>215233</v>
      </c>
      <c r="AP17" s="18">
        <v>17604</v>
      </c>
      <c r="AQ17" s="18">
        <v>16871</v>
      </c>
      <c r="AR17" s="18">
        <v>16901</v>
      </c>
      <c r="AS17" s="18">
        <v>16992</v>
      </c>
      <c r="AT17" s="18">
        <v>15796</v>
      </c>
      <c r="AU17" s="18">
        <v>17280</v>
      </c>
      <c r="AV17" s="18">
        <v>19771</v>
      </c>
      <c r="AW17" s="18">
        <v>20597</v>
      </c>
      <c r="AX17" s="18">
        <v>17663</v>
      </c>
      <c r="AY17" s="18">
        <v>18925</v>
      </c>
      <c r="AZ17" s="18">
        <v>19974</v>
      </c>
      <c r="BA17" s="18">
        <v>19092</v>
      </c>
      <c r="BB17" s="18">
        <f t="shared" si="0"/>
        <v>217466</v>
      </c>
      <c r="BC17" s="18">
        <v>21226</v>
      </c>
      <c r="BD17" s="18">
        <v>22086</v>
      </c>
      <c r="BE17" s="18">
        <v>21574</v>
      </c>
      <c r="BF17" s="18">
        <v>20283</v>
      </c>
      <c r="BG17" s="18">
        <v>23252</v>
      </c>
      <c r="BH17" s="18">
        <v>22504</v>
      </c>
      <c r="BI17" s="18">
        <v>22575</v>
      </c>
      <c r="BJ17" s="18">
        <v>25771</v>
      </c>
      <c r="BK17" s="18">
        <v>22418</v>
      </c>
      <c r="BL17" s="18">
        <v>24913</v>
      </c>
      <c r="BM17" s="18">
        <v>22994</v>
      </c>
      <c r="BN17" s="18">
        <v>20588</v>
      </c>
      <c r="BO17" s="18">
        <f t="shared" si="1"/>
        <v>270184</v>
      </c>
      <c r="BP17" s="18">
        <v>25920</v>
      </c>
      <c r="BQ17" s="18">
        <v>27925</v>
      </c>
      <c r="BR17" s="18">
        <v>29255</v>
      </c>
      <c r="BS17" s="18">
        <v>27166</v>
      </c>
      <c r="BT17" s="18">
        <v>30231</v>
      </c>
      <c r="BU17" s="18">
        <v>31678</v>
      </c>
      <c r="BV17" s="18">
        <v>38039</v>
      </c>
      <c r="BW17" s="18">
        <v>40583</v>
      </c>
      <c r="BX17" s="18">
        <v>30463</v>
      </c>
      <c r="BY17" s="18">
        <v>32283</v>
      </c>
      <c r="BZ17" s="18">
        <v>29110</v>
      </c>
      <c r="CA17" s="18">
        <v>31682</v>
      </c>
      <c r="CB17" s="18">
        <f t="shared" si="2"/>
        <v>374335</v>
      </c>
      <c r="CC17" s="18">
        <v>32935</v>
      </c>
      <c r="CD17" s="18">
        <v>35454</v>
      </c>
      <c r="CE17" s="18">
        <v>33009</v>
      </c>
      <c r="CF17" s="18">
        <v>30640</v>
      </c>
      <c r="CG17" s="18">
        <v>33438</v>
      </c>
      <c r="CH17" s="18">
        <v>33131</v>
      </c>
      <c r="CI17" s="18">
        <v>39971</v>
      </c>
      <c r="CJ17" s="18">
        <v>42338</v>
      </c>
      <c r="CK17" s="18">
        <v>37090</v>
      </c>
      <c r="CL17" s="18">
        <v>40514</v>
      </c>
      <c r="CM17" s="18">
        <v>36765</v>
      </c>
      <c r="CN17" s="18">
        <v>41220</v>
      </c>
      <c r="CO17" s="18">
        <f t="shared" si="3"/>
        <v>436505</v>
      </c>
      <c r="CP17" s="18">
        <v>42973</v>
      </c>
      <c r="CQ17" s="18">
        <v>44420</v>
      </c>
      <c r="CR17" s="18">
        <v>42108</v>
      </c>
      <c r="CS17" s="18">
        <v>36728</v>
      </c>
      <c r="CT17" s="18">
        <v>39519</v>
      </c>
      <c r="CU17" s="18">
        <v>40054</v>
      </c>
      <c r="CV17" s="18">
        <v>45580</v>
      </c>
      <c r="CW17" s="18">
        <v>50790</v>
      </c>
      <c r="CX17" s="18">
        <v>46272</v>
      </c>
      <c r="CY17" s="18">
        <v>55952</v>
      </c>
      <c r="CZ17" s="18">
        <v>49270</v>
      </c>
      <c r="DA17" s="18">
        <v>54810</v>
      </c>
      <c r="DB17" s="18">
        <f t="shared" si="4"/>
        <v>548476</v>
      </c>
      <c r="DC17" s="18">
        <v>56821</v>
      </c>
      <c r="DD17" s="18">
        <v>55187</v>
      </c>
      <c r="DE17" s="18">
        <v>52445</v>
      </c>
      <c r="DF17" s="18">
        <v>47523</v>
      </c>
      <c r="DG17" s="18">
        <v>51229</v>
      </c>
      <c r="DH17" s="18">
        <v>50313</v>
      </c>
      <c r="DI17" s="18">
        <v>62363</v>
      </c>
      <c r="DJ17" s="18">
        <v>67186</v>
      </c>
      <c r="DK17" s="18">
        <v>57636</v>
      </c>
      <c r="DL17" s="18">
        <v>59981</v>
      </c>
      <c r="DM17" s="18">
        <v>52113</v>
      </c>
      <c r="DN17" s="18">
        <v>55419</v>
      </c>
      <c r="DO17" s="18">
        <f t="shared" si="5"/>
        <v>668216</v>
      </c>
      <c r="DP17" s="18">
        <v>55440</v>
      </c>
      <c r="DQ17" s="18">
        <v>56632</v>
      </c>
      <c r="DR17" s="18">
        <v>51945</v>
      </c>
      <c r="DS17" s="18">
        <v>48321</v>
      </c>
      <c r="DT17" s="18">
        <v>53846</v>
      </c>
      <c r="DU17" s="18">
        <v>50891</v>
      </c>
      <c r="DV17" s="18">
        <v>58616</v>
      </c>
      <c r="DW17" s="18">
        <v>62294</v>
      </c>
      <c r="DX17" s="18">
        <v>51132</v>
      </c>
      <c r="DY17" s="18">
        <v>56467</v>
      </c>
      <c r="DZ17" s="18">
        <v>52079</v>
      </c>
      <c r="EA17" s="18">
        <v>56025</v>
      </c>
      <c r="EB17" s="18">
        <f t="shared" si="6"/>
        <v>653688</v>
      </c>
      <c r="EC17" s="18">
        <v>55583</v>
      </c>
      <c r="ED17" s="18">
        <v>55230</v>
      </c>
      <c r="EE17" s="18">
        <v>54093</v>
      </c>
      <c r="EF17" s="18">
        <v>45348</v>
      </c>
      <c r="EG17" s="18">
        <v>54082</v>
      </c>
      <c r="EH17" s="18">
        <v>53570</v>
      </c>
      <c r="EI17" s="18">
        <v>60505</v>
      </c>
      <c r="EJ17" s="18">
        <v>66810</v>
      </c>
      <c r="EK17" s="18">
        <v>57424</v>
      </c>
      <c r="EL17" s="18">
        <v>61463</v>
      </c>
      <c r="EM17" s="18">
        <v>55595</v>
      </c>
      <c r="EN17" s="18">
        <v>61792</v>
      </c>
      <c r="EO17" s="18">
        <f t="shared" si="15"/>
        <v>681495</v>
      </c>
      <c r="EP17" s="24">
        <v>66281</v>
      </c>
      <c r="EQ17" s="18">
        <v>63691</v>
      </c>
      <c r="ER17" s="24">
        <v>60828</v>
      </c>
      <c r="ES17" s="18">
        <v>55869</v>
      </c>
      <c r="ET17" s="18">
        <v>60460</v>
      </c>
      <c r="EU17" s="18">
        <v>61334</v>
      </c>
      <c r="EV17" s="18">
        <v>73876</v>
      </c>
      <c r="EW17" s="18">
        <v>75468</v>
      </c>
      <c r="EX17" s="18">
        <v>66993</v>
      </c>
      <c r="EY17" s="18">
        <v>70560</v>
      </c>
      <c r="EZ17" s="18">
        <v>65780</v>
      </c>
      <c r="FA17" s="18">
        <v>72387</v>
      </c>
      <c r="FB17" s="25">
        <f t="shared" si="7"/>
        <v>793527</v>
      </c>
      <c r="FC17" s="24">
        <v>72679</v>
      </c>
      <c r="FD17" s="18">
        <v>69570</v>
      </c>
      <c r="FE17" s="24">
        <v>67526</v>
      </c>
      <c r="FF17" s="18">
        <v>58153</v>
      </c>
      <c r="FG17" s="18">
        <v>64257</v>
      </c>
      <c r="FH17" s="18">
        <v>65587</v>
      </c>
      <c r="FI17" s="18">
        <v>83406</v>
      </c>
      <c r="FJ17" s="18">
        <v>80990</v>
      </c>
      <c r="FK17" s="18">
        <v>71857</v>
      </c>
      <c r="FL17" s="18">
        <v>70074</v>
      </c>
      <c r="FM17" s="18">
        <v>67547</v>
      </c>
      <c r="FN17" s="18">
        <v>69471</v>
      </c>
      <c r="FO17" s="25">
        <f t="shared" si="8"/>
        <v>841117</v>
      </c>
      <c r="FP17" s="24">
        <v>73011</v>
      </c>
      <c r="FQ17" s="18">
        <v>69455</v>
      </c>
      <c r="FR17" s="24">
        <v>67980</v>
      </c>
      <c r="FS17" s="18">
        <v>69050</v>
      </c>
      <c r="FT17" s="18">
        <v>77277</v>
      </c>
      <c r="FU17" s="18">
        <v>79275</v>
      </c>
      <c r="FV17" s="18">
        <v>83763</v>
      </c>
      <c r="FW17" s="18">
        <v>87092</v>
      </c>
      <c r="FX17" s="18">
        <v>82539</v>
      </c>
      <c r="FY17" s="18">
        <v>80339</v>
      </c>
      <c r="FZ17" s="18">
        <v>74785</v>
      </c>
      <c r="GA17" s="18">
        <v>79359</v>
      </c>
      <c r="GB17" s="25">
        <f t="shared" si="9"/>
        <v>923925</v>
      </c>
      <c r="GC17" s="24">
        <v>82954</v>
      </c>
      <c r="GD17" s="18">
        <v>89979</v>
      </c>
      <c r="GE17" s="24">
        <v>42764</v>
      </c>
      <c r="GF17" s="18">
        <v>597</v>
      </c>
      <c r="GG17" s="18">
        <v>204</v>
      </c>
      <c r="GH17" s="18">
        <v>301</v>
      </c>
      <c r="GI17" s="18">
        <v>223</v>
      </c>
      <c r="GJ17" s="18">
        <v>281</v>
      </c>
      <c r="GK17" s="18">
        <v>15984</v>
      </c>
      <c r="GL17" s="18">
        <v>31447</v>
      </c>
      <c r="GM17" s="18">
        <v>40051</v>
      </c>
      <c r="GN17" s="18">
        <v>54457</v>
      </c>
      <c r="GO17" s="25">
        <f t="shared" si="10"/>
        <v>359242</v>
      </c>
      <c r="GP17" s="24">
        <v>59385</v>
      </c>
      <c r="GQ17" s="18">
        <v>21679</v>
      </c>
      <c r="GR17" s="24">
        <v>35128</v>
      </c>
      <c r="GS17" s="18">
        <v>33504</v>
      </c>
      <c r="GT17" s="18">
        <v>43653</v>
      </c>
      <c r="GU17" s="18">
        <v>49699</v>
      </c>
      <c r="GV17" s="18">
        <v>62113</v>
      </c>
      <c r="GW17" s="18">
        <v>72389</v>
      </c>
      <c r="GX17" s="18">
        <v>67095</v>
      </c>
      <c r="GY17" s="18">
        <v>68275</v>
      </c>
      <c r="GZ17" s="18">
        <v>69904</v>
      </c>
      <c r="HA17" s="18">
        <v>75374</v>
      </c>
      <c r="HB17" s="25">
        <f t="shared" si="16"/>
        <v>658198</v>
      </c>
      <c r="HC17" s="24">
        <v>70587</v>
      </c>
      <c r="HD17" s="24">
        <v>62693</v>
      </c>
      <c r="HE17" s="24">
        <v>64965</v>
      </c>
      <c r="HF17" s="24">
        <v>59855</v>
      </c>
      <c r="HG17" s="24">
        <v>68658</v>
      </c>
      <c r="HH17" s="24">
        <v>69937</v>
      </c>
      <c r="HI17" s="24">
        <v>83499</v>
      </c>
      <c r="HJ17" s="24">
        <v>97233</v>
      </c>
      <c r="HK17" s="24">
        <v>79684</v>
      </c>
      <c r="HL17" s="24">
        <v>90000</v>
      </c>
      <c r="HM17" s="24">
        <v>75704</v>
      </c>
      <c r="HN17" s="24">
        <v>92276</v>
      </c>
      <c r="HO17" s="25">
        <f t="shared" si="11"/>
        <v>915091</v>
      </c>
      <c r="HP17" s="24">
        <v>103412</v>
      </c>
      <c r="HQ17" s="24">
        <v>91936</v>
      </c>
      <c r="HR17" s="24">
        <v>87306</v>
      </c>
      <c r="HS17" s="24">
        <v>73874</v>
      </c>
      <c r="HT17" s="24">
        <v>88082</v>
      </c>
      <c r="HU17" s="24">
        <v>84582</v>
      </c>
      <c r="HV17" s="24">
        <v>90134</v>
      </c>
      <c r="HW17" s="24">
        <v>95902</v>
      </c>
      <c r="HX17" s="24">
        <v>83167</v>
      </c>
      <c r="HY17" s="24">
        <v>90231</v>
      </c>
      <c r="HZ17" s="24">
        <v>81826</v>
      </c>
      <c r="IA17" s="24">
        <v>96617</v>
      </c>
      <c r="IB17" s="25">
        <f t="shared" si="17"/>
        <v>1067069</v>
      </c>
      <c r="IC17" s="24">
        <v>108856</v>
      </c>
      <c r="ID17" s="24">
        <v>99225</v>
      </c>
      <c r="IE17" s="24">
        <v>91929</v>
      </c>
      <c r="IF17" s="24">
        <v>79277</v>
      </c>
      <c r="IG17" s="24">
        <v>91731</v>
      </c>
      <c r="IH17" s="24">
        <v>93353</v>
      </c>
      <c r="II17" s="24">
        <v>109087</v>
      </c>
      <c r="IJ17" s="24">
        <v>115270</v>
      </c>
      <c r="IK17" s="24">
        <v>98822</v>
      </c>
      <c r="IL17" s="24">
        <v>107621</v>
      </c>
      <c r="IM17" s="24">
        <v>97291</v>
      </c>
      <c r="IN17" s="24">
        <v>104790</v>
      </c>
      <c r="IO17" s="25">
        <f t="shared" si="18"/>
        <v>1197252</v>
      </c>
      <c r="IP17" s="24">
        <v>112108</v>
      </c>
      <c r="IQ17" s="24">
        <v>96910</v>
      </c>
      <c r="IR17" s="24">
        <v>99111</v>
      </c>
      <c r="IS17" s="24">
        <v>89769</v>
      </c>
      <c r="IT17" s="24">
        <v>96332</v>
      </c>
      <c r="IU17" s="24">
        <v>89488</v>
      </c>
      <c r="IV17" s="24">
        <v>106896</v>
      </c>
      <c r="IW17" s="24">
        <v>118478</v>
      </c>
      <c r="IX17" s="24">
        <v>97091</v>
      </c>
      <c r="IY17" s="24">
        <v>110599</v>
      </c>
      <c r="IZ17" s="24">
        <v>96255</v>
      </c>
      <c r="JA17" s="24"/>
      <c r="JB17" s="25">
        <f t="shared" si="19"/>
        <v>1113037</v>
      </c>
    </row>
    <row r="18" spans="1:262" ht="15.9" customHeight="1">
      <c r="A18" s="17" t="s">
        <v>109</v>
      </c>
      <c r="B18" s="17" t="s">
        <v>15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7087</v>
      </c>
      <c r="O18" s="18">
        <f t="shared" si="12"/>
        <v>7087</v>
      </c>
      <c r="P18" s="18">
        <v>11733</v>
      </c>
      <c r="Q18" s="18">
        <v>11089</v>
      </c>
      <c r="R18" s="18">
        <v>12330</v>
      </c>
      <c r="S18" s="18">
        <v>11235</v>
      </c>
      <c r="T18" s="18">
        <v>11858</v>
      </c>
      <c r="U18" s="18">
        <v>11611</v>
      </c>
      <c r="V18" s="18">
        <v>14543</v>
      </c>
      <c r="W18" s="18">
        <v>17223</v>
      </c>
      <c r="X18" s="18">
        <v>14981</v>
      </c>
      <c r="Y18" s="18">
        <v>16434</v>
      </c>
      <c r="Z18" s="18">
        <v>17253</v>
      </c>
      <c r="AA18" s="18">
        <v>17137</v>
      </c>
      <c r="AB18" s="18">
        <f t="shared" si="13"/>
        <v>167427</v>
      </c>
      <c r="AC18" s="18">
        <v>16580</v>
      </c>
      <c r="AD18" s="18">
        <v>17556</v>
      </c>
      <c r="AE18" s="18">
        <v>18070</v>
      </c>
      <c r="AF18" s="18">
        <v>1046</v>
      </c>
      <c r="AG18" s="18">
        <v>17711</v>
      </c>
      <c r="AH18" s="18">
        <v>18433</v>
      </c>
      <c r="AI18" s="18">
        <v>19099</v>
      </c>
      <c r="AJ18" s="18">
        <v>20828</v>
      </c>
      <c r="AK18" s="18">
        <v>18866</v>
      </c>
      <c r="AL18" s="18">
        <v>18607</v>
      </c>
      <c r="AM18" s="18">
        <v>17782</v>
      </c>
      <c r="AN18" s="18">
        <v>17502</v>
      </c>
      <c r="AO18" s="18">
        <f t="shared" si="14"/>
        <v>202080</v>
      </c>
      <c r="AP18" s="18">
        <v>19262</v>
      </c>
      <c r="AQ18" s="18">
        <v>17636</v>
      </c>
      <c r="AR18" s="18">
        <v>18424</v>
      </c>
      <c r="AS18" s="18">
        <v>19795</v>
      </c>
      <c r="AT18" s="18">
        <v>18077</v>
      </c>
      <c r="AU18" s="18">
        <v>18029</v>
      </c>
      <c r="AV18" s="18">
        <v>17311</v>
      </c>
      <c r="AW18" s="18">
        <v>19191</v>
      </c>
      <c r="AX18" s="18">
        <v>17734</v>
      </c>
      <c r="AY18" s="18">
        <v>18925</v>
      </c>
      <c r="AZ18" s="18">
        <v>19868</v>
      </c>
      <c r="BA18" s="18">
        <v>19188</v>
      </c>
      <c r="BB18" s="18">
        <f t="shared" si="0"/>
        <v>223440</v>
      </c>
      <c r="BC18" s="18">
        <v>23255</v>
      </c>
      <c r="BD18" s="18">
        <v>23931</v>
      </c>
      <c r="BE18" s="18">
        <v>24521</v>
      </c>
      <c r="BF18" s="18">
        <v>21925</v>
      </c>
      <c r="BG18" s="18">
        <v>23942</v>
      </c>
      <c r="BH18" s="18">
        <v>24462</v>
      </c>
      <c r="BI18" s="18">
        <v>24098</v>
      </c>
      <c r="BJ18" s="18">
        <v>26816</v>
      </c>
      <c r="BK18" s="18">
        <v>23363</v>
      </c>
      <c r="BL18" s="18">
        <v>25411</v>
      </c>
      <c r="BM18" s="18">
        <v>25791</v>
      </c>
      <c r="BN18" s="18">
        <v>25502</v>
      </c>
      <c r="BO18" s="18">
        <f t="shared" si="1"/>
        <v>293017</v>
      </c>
      <c r="BP18" s="18">
        <v>24700</v>
      </c>
      <c r="BQ18" s="18">
        <v>26020</v>
      </c>
      <c r="BR18" s="18">
        <v>26346</v>
      </c>
      <c r="BS18" s="18">
        <v>25134</v>
      </c>
      <c r="BT18" s="18">
        <v>29581</v>
      </c>
      <c r="BU18" s="18">
        <v>28914</v>
      </c>
      <c r="BV18" s="18">
        <v>31529</v>
      </c>
      <c r="BW18" s="18">
        <v>34614</v>
      </c>
      <c r="BX18" s="18">
        <v>30828</v>
      </c>
      <c r="BY18" s="18">
        <v>31866</v>
      </c>
      <c r="BZ18" s="18">
        <v>30683</v>
      </c>
      <c r="CA18" s="18">
        <v>29696</v>
      </c>
      <c r="CB18" s="18">
        <f t="shared" si="2"/>
        <v>349911</v>
      </c>
      <c r="CC18" s="18">
        <v>29586</v>
      </c>
      <c r="CD18" s="18">
        <v>32631</v>
      </c>
      <c r="CE18" s="18">
        <v>35298</v>
      </c>
      <c r="CF18" s="18">
        <v>29960</v>
      </c>
      <c r="CG18" s="18">
        <v>33406</v>
      </c>
      <c r="CH18" s="18">
        <v>32492</v>
      </c>
      <c r="CI18" s="18">
        <v>33790</v>
      </c>
      <c r="CJ18" s="18">
        <v>36153</v>
      </c>
      <c r="CK18" s="18">
        <v>33186</v>
      </c>
      <c r="CL18" s="18">
        <v>38086</v>
      </c>
      <c r="CM18" s="18">
        <v>34735</v>
      </c>
      <c r="CN18" s="18">
        <v>35541</v>
      </c>
      <c r="CO18" s="18">
        <f t="shared" si="3"/>
        <v>404864</v>
      </c>
      <c r="CP18" s="18">
        <v>35850</v>
      </c>
      <c r="CQ18" s="18">
        <v>35072</v>
      </c>
      <c r="CR18" s="18">
        <v>35918</v>
      </c>
      <c r="CS18" s="18">
        <v>29637</v>
      </c>
      <c r="CT18" s="18">
        <v>35769</v>
      </c>
      <c r="CU18" s="18">
        <v>35754</v>
      </c>
      <c r="CV18" s="18">
        <v>37596</v>
      </c>
      <c r="CW18" s="18">
        <v>40428</v>
      </c>
      <c r="CX18" s="18">
        <v>38243</v>
      </c>
      <c r="CY18" s="18">
        <v>40589</v>
      </c>
      <c r="CZ18" s="18">
        <v>40878</v>
      </c>
      <c r="DA18" s="18">
        <v>37600</v>
      </c>
      <c r="DB18" s="18">
        <f t="shared" si="4"/>
        <v>443334</v>
      </c>
      <c r="DC18" s="18">
        <v>36674</v>
      </c>
      <c r="DD18" s="18">
        <v>38087</v>
      </c>
      <c r="DE18" s="18">
        <v>38821</v>
      </c>
      <c r="DF18" s="18">
        <v>34524</v>
      </c>
      <c r="DG18" s="18">
        <v>38306</v>
      </c>
      <c r="DH18" s="18">
        <v>38770</v>
      </c>
      <c r="DI18" s="18">
        <v>40472</v>
      </c>
      <c r="DJ18" s="18">
        <v>47051</v>
      </c>
      <c r="DK18" s="18">
        <v>44776</v>
      </c>
      <c r="DL18" s="18">
        <v>45518</v>
      </c>
      <c r="DM18" s="18">
        <v>43957</v>
      </c>
      <c r="DN18" s="18">
        <v>44454</v>
      </c>
      <c r="DO18" s="18">
        <f t="shared" si="5"/>
        <v>491410</v>
      </c>
      <c r="DP18" s="18">
        <v>40596</v>
      </c>
      <c r="DQ18" s="18">
        <v>38853</v>
      </c>
      <c r="DR18" s="18">
        <v>40120</v>
      </c>
      <c r="DS18" s="18">
        <v>37129</v>
      </c>
      <c r="DT18" s="18">
        <v>42411</v>
      </c>
      <c r="DU18" s="18">
        <v>39812</v>
      </c>
      <c r="DV18" s="18">
        <v>40038</v>
      </c>
      <c r="DW18" s="18">
        <v>44259</v>
      </c>
      <c r="DX18" s="18">
        <v>43012</v>
      </c>
      <c r="DY18" s="18">
        <v>45238</v>
      </c>
      <c r="DZ18" s="18">
        <v>44957</v>
      </c>
      <c r="EA18" s="18">
        <v>47396</v>
      </c>
      <c r="EB18" s="18">
        <f t="shared" si="6"/>
        <v>503821</v>
      </c>
      <c r="EC18" s="18">
        <v>45519</v>
      </c>
      <c r="ED18" s="18">
        <v>48876</v>
      </c>
      <c r="EE18" s="18">
        <v>46811</v>
      </c>
      <c r="EF18" s="18">
        <v>41632</v>
      </c>
      <c r="EG18" s="18">
        <v>47683</v>
      </c>
      <c r="EH18" s="18">
        <v>48084</v>
      </c>
      <c r="EI18" s="18">
        <v>49166</v>
      </c>
      <c r="EJ18" s="18">
        <v>56397</v>
      </c>
      <c r="EK18" s="18">
        <v>50838</v>
      </c>
      <c r="EL18" s="18">
        <v>53649</v>
      </c>
      <c r="EM18" s="18">
        <v>47804</v>
      </c>
      <c r="EN18" s="18">
        <v>48796</v>
      </c>
      <c r="EO18" s="18">
        <f t="shared" si="15"/>
        <v>585255</v>
      </c>
      <c r="EP18" s="24">
        <v>48313</v>
      </c>
      <c r="EQ18" s="18">
        <v>47031</v>
      </c>
      <c r="ER18" s="24">
        <v>58400</v>
      </c>
      <c r="ES18" s="18">
        <v>54300</v>
      </c>
      <c r="ET18" s="18">
        <v>52160</v>
      </c>
      <c r="EU18" s="18">
        <v>50996</v>
      </c>
      <c r="EV18" s="18">
        <v>54630</v>
      </c>
      <c r="EW18" s="18">
        <v>58696</v>
      </c>
      <c r="EX18" s="18">
        <v>51114</v>
      </c>
      <c r="EY18" s="18">
        <v>54564</v>
      </c>
      <c r="EZ18" s="18">
        <v>53907</v>
      </c>
      <c r="FA18" s="18">
        <v>50817</v>
      </c>
      <c r="FB18" s="25">
        <f t="shared" si="7"/>
        <v>634928</v>
      </c>
      <c r="FC18" s="24">
        <v>50079</v>
      </c>
      <c r="FD18" s="18">
        <v>47822</v>
      </c>
      <c r="FE18" s="24">
        <v>45327</v>
      </c>
      <c r="FF18" s="18">
        <v>45208</v>
      </c>
      <c r="FG18" s="18">
        <v>50446</v>
      </c>
      <c r="FH18" s="18">
        <v>51277</v>
      </c>
      <c r="FI18" s="18">
        <v>54781</v>
      </c>
      <c r="FJ18" s="18">
        <v>57856</v>
      </c>
      <c r="FK18" s="18">
        <v>52206</v>
      </c>
      <c r="FL18" s="18">
        <v>54807</v>
      </c>
      <c r="FM18" s="18">
        <v>53759</v>
      </c>
      <c r="FN18" s="18">
        <v>55989</v>
      </c>
      <c r="FO18" s="25">
        <f t="shared" si="8"/>
        <v>619557</v>
      </c>
      <c r="FP18" s="24">
        <v>53365</v>
      </c>
      <c r="FQ18" s="18">
        <v>50870</v>
      </c>
      <c r="FR18" s="24">
        <v>51784</v>
      </c>
      <c r="FS18" s="18">
        <v>44470</v>
      </c>
      <c r="FT18" s="18">
        <v>57193</v>
      </c>
      <c r="FU18" s="18">
        <v>52525</v>
      </c>
      <c r="FV18" s="18">
        <v>56487</v>
      </c>
      <c r="FW18" s="18">
        <v>58089</v>
      </c>
      <c r="FX18" s="18">
        <v>52243</v>
      </c>
      <c r="FY18" s="18">
        <v>56357</v>
      </c>
      <c r="FZ18" s="18">
        <v>60990</v>
      </c>
      <c r="GA18" s="18">
        <v>59872</v>
      </c>
      <c r="GB18" s="25">
        <f t="shared" si="9"/>
        <v>654245</v>
      </c>
      <c r="GC18" s="24">
        <v>54005</v>
      </c>
      <c r="GD18" s="18">
        <v>59161</v>
      </c>
      <c r="GE18" s="24">
        <v>28760</v>
      </c>
      <c r="GF18" s="18">
        <v>485</v>
      </c>
      <c r="GG18" s="18">
        <v>550</v>
      </c>
      <c r="GH18" s="18">
        <v>366</v>
      </c>
      <c r="GI18" s="18">
        <v>3933</v>
      </c>
      <c r="GJ18" s="18">
        <v>7379</v>
      </c>
      <c r="GK18" s="18">
        <v>2579</v>
      </c>
      <c r="GL18" s="18">
        <v>11495</v>
      </c>
      <c r="GM18" s="18">
        <v>18028</v>
      </c>
      <c r="GN18" s="18">
        <v>30947</v>
      </c>
      <c r="GO18" s="25">
        <f t="shared" si="10"/>
        <v>217688</v>
      </c>
      <c r="GP18" s="24">
        <v>24956</v>
      </c>
      <c r="GQ18" s="18">
        <v>13179</v>
      </c>
      <c r="GR18" s="24">
        <v>21316</v>
      </c>
      <c r="GS18" s="18">
        <v>18507</v>
      </c>
      <c r="GT18" s="18">
        <v>25081</v>
      </c>
      <c r="GU18" s="18">
        <v>30136</v>
      </c>
      <c r="GV18" s="18">
        <v>37365</v>
      </c>
      <c r="GW18" s="18">
        <v>43764</v>
      </c>
      <c r="GX18" s="18">
        <v>41163</v>
      </c>
      <c r="GY18" s="18">
        <v>45132</v>
      </c>
      <c r="GZ18" s="18">
        <v>49750</v>
      </c>
      <c r="HA18" s="18">
        <v>52417</v>
      </c>
      <c r="HB18" s="25">
        <f t="shared" si="16"/>
        <v>402766</v>
      </c>
      <c r="HC18" s="24">
        <v>46660</v>
      </c>
      <c r="HD18" s="24">
        <v>42684</v>
      </c>
      <c r="HE18" s="24">
        <v>47799</v>
      </c>
      <c r="HF18" s="24">
        <v>47037</v>
      </c>
      <c r="HG18" s="24">
        <v>51118</v>
      </c>
      <c r="HH18" s="24">
        <v>60061</v>
      </c>
      <c r="HI18" s="24">
        <v>67919</v>
      </c>
      <c r="HJ18" s="24">
        <v>70243</v>
      </c>
      <c r="HK18" s="24">
        <v>65981</v>
      </c>
      <c r="HL18" s="24">
        <v>74975</v>
      </c>
      <c r="HM18" s="24">
        <v>67718</v>
      </c>
      <c r="HN18" s="24">
        <v>80208</v>
      </c>
      <c r="HO18" s="25">
        <f t="shared" si="11"/>
        <v>722403</v>
      </c>
      <c r="HP18" s="24">
        <v>75889</v>
      </c>
      <c r="HQ18" s="24">
        <v>68463</v>
      </c>
      <c r="HR18" s="24">
        <v>81061</v>
      </c>
      <c r="HS18" s="24">
        <v>81601</v>
      </c>
      <c r="HT18" s="24">
        <v>75898</v>
      </c>
      <c r="HU18" s="24">
        <v>70760</v>
      </c>
      <c r="HV18" s="24">
        <v>73025</v>
      </c>
      <c r="HW18" s="24">
        <v>80647</v>
      </c>
      <c r="HX18" s="24">
        <v>77952</v>
      </c>
      <c r="HY18" s="24">
        <v>79728</v>
      </c>
      <c r="HZ18" s="24">
        <v>79145</v>
      </c>
      <c r="IA18" s="24">
        <v>86742</v>
      </c>
      <c r="IB18" s="25">
        <f t="shared" si="17"/>
        <v>930911</v>
      </c>
      <c r="IC18" s="24">
        <v>82742</v>
      </c>
      <c r="ID18" s="24">
        <v>77114</v>
      </c>
      <c r="IE18" s="24">
        <v>78389</v>
      </c>
      <c r="IF18" s="24">
        <v>74591</v>
      </c>
      <c r="IG18" s="24">
        <v>82656</v>
      </c>
      <c r="IH18" s="24">
        <v>78186</v>
      </c>
      <c r="II18" s="24">
        <v>83517</v>
      </c>
      <c r="IJ18" s="24">
        <v>91590</v>
      </c>
      <c r="IK18" s="24">
        <v>85193</v>
      </c>
      <c r="IL18" s="24">
        <v>88360</v>
      </c>
      <c r="IM18" s="24">
        <v>84622</v>
      </c>
      <c r="IN18" s="24">
        <v>83766</v>
      </c>
      <c r="IO18" s="25">
        <f t="shared" si="18"/>
        <v>990726</v>
      </c>
      <c r="IP18" s="24">
        <v>82196</v>
      </c>
      <c r="IQ18" s="24">
        <v>74821</v>
      </c>
      <c r="IR18" s="24">
        <v>81703</v>
      </c>
      <c r="IS18" s="24">
        <v>69781</v>
      </c>
      <c r="IT18" s="24">
        <v>73615</v>
      </c>
      <c r="IU18" s="24">
        <v>73167</v>
      </c>
      <c r="IV18" s="24">
        <v>78181</v>
      </c>
      <c r="IW18" s="24">
        <v>82074</v>
      </c>
      <c r="IX18" s="24">
        <v>71601</v>
      </c>
      <c r="IY18" s="24">
        <v>73263</v>
      </c>
      <c r="IZ18" s="24">
        <v>75869</v>
      </c>
      <c r="JA18" s="24"/>
      <c r="JB18" s="25">
        <f t="shared" si="19"/>
        <v>836271</v>
      </c>
    </row>
    <row r="19" spans="1:262" ht="15.9" customHeight="1">
      <c r="A19" s="17" t="s">
        <v>110</v>
      </c>
      <c r="B19" s="17" t="s">
        <v>16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3302</v>
      </c>
      <c r="O19" s="18">
        <f t="shared" si="12"/>
        <v>3302</v>
      </c>
      <c r="P19" s="18">
        <v>5820</v>
      </c>
      <c r="Q19" s="18">
        <v>5098</v>
      </c>
      <c r="R19" s="18">
        <v>4589</v>
      </c>
      <c r="S19" s="18">
        <v>4893</v>
      </c>
      <c r="T19" s="18">
        <v>4608</v>
      </c>
      <c r="U19" s="18">
        <v>3764</v>
      </c>
      <c r="V19" s="18">
        <v>5847</v>
      </c>
      <c r="W19" s="18">
        <v>6205</v>
      </c>
      <c r="X19" s="18">
        <v>4706</v>
      </c>
      <c r="Y19" s="18">
        <v>5544</v>
      </c>
      <c r="Z19" s="18">
        <v>5657</v>
      </c>
      <c r="AA19" s="18">
        <v>6544</v>
      </c>
      <c r="AB19" s="18">
        <f t="shared" si="13"/>
        <v>63275</v>
      </c>
      <c r="AC19" s="18">
        <v>7266</v>
      </c>
      <c r="AD19" s="18">
        <v>5429</v>
      </c>
      <c r="AE19" s="18">
        <v>5133</v>
      </c>
      <c r="AF19" s="18">
        <v>3740</v>
      </c>
      <c r="AG19" s="18">
        <v>3678</v>
      </c>
      <c r="AH19" s="18">
        <v>1211</v>
      </c>
      <c r="AI19" s="18">
        <v>3148</v>
      </c>
      <c r="AJ19" s="18">
        <v>5332</v>
      </c>
      <c r="AK19" s="18">
        <v>4844</v>
      </c>
      <c r="AL19" s="18">
        <v>6013</v>
      </c>
      <c r="AM19" s="18">
        <v>6501</v>
      </c>
      <c r="AN19" s="18">
        <v>6916</v>
      </c>
      <c r="AO19" s="18">
        <f t="shared" si="14"/>
        <v>59211</v>
      </c>
      <c r="AP19" s="18">
        <v>7767</v>
      </c>
      <c r="AQ19" s="18">
        <v>6822</v>
      </c>
      <c r="AR19" s="18">
        <v>6327</v>
      </c>
      <c r="AS19" s="18">
        <v>6255</v>
      </c>
      <c r="AT19" s="18">
        <v>5991</v>
      </c>
      <c r="AU19" s="18">
        <v>5068</v>
      </c>
      <c r="AV19" s="18">
        <v>7138</v>
      </c>
      <c r="AW19" s="18">
        <v>6852</v>
      </c>
      <c r="AX19" s="18">
        <v>5672</v>
      </c>
      <c r="AY19" s="18">
        <v>7030</v>
      </c>
      <c r="AZ19" s="18">
        <v>7104</v>
      </c>
      <c r="BA19" s="18">
        <v>7499</v>
      </c>
      <c r="BB19" s="18">
        <f t="shared" si="0"/>
        <v>79525</v>
      </c>
      <c r="BC19" s="18">
        <v>8527</v>
      </c>
      <c r="BD19" s="18">
        <v>8855</v>
      </c>
      <c r="BE19" s="18">
        <v>7937</v>
      </c>
      <c r="BF19" s="18">
        <v>6209</v>
      </c>
      <c r="BG19" s="18">
        <v>7100</v>
      </c>
      <c r="BH19" s="18">
        <v>7144</v>
      </c>
      <c r="BI19" s="18">
        <v>8846</v>
      </c>
      <c r="BJ19" s="18">
        <v>8616</v>
      </c>
      <c r="BK19" s="18">
        <v>6726</v>
      </c>
      <c r="BL19" s="18">
        <v>7889</v>
      </c>
      <c r="BM19" s="18">
        <v>7344</v>
      </c>
      <c r="BN19" s="18">
        <v>11091</v>
      </c>
      <c r="BO19" s="18">
        <f t="shared" si="1"/>
        <v>96284</v>
      </c>
      <c r="BP19" s="18">
        <v>17596</v>
      </c>
      <c r="BQ19" s="18">
        <v>16175</v>
      </c>
      <c r="BR19" s="18">
        <v>13293</v>
      </c>
      <c r="BS19" s="18">
        <v>11990</v>
      </c>
      <c r="BT19" s="18">
        <v>11163</v>
      </c>
      <c r="BU19" s="18">
        <v>9891</v>
      </c>
      <c r="BV19" s="18">
        <v>10030</v>
      </c>
      <c r="BW19" s="18">
        <v>8819</v>
      </c>
      <c r="BX19" s="18">
        <v>7309</v>
      </c>
      <c r="BY19" s="18">
        <v>9197</v>
      </c>
      <c r="BZ19" s="18">
        <v>8412</v>
      </c>
      <c r="CA19" s="18">
        <v>9016</v>
      </c>
      <c r="CB19" s="18">
        <f t="shared" si="2"/>
        <v>132891</v>
      </c>
      <c r="CC19" s="18">
        <v>11373</v>
      </c>
      <c r="CD19" s="18">
        <v>11186</v>
      </c>
      <c r="CE19" s="18">
        <v>9935</v>
      </c>
      <c r="CF19" s="18">
        <v>8728</v>
      </c>
      <c r="CG19" s="18">
        <v>9307</v>
      </c>
      <c r="CH19" s="18">
        <v>8248</v>
      </c>
      <c r="CI19" s="18">
        <v>11063</v>
      </c>
      <c r="CJ19" s="18">
        <v>11274</v>
      </c>
      <c r="CK19" s="18">
        <v>9460</v>
      </c>
      <c r="CL19" s="18">
        <v>11040</v>
      </c>
      <c r="CM19" s="18">
        <v>9685</v>
      </c>
      <c r="CN19" s="18">
        <v>10349</v>
      </c>
      <c r="CO19" s="18">
        <f t="shared" si="3"/>
        <v>121648</v>
      </c>
      <c r="CP19" s="18">
        <v>14220</v>
      </c>
      <c r="CQ19" s="18">
        <v>13919</v>
      </c>
      <c r="CR19" s="18">
        <v>11850</v>
      </c>
      <c r="CS19" s="18">
        <v>10424</v>
      </c>
      <c r="CT19" s="18">
        <v>11963</v>
      </c>
      <c r="CU19" s="18">
        <v>10452</v>
      </c>
      <c r="CV19" s="18">
        <v>13764</v>
      </c>
      <c r="CW19" s="18">
        <v>13223</v>
      </c>
      <c r="CX19" s="18">
        <v>12098</v>
      </c>
      <c r="CY19" s="18">
        <v>14100</v>
      </c>
      <c r="CZ19" s="18">
        <v>12593</v>
      </c>
      <c r="DA19" s="18">
        <v>14043</v>
      </c>
      <c r="DB19" s="18">
        <f t="shared" si="4"/>
        <v>152649</v>
      </c>
      <c r="DC19" s="18">
        <v>16716</v>
      </c>
      <c r="DD19" s="18">
        <v>17153</v>
      </c>
      <c r="DE19" s="18">
        <v>13855</v>
      </c>
      <c r="DF19" s="18">
        <v>12279</v>
      </c>
      <c r="DG19" s="18">
        <v>14390</v>
      </c>
      <c r="DH19" s="18">
        <v>11831</v>
      </c>
      <c r="DI19" s="18">
        <v>15032</v>
      </c>
      <c r="DJ19" s="18">
        <v>16020</v>
      </c>
      <c r="DK19" s="18">
        <v>15929</v>
      </c>
      <c r="DL19" s="18">
        <v>16709</v>
      </c>
      <c r="DM19" s="18">
        <v>14199</v>
      </c>
      <c r="DN19" s="18">
        <v>16465</v>
      </c>
      <c r="DO19" s="18">
        <f t="shared" si="5"/>
        <v>180578</v>
      </c>
      <c r="DP19" s="18">
        <v>18802</v>
      </c>
      <c r="DQ19" s="18">
        <v>18815</v>
      </c>
      <c r="DR19" s="18">
        <v>15110</v>
      </c>
      <c r="DS19" s="18">
        <v>12511</v>
      </c>
      <c r="DT19" s="18">
        <v>14750</v>
      </c>
      <c r="DU19" s="18">
        <v>12582</v>
      </c>
      <c r="DV19" s="18">
        <v>16544</v>
      </c>
      <c r="DW19" s="18">
        <v>16921</v>
      </c>
      <c r="DX19" s="18">
        <v>15488</v>
      </c>
      <c r="DY19" s="18">
        <v>16523</v>
      </c>
      <c r="DZ19" s="18">
        <v>14892</v>
      </c>
      <c r="EA19" s="18">
        <v>15809</v>
      </c>
      <c r="EB19" s="18">
        <f t="shared" si="6"/>
        <v>188747</v>
      </c>
      <c r="EC19" s="18">
        <v>18333</v>
      </c>
      <c r="ED19" s="18">
        <v>17478</v>
      </c>
      <c r="EE19" s="18">
        <v>13755</v>
      </c>
      <c r="EF19" s="18">
        <v>11391</v>
      </c>
      <c r="EG19" s="18">
        <v>14430</v>
      </c>
      <c r="EH19" s="18">
        <v>12668</v>
      </c>
      <c r="EI19" s="18">
        <v>16454</v>
      </c>
      <c r="EJ19" s="18">
        <v>18056</v>
      </c>
      <c r="EK19" s="18">
        <v>15101</v>
      </c>
      <c r="EL19" s="18">
        <v>16664</v>
      </c>
      <c r="EM19" s="18">
        <v>14502</v>
      </c>
      <c r="EN19" s="18">
        <v>14882</v>
      </c>
      <c r="EO19" s="18">
        <f t="shared" si="15"/>
        <v>183714</v>
      </c>
      <c r="EP19" s="24">
        <v>17879</v>
      </c>
      <c r="EQ19" s="18">
        <v>16999</v>
      </c>
      <c r="ER19" s="24">
        <v>15526</v>
      </c>
      <c r="ES19" s="18">
        <v>13042</v>
      </c>
      <c r="ET19" s="18">
        <v>14368</v>
      </c>
      <c r="EU19" s="18">
        <v>12191</v>
      </c>
      <c r="EV19" s="18">
        <v>16980</v>
      </c>
      <c r="EW19" s="18">
        <v>18928</v>
      </c>
      <c r="EX19" s="18">
        <v>16563</v>
      </c>
      <c r="EY19" s="18">
        <v>19694</v>
      </c>
      <c r="EZ19" s="18">
        <v>16244</v>
      </c>
      <c r="FA19" s="18">
        <v>18706</v>
      </c>
      <c r="FB19" s="25">
        <f t="shared" si="7"/>
        <v>197120</v>
      </c>
      <c r="FC19" s="24">
        <v>20445</v>
      </c>
      <c r="FD19" s="18">
        <v>20497</v>
      </c>
      <c r="FE19" s="24">
        <v>19193</v>
      </c>
      <c r="FF19" s="18">
        <v>14315</v>
      </c>
      <c r="FG19" s="18">
        <v>15471</v>
      </c>
      <c r="FH19" s="18">
        <v>13347</v>
      </c>
      <c r="FI19" s="18">
        <v>17159</v>
      </c>
      <c r="FJ19" s="18">
        <v>17815</v>
      </c>
      <c r="FK19" s="18">
        <v>18179</v>
      </c>
      <c r="FL19" s="18">
        <v>20045</v>
      </c>
      <c r="FM19" s="18">
        <v>18321</v>
      </c>
      <c r="FN19" s="18">
        <v>20397</v>
      </c>
      <c r="FO19" s="25">
        <f t="shared" si="8"/>
        <v>215184</v>
      </c>
      <c r="FP19" s="24">
        <v>21235</v>
      </c>
      <c r="FQ19" s="18">
        <v>20528</v>
      </c>
      <c r="FR19" s="24">
        <v>21378</v>
      </c>
      <c r="FS19" s="18">
        <v>17884</v>
      </c>
      <c r="FT19" s="18">
        <v>17844</v>
      </c>
      <c r="FU19" s="18">
        <v>16533</v>
      </c>
      <c r="FV19" s="18">
        <v>21791</v>
      </c>
      <c r="FW19" s="18">
        <v>24699</v>
      </c>
      <c r="FX19" s="18">
        <v>21244</v>
      </c>
      <c r="FY19" s="18">
        <v>23386</v>
      </c>
      <c r="FZ19" s="18">
        <v>26437</v>
      </c>
      <c r="GA19" s="18">
        <v>28387</v>
      </c>
      <c r="GB19" s="25">
        <f t="shared" si="9"/>
        <v>261346</v>
      </c>
      <c r="GC19" s="24">
        <v>33666</v>
      </c>
      <c r="GD19" s="18">
        <v>34711</v>
      </c>
      <c r="GE19" s="24">
        <v>18413</v>
      </c>
      <c r="GF19" s="18">
        <v>15</v>
      </c>
      <c r="GG19" s="18">
        <v>262</v>
      </c>
      <c r="GH19" s="18">
        <v>25</v>
      </c>
      <c r="GI19" s="18">
        <v>1255</v>
      </c>
      <c r="GJ19" s="18">
        <v>3106</v>
      </c>
      <c r="GK19" s="18">
        <v>6035</v>
      </c>
      <c r="GL19" s="18">
        <v>12636</v>
      </c>
      <c r="GM19" s="18">
        <v>23313</v>
      </c>
      <c r="GN19" s="18">
        <v>24481</v>
      </c>
      <c r="GO19" s="25">
        <f t="shared" si="10"/>
        <v>157918</v>
      </c>
      <c r="GP19" s="24">
        <v>29392</v>
      </c>
      <c r="GQ19" s="18">
        <v>9999</v>
      </c>
      <c r="GR19" s="24">
        <v>16055</v>
      </c>
      <c r="GS19" s="18">
        <v>15818</v>
      </c>
      <c r="GT19" s="18">
        <v>21662</v>
      </c>
      <c r="GU19" s="18">
        <v>21908</v>
      </c>
      <c r="GV19" s="18">
        <v>29488</v>
      </c>
      <c r="GW19" s="18">
        <v>29352</v>
      </c>
      <c r="GX19" s="18">
        <v>31031</v>
      </c>
      <c r="GY19" s="18">
        <v>30854</v>
      </c>
      <c r="GZ19" s="18">
        <v>35941</v>
      </c>
      <c r="HA19" s="18">
        <v>35234</v>
      </c>
      <c r="HB19" s="25">
        <f t="shared" si="16"/>
        <v>306734</v>
      </c>
      <c r="HC19" s="24">
        <v>39226</v>
      </c>
      <c r="HD19" s="24">
        <v>38476</v>
      </c>
      <c r="HE19" s="24">
        <v>37499</v>
      </c>
      <c r="HF19" s="24">
        <v>29747</v>
      </c>
      <c r="HG19" s="24">
        <v>30186</v>
      </c>
      <c r="HH19" s="24">
        <v>27128</v>
      </c>
      <c r="HI19" s="24">
        <v>33180</v>
      </c>
      <c r="HJ19" s="24">
        <v>35167</v>
      </c>
      <c r="HK19" s="24">
        <v>30563</v>
      </c>
      <c r="HL19" s="24">
        <v>34784</v>
      </c>
      <c r="HM19" s="24">
        <v>33053</v>
      </c>
      <c r="HN19" s="24">
        <v>39846</v>
      </c>
      <c r="HO19" s="25">
        <f t="shared" si="11"/>
        <v>408855</v>
      </c>
      <c r="HP19" s="24">
        <v>45030</v>
      </c>
      <c r="HQ19" s="24">
        <v>38407</v>
      </c>
      <c r="HR19" s="24">
        <v>35208</v>
      </c>
      <c r="HS19" s="24">
        <v>30750</v>
      </c>
      <c r="HT19" s="24">
        <v>32917</v>
      </c>
      <c r="HU19" s="24">
        <v>30443</v>
      </c>
      <c r="HV19" s="24">
        <v>37833</v>
      </c>
      <c r="HW19" s="24">
        <v>39932</v>
      </c>
      <c r="HX19" s="24">
        <v>30281</v>
      </c>
      <c r="HY19" s="24">
        <v>30220</v>
      </c>
      <c r="HZ19" s="24">
        <v>32336</v>
      </c>
      <c r="IA19" s="24">
        <v>36343</v>
      </c>
      <c r="IB19" s="25">
        <f t="shared" si="17"/>
        <v>419700</v>
      </c>
      <c r="IC19" s="24">
        <v>44892</v>
      </c>
      <c r="ID19" s="24">
        <v>37395</v>
      </c>
      <c r="IE19" s="24">
        <v>33769</v>
      </c>
      <c r="IF19" s="24">
        <v>30502</v>
      </c>
      <c r="IG19" s="24">
        <v>38475</v>
      </c>
      <c r="IH19" s="24">
        <v>32626</v>
      </c>
      <c r="II19" s="24">
        <v>37938</v>
      </c>
      <c r="IJ19" s="24">
        <v>41719</v>
      </c>
      <c r="IK19" s="24">
        <v>41307</v>
      </c>
      <c r="IL19" s="24">
        <v>40643</v>
      </c>
      <c r="IM19" s="24">
        <v>30664</v>
      </c>
      <c r="IN19" s="24">
        <v>40175</v>
      </c>
      <c r="IO19" s="25">
        <f t="shared" si="18"/>
        <v>450105</v>
      </c>
      <c r="IP19" s="24">
        <v>38944</v>
      </c>
      <c r="IQ19" s="24">
        <v>41294</v>
      </c>
      <c r="IR19" s="24">
        <v>38250</v>
      </c>
      <c r="IS19" s="24">
        <v>31518</v>
      </c>
      <c r="IT19" s="24">
        <v>32354</v>
      </c>
      <c r="IU19" s="24">
        <v>29413</v>
      </c>
      <c r="IV19" s="24">
        <v>38158</v>
      </c>
      <c r="IW19" s="24">
        <v>40704</v>
      </c>
      <c r="IX19" s="24">
        <v>31144</v>
      </c>
      <c r="IY19" s="24">
        <v>33360</v>
      </c>
      <c r="IZ19" s="24">
        <v>35816</v>
      </c>
      <c r="JA19" s="24"/>
      <c r="JB19" s="25">
        <f t="shared" si="19"/>
        <v>390955</v>
      </c>
    </row>
    <row r="20" spans="1:262" ht="15.9" customHeight="1">
      <c r="A20" s="17" t="s">
        <v>111</v>
      </c>
      <c r="B20" s="17" t="s">
        <v>10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f t="shared" si="12"/>
        <v>0</v>
      </c>
      <c r="P20" s="18">
        <v>0</v>
      </c>
      <c r="Q20" s="18">
        <v>0</v>
      </c>
      <c r="R20" s="18">
        <v>0</v>
      </c>
      <c r="S20" s="18">
        <v>0</v>
      </c>
      <c r="T20" s="18">
        <v>0</v>
      </c>
      <c r="U20" s="18">
        <v>0</v>
      </c>
      <c r="V20" s="18">
        <v>0</v>
      </c>
      <c r="W20" s="18">
        <v>0</v>
      </c>
      <c r="X20" s="18">
        <v>0</v>
      </c>
      <c r="Y20" s="18">
        <v>0</v>
      </c>
      <c r="Z20" s="18">
        <v>0</v>
      </c>
      <c r="AA20" s="18">
        <v>0</v>
      </c>
      <c r="AB20" s="18">
        <f t="shared" si="13"/>
        <v>0</v>
      </c>
      <c r="AC20" s="18">
        <v>0</v>
      </c>
      <c r="AD20" s="18">
        <v>20</v>
      </c>
      <c r="AE20" s="18">
        <v>174</v>
      </c>
      <c r="AF20" s="18">
        <v>272</v>
      </c>
      <c r="AG20" s="18">
        <v>170</v>
      </c>
      <c r="AH20" s="18">
        <v>475</v>
      </c>
      <c r="AI20" s="18">
        <v>87</v>
      </c>
      <c r="AJ20" s="18">
        <v>63</v>
      </c>
      <c r="AK20" s="18">
        <v>57</v>
      </c>
      <c r="AL20" s="18">
        <v>310</v>
      </c>
      <c r="AM20" s="18">
        <v>115</v>
      </c>
      <c r="AN20" s="18">
        <v>41</v>
      </c>
      <c r="AO20" s="18">
        <f t="shared" si="14"/>
        <v>1784</v>
      </c>
      <c r="AP20" s="18">
        <v>116</v>
      </c>
      <c r="AQ20" s="18">
        <v>64</v>
      </c>
      <c r="AR20" s="18">
        <v>145</v>
      </c>
      <c r="AS20" s="18">
        <v>281</v>
      </c>
      <c r="AT20" s="18">
        <v>762</v>
      </c>
      <c r="AU20" s="18">
        <v>471</v>
      </c>
      <c r="AV20" s="18">
        <v>439</v>
      </c>
      <c r="AW20" s="18">
        <v>676</v>
      </c>
      <c r="AX20" s="18">
        <v>953</v>
      </c>
      <c r="AY20" s="18">
        <v>1034</v>
      </c>
      <c r="AZ20" s="18">
        <v>1647</v>
      </c>
      <c r="BA20" s="18">
        <v>1292</v>
      </c>
      <c r="BB20" s="18">
        <f t="shared" si="0"/>
        <v>7880</v>
      </c>
      <c r="BC20" s="18">
        <v>1049</v>
      </c>
      <c r="BD20" s="18">
        <v>1080</v>
      </c>
      <c r="BE20" s="18">
        <v>1518</v>
      </c>
      <c r="BF20" s="18">
        <v>2105</v>
      </c>
      <c r="BG20" s="18">
        <v>1917</v>
      </c>
      <c r="BH20" s="18">
        <v>2409</v>
      </c>
      <c r="BI20" s="18">
        <v>1954</v>
      </c>
      <c r="BJ20" s="18">
        <v>2427</v>
      </c>
      <c r="BK20" s="18">
        <v>2632</v>
      </c>
      <c r="BL20" s="18">
        <v>2769</v>
      </c>
      <c r="BM20" s="18">
        <v>2336</v>
      </c>
      <c r="BN20" s="18">
        <v>1664</v>
      </c>
      <c r="BO20" s="18">
        <f t="shared" si="1"/>
        <v>23860</v>
      </c>
      <c r="BP20" s="18">
        <v>1994</v>
      </c>
      <c r="BQ20" s="18">
        <v>4091</v>
      </c>
      <c r="BR20" s="18">
        <v>4278</v>
      </c>
      <c r="BS20" s="18">
        <v>4113</v>
      </c>
      <c r="BT20" s="18">
        <v>4042</v>
      </c>
      <c r="BU20" s="18">
        <v>3341</v>
      </c>
      <c r="BV20" s="18">
        <v>3595</v>
      </c>
      <c r="BW20" s="18">
        <v>4130</v>
      </c>
      <c r="BX20" s="18">
        <v>5344</v>
      </c>
      <c r="BY20" s="18">
        <v>4488</v>
      </c>
      <c r="BZ20" s="18">
        <v>4647</v>
      </c>
      <c r="CA20" s="18">
        <v>3251</v>
      </c>
      <c r="CB20" s="18">
        <f t="shared" si="2"/>
        <v>47314</v>
      </c>
      <c r="CC20" s="18">
        <v>4692</v>
      </c>
      <c r="CD20" s="18">
        <v>5453</v>
      </c>
      <c r="CE20" s="18">
        <v>5780</v>
      </c>
      <c r="CF20" s="18">
        <v>5464</v>
      </c>
      <c r="CG20" s="18">
        <v>5551</v>
      </c>
      <c r="CH20" s="18">
        <v>5689</v>
      </c>
      <c r="CI20" s="18">
        <v>5034</v>
      </c>
      <c r="CJ20" s="18">
        <v>7148</v>
      </c>
      <c r="CK20" s="18">
        <v>7064</v>
      </c>
      <c r="CL20" s="18">
        <v>7044</v>
      </c>
      <c r="CM20" s="18">
        <v>5956</v>
      </c>
      <c r="CN20" s="18">
        <v>4455</v>
      </c>
      <c r="CO20" s="18">
        <f t="shared" si="3"/>
        <v>69330</v>
      </c>
      <c r="CP20" s="18">
        <v>5337</v>
      </c>
      <c r="CQ20" s="18">
        <v>8326</v>
      </c>
      <c r="CR20" s="18">
        <v>7448</v>
      </c>
      <c r="CS20" s="18">
        <v>6757</v>
      </c>
      <c r="CT20" s="18">
        <v>7310</v>
      </c>
      <c r="CU20" s="18">
        <v>6741</v>
      </c>
      <c r="CV20" s="18">
        <v>6313</v>
      </c>
      <c r="CW20" s="18">
        <v>7168</v>
      </c>
      <c r="CX20" s="18">
        <v>9233</v>
      </c>
      <c r="CY20" s="18">
        <v>9442</v>
      </c>
      <c r="CZ20" s="18">
        <v>5953</v>
      </c>
      <c r="DA20" s="18">
        <v>5428</v>
      </c>
      <c r="DB20" s="18">
        <f t="shared" si="4"/>
        <v>85456</v>
      </c>
      <c r="DC20" s="18">
        <v>5302</v>
      </c>
      <c r="DD20" s="18">
        <v>5563</v>
      </c>
      <c r="DE20" s="18">
        <v>7618</v>
      </c>
      <c r="DF20" s="18">
        <v>6257</v>
      </c>
      <c r="DG20" s="18">
        <v>6718</v>
      </c>
      <c r="DH20" s="18">
        <v>5603</v>
      </c>
      <c r="DI20" s="18">
        <v>4859</v>
      </c>
      <c r="DJ20" s="18">
        <v>5671</v>
      </c>
      <c r="DK20" s="18">
        <v>7050</v>
      </c>
      <c r="DL20" s="18">
        <v>6087</v>
      </c>
      <c r="DM20" s="18">
        <v>4619</v>
      </c>
      <c r="DN20" s="18">
        <v>4384</v>
      </c>
      <c r="DO20" s="18">
        <f t="shared" si="5"/>
        <v>69731</v>
      </c>
      <c r="DP20" s="18">
        <v>4325</v>
      </c>
      <c r="DQ20" s="18">
        <v>4888</v>
      </c>
      <c r="DR20" s="18">
        <v>6973</v>
      </c>
      <c r="DS20" s="18">
        <v>4950</v>
      </c>
      <c r="DT20" s="18">
        <v>4472</v>
      </c>
      <c r="DU20" s="18">
        <v>4652</v>
      </c>
      <c r="DV20" s="18">
        <v>4358</v>
      </c>
      <c r="DW20" s="18">
        <v>4145</v>
      </c>
      <c r="DX20" s="18">
        <v>5745</v>
      </c>
      <c r="DY20" s="18">
        <v>4201</v>
      </c>
      <c r="DZ20" s="18">
        <v>4372</v>
      </c>
      <c r="EA20" s="18">
        <v>3313</v>
      </c>
      <c r="EB20" s="18">
        <f t="shared" si="6"/>
        <v>56394</v>
      </c>
      <c r="EC20" s="18">
        <v>2995</v>
      </c>
      <c r="ED20" s="18">
        <v>4887</v>
      </c>
      <c r="EE20" s="18">
        <v>3947</v>
      </c>
      <c r="EF20" s="18">
        <v>3320</v>
      </c>
      <c r="EG20" s="18">
        <v>4253</v>
      </c>
      <c r="EH20" s="18">
        <v>3825</v>
      </c>
      <c r="EI20" s="18">
        <v>3857</v>
      </c>
      <c r="EJ20" s="18">
        <v>4058</v>
      </c>
      <c r="EK20" s="18">
        <v>4905</v>
      </c>
      <c r="EL20" s="18">
        <v>4517</v>
      </c>
      <c r="EM20" s="18">
        <v>2920</v>
      </c>
      <c r="EN20" s="18">
        <v>3280</v>
      </c>
      <c r="EO20" s="18">
        <f t="shared" si="15"/>
        <v>46764</v>
      </c>
      <c r="EP20" s="24">
        <v>3220</v>
      </c>
      <c r="EQ20" s="18">
        <v>4366</v>
      </c>
      <c r="ER20" s="24">
        <v>3879</v>
      </c>
      <c r="ES20" s="18">
        <v>4494</v>
      </c>
      <c r="ET20" s="18">
        <v>4400</v>
      </c>
      <c r="EU20" s="18">
        <v>3737</v>
      </c>
      <c r="EV20" s="18">
        <v>4818</v>
      </c>
      <c r="EW20" s="18">
        <v>4427</v>
      </c>
      <c r="EX20" s="18">
        <v>5131</v>
      </c>
      <c r="EY20" s="18">
        <v>6106</v>
      </c>
      <c r="EZ20" s="18">
        <v>3751</v>
      </c>
      <c r="FA20" s="18">
        <v>4298</v>
      </c>
      <c r="FB20" s="25">
        <f t="shared" si="7"/>
        <v>52627</v>
      </c>
      <c r="FC20" s="24">
        <v>3965</v>
      </c>
      <c r="FD20" s="18">
        <v>4668</v>
      </c>
      <c r="FE20" s="24">
        <v>5957</v>
      </c>
      <c r="FF20" s="18">
        <v>4682</v>
      </c>
      <c r="FG20" s="18">
        <v>5263</v>
      </c>
      <c r="FH20" s="18">
        <v>4841</v>
      </c>
      <c r="FI20" s="18">
        <v>6479</v>
      </c>
      <c r="FJ20" s="18">
        <v>7444</v>
      </c>
      <c r="FK20" s="18">
        <v>7925</v>
      </c>
      <c r="FL20" s="18">
        <v>7934</v>
      </c>
      <c r="FM20" s="18">
        <v>6263</v>
      </c>
      <c r="FN20" s="18">
        <v>4452</v>
      </c>
      <c r="FO20" s="25">
        <f t="shared" si="8"/>
        <v>69873</v>
      </c>
      <c r="FP20" s="24">
        <v>3219</v>
      </c>
      <c r="FQ20" s="18">
        <v>4415</v>
      </c>
      <c r="FR20" s="24">
        <v>5574</v>
      </c>
      <c r="FS20" s="18">
        <v>4661</v>
      </c>
      <c r="FT20" s="18">
        <v>4922</v>
      </c>
      <c r="FU20" s="18">
        <v>4365</v>
      </c>
      <c r="FV20" s="18">
        <v>6305</v>
      </c>
      <c r="FW20" s="18">
        <v>6519</v>
      </c>
      <c r="FX20" s="18">
        <v>6985</v>
      </c>
      <c r="FY20" s="18">
        <v>6931</v>
      </c>
      <c r="FZ20" s="18">
        <v>5561</v>
      </c>
      <c r="GA20" s="18">
        <v>3701</v>
      </c>
      <c r="GB20" s="25">
        <f t="shared" si="9"/>
        <v>63158</v>
      </c>
      <c r="GC20" s="24">
        <v>3508</v>
      </c>
      <c r="GD20" s="18">
        <v>4325</v>
      </c>
      <c r="GE20" s="24">
        <v>1422</v>
      </c>
      <c r="GF20" s="18">
        <v>6</v>
      </c>
      <c r="GG20" s="18">
        <v>7</v>
      </c>
      <c r="GH20" s="18">
        <v>44</v>
      </c>
      <c r="GI20" s="18">
        <v>9</v>
      </c>
      <c r="GJ20" s="18">
        <v>4</v>
      </c>
      <c r="GK20" s="18">
        <v>4</v>
      </c>
      <c r="GL20" s="18">
        <v>6</v>
      </c>
      <c r="GM20" s="18">
        <v>7</v>
      </c>
      <c r="GN20" s="18">
        <v>554</v>
      </c>
      <c r="GO20" s="25">
        <f t="shared" si="10"/>
        <v>9896</v>
      </c>
      <c r="GP20" s="24">
        <v>72</v>
      </c>
      <c r="GQ20" s="18">
        <v>2</v>
      </c>
      <c r="GR20" s="24">
        <v>205</v>
      </c>
      <c r="GS20" s="18">
        <v>42</v>
      </c>
      <c r="GT20" s="18">
        <v>94</v>
      </c>
      <c r="GU20" s="18">
        <v>236</v>
      </c>
      <c r="GV20" s="18">
        <v>407</v>
      </c>
      <c r="GW20" s="18">
        <v>504</v>
      </c>
      <c r="GX20" s="18">
        <v>631</v>
      </c>
      <c r="GY20" s="18">
        <v>689</v>
      </c>
      <c r="GZ20" s="18">
        <v>1062</v>
      </c>
      <c r="HA20" s="18">
        <v>1042</v>
      </c>
      <c r="HB20" s="25">
        <f t="shared" si="16"/>
        <v>4986</v>
      </c>
      <c r="HC20" s="24">
        <v>894</v>
      </c>
      <c r="HD20" s="24">
        <v>449</v>
      </c>
      <c r="HE20" s="24">
        <v>1022</v>
      </c>
      <c r="HF20" s="24">
        <v>1886</v>
      </c>
      <c r="HG20" s="24">
        <v>2225</v>
      </c>
      <c r="HH20" s="24">
        <v>1908</v>
      </c>
      <c r="HI20" s="24">
        <v>2364</v>
      </c>
      <c r="HJ20" s="24">
        <v>2604</v>
      </c>
      <c r="HK20" s="24">
        <v>2199</v>
      </c>
      <c r="HL20" s="24">
        <v>3322</v>
      </c>
      <c r="HM20" s="24">
        <v>2152</v>
      </c>
      <c r="HN20" s="24">
        <v>902</v>
      </c>
      <c r="HO20" s="25">
        <f t="shared" si="11"/>
        <v>21927</v>
      </c>
      <c r="HP20" s="24">
        <v>1784</v>
      </c>
      <c r="HQ20" s="24">
        <v>507</v>
      </c>
      <c r="HR20" s="24">
        <v>1018</v>
      </c>
      <c r="HS20" s="24">
        <v>1248</v>
      </c>
      <c r="HT20" s="24">
        <v>1657</v>
      </c>
      <c r="HU20" s="24">
        <v>1501</v>
      </c>
      <c r="HV20" s="24">
        <v>1989</v>
      </c>
      <c r="HW20" s="24">
        <v>2239</v>
      </c>
      <c r="HX20" s="24">
        <v>2444</v>
      </c>
      <c r="HY20" s="24">
        <v>3109</v>
      </c>
      <c r="HZ20" s="24">
        <v>2862</v>
      </c>
      <c r="IA20" s="24">
        <v>3620</v>
      </c>
      <c r="IB20" s="25">
        <f t="shared" si="17"/>
        <v>23978</v>
      </c>
      <c r="IC20" s="24">
        <v>3906</v>
      </c>
      <c r="ID20" s="24">
        <v>3625</v>
      </c>
      <c r="IE20" s="24">
        <v>4394</v>
      </c>
      <c r="IF20" s="24">
        <v>3554</v>
      </c>
      <c r="IG20" s="54">
        <v>3998</v>
      </c>
      <c r="IH20" s="24">
        <v>4985</v>
      </c>
      <c r="II20" s="24">
        <v>3482</v>
      </c>
      <c r="IJ20" s="24">
        <v>4210</v>
      </c>
      <c r="IK20" s="24">
        <v>4563</v>
      </c>
      <c r="IL20" s="24">
        <v>4834</v>
      </c>
      <c r="IM20" s="24">
        <v>4535</v>
      </c>
      <c r="IN20" s="24">
        <v>4637</v>
      </c>
      <c r="IO20" s="25">
        <f t="shared" si="18"/>
        <v>50723</v>
      </c>
      <c r="IP20" s="24">
        <v>3948</v>
      </c>
      <c r="IQ20" s="24">
        <v>5037</v>
      </c>
      <c r="IR20" s="24">
        <v>5949</v>
      </c>
      <c r="IS20" s="24">
        <v>4562</v>
      </c>
      <c r="IT20" s="54">
        <v>4633</v>
      </c>
      <c r="IU20" s="24">
        <v>3901</v>
      </c>
      <c r="IV20" s="24">
        <v>3795</v>
      </c>
      <c r="IW20" s="24">
        <v>5114</v>
      </c>
      <c r="IX20" s="24">
        <v>4507</v>
      </c>
      <c r="IY20" s="24">
        <v>6290</v>
      </c>
      <c r="IZ20" s="24">
        <v>4741</v>
      </c>
      <c r="JA20" s="24"/>
      <c r="JB20" s="25">
        <f t="shared" si="19"/>
        <v>52477</v>
      </c>
    </row>
    <row r="21" spans="1:262" ht="15.9" customHeight="1">
      <c r="A21" s="17" t="s">
        <v>112</v>
      </c>
      <c r="B21" s="17" t="s">
        <v>8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18">
        <f t="shared" si="12"/>
        <v>0</v>
      </c>
      <c r="P21" s="18">
        <v>0</v>
      </c>
      <c r="Q21" s="18">
        <v>0</v>
      </c>
      <c r="R21" s="18">
        <v>0</v>
      </c>
      <c r="S21" s="18">
        <v>0</v>
      </c>
      <c r="T21" s="18">
        <v>0</v>
      </c>
      <c r="U21" s="18">
        <v>0</v>
      </c>
      <c r="V21" s="18">
        <v>0</v>
      </c>
      <c r="W21" s="18">
        <v>0</v>
      </c>
      <c r="X21" s="18">
        <v>0</v>
      </c>
      <c r="Y21" s="18">
        <v>0</v>
      </c>
      <c r="Z21" s="18">
        <v>0</v>
      </c>
      <c r="AA21" s="18">
        <v>0</v>
      </c>
      <c r="AB21" s="18">
        <f t="shared" si="13"/>
        <v>0</v>
      </c>
      <c r="AC21" s="18">
        <v>0</v>
      </c>
      <c r="AD21" s="18">
        <v>0</v>
      </c>
      <c r="AE21" s="18">
        <v>11133</v>
      </c>
      <c r="AF21" s="18">
        <v>15871</v>
      </c>
      <c r="AG21" s="18">
        <v>14201</v>
      </c>
      <c r="AH21" s="18">
        <v>13024</v>
      </c>
      <c r="AI21" s="18">
        <v>14469</v>
      </c>
      <c r="AJ21" s="18">
        <v>16816</v>
      </c>
      <c r="AK21" s="18">
        <v>14073</v>
      </c>
      <c r="AL21" s="18">
        <v>14853</v>
      </c>
      <c r="AM21" s="18">
        <v>15604</v>
      </c>
      <c r="AN21" s="18">
        <v>16988</v>
      </c>
      <c r="AO21" s="18">
        <f t="shared" si="14"/>
        <v>147032</v>
      </c>
      <c r="AP21" s="18">
        <v>16900</v>
      </c>
      <c r="AQ21" s="18">
        <v>16244</v>
      </c>
      <c r="AR21" s="18">
        <v>14940</v>
      </c>
      <c r="AS21" s="18">
        <v>16949</v>
      </c>
      <c r="AT21" s="18">
        <v>18945</v>
      </c>
      <c r="AU21" s="18">
        <v>14803</v>
      </c>
      <c r="AV21" s="18">
        <v>15478</v>
      </c>
      <c r="AW21" s="18">
        <v>17403</v>
      </c>
      <c r="AX21" s="18">
        <v>16377</v>
      </c>
      <c r="AY21" s="18">
        <v>17443</v>
      </c>
      <c r="AZ21" s="18">
        <v>19087</v>
      </c>
      <c r="BA21" s="18">
        <v>18960</v>
      </c>
      <c r="BB21" s="18">
        <f t="shared" si="0"/>
        <v>203529</v>
      </c>
      <c r="BC21" s="18">
        <v>22042</v>
      </c>
      <c r="BD21" s="18">
        <v>23790</v>
      </c>
      <c r="BE21" s="18">
        <v>22701</v>
      </c>
      <c r="BF21" s="18">
        <v>20917</v>
      </c>
      <c r="BG21" s="18">
        <v>23071</v>
      </c>
      <c r="BH21" s="18">
        <v>22838</v>
      </c>
      <c r="BI21" s="18">
        <v>22267</v>
      </c>
      <c r="BJ21" s="18">
        <v>24051</v>
      </c>
      <c r="BK21" s="18">
        <v>22653</v>
      </c>
      <c r="BL21" s="18">
        <v>24308</v>
      </c>
      <c r="BM21" s="18">
        <v>23976</v>
      </c>
      <c r="BN21" s="18">
        <v>24285</v>
      </c>
      <c r="BO21" s="18">
        <f t="shared" si="1"/>
        <v>276899</v>
      </c>
      <c r="BP21" s="18">
        <v>21887</v>
      </c>
      <c r="BQ21" s="18">
        <v>21450</v>
      </c>
      <c r="BR21" s="18">
        <v>21816</v>
      </c>
      <c r="BS21" s="18">
        <v>22718</v>
      </c>
      <c r="BT21" s="18">
        <v>25514</v>
      </c>
      <c r="BU21" s="18">
        <v>25802</v>
      </c>
      <c r="BV21" s="18">
        <v>27708</v>
      </c>
      <c r="BW21" s="18">
        <v>31985</v>
      </c>
      <c r="BX21" s="18">
        <v>27477</v>
      </c>
      <c r="BY21" s="18">
        <v>30483</v>
      </c>
      <c r="BZ21" s="18">
        <v>30098</v>
      </c>
      <c r="CA21" s="18">
        <v>30633</v>
      </c>
      <c r="CB21" s="18">
        <f t="shared" si="2"/>
        <v>317571</v>
      </c>
      <c r="CC21" s="18">
        <v>28410</v>
      </c>
      <c r="CD21" s="18">
        <v>30556</v>
      </c>
      <c r="CE21" s="18">
        <v>29786</v>
      </c>
      <c r="CF21" s="18">
        <v>28267</v>
      </c>
      <c r="CG21" s="18">
        <v>31354</v>
      </c>
      <c r="CH21" s="18">
        <v>30833</v>
      </c>
      <c r="CI21" s="18">
        <v>31646</v>
      </c>
      <c r="CJ21" s="18">
        <v>33897</v>
      </c>
      <c r="CK21" s="18">
        <v>32111</v>
      </c>
      <c r="CL21" s="18">
        <v>32369</v>
      </c>
      <c r="CM21" s="18">
        <v>30535</v>
      </c>
      <c r="CN21" s="18">
        <v>33170</v>
      </c>
      <c r="CO21" s="18">
        <f t="shared" si="3"/>
        <v>372934</v>
      </c>
      <c r="CP21" s="18">
        <v>35536</v>
      </c>
      <c r="CQ21" s="18">
        <v>34221</v>
      </c>
      <c r="CR21" s="18">
        <v>33335</v>
      </c>
      <c r="CS21" s="18">
        <v>33494</v>
      </c>
      <c r="CT21" s="18">
        <v>35803</v>
      </c>
      <c r="CU21" s="18">
        <v>34801</v>
      </c>
      <c r="CV21" s="18">
        <v>35280</v>
      </c>
      <c r="CW21" s="18">
        <v>37073</v>
      </c>
      <c r="CX21" s="18">
        <v>34241</v>
      </c>
      <c r="CY21" s="18">
        <v>37753</v>
      </c>
      <c r="CZ21" s="18">
        <v>37239</v>
      </c>
      <c r="DA21" s="18">
        <v>37209</v>
      </c>
      <c r="DB21" s="18">
        <f t="shared" si="4"/>
        <v>425985</v>
      </c>
      <c r="DC21" s="18">
        <v>35523</v>
      </c>
      <c r="DD21" s="18">
        <v>34885</v>
      </c>
      <c r="DE21" s="18">
        <v>35238</v>
      </c>
      <c r="DF21" s="18">
        <v>33098</v>
      </c>
      <c r="DG21" s="18">
        <v>36507</v>
      </c>
      <c r="DH21" s="18">
        <v>36728</v>
      </c>
      <c r="DI21" s="18">
        <v>37453</v>
      </c>
      <c r="DJ21" s="18">
        <v>41934</v>
      </c>
      <c r="DK21" s="18">
        <v>38500</v>
      </c>
      <c r="DL21" s="18">
        <v>41039</v>
      </c>
      <c r="DM21" s="18">
        <v>39987</v>
      </c>
      <c r="DN21" s="18">
        <v>39217</v>
      </c>
      <c r="DO21" s="18">
        <f t="shared" si="5"/>
        <v>450109</v>
      </c>
      <c r="DP21" s="18">
        <v>37629</v>
      </c>
      <c r="DQ21" s="18">
        <v>36714</v>
      </c>
      <c r="DR21" s="18">
        <v>34956</v>
      </c>
      <c r="DS21" s="18">
        <v>34178</v>
      </c>
      <c r="DT21" s="18">
        <v>37734</v>
      </c>
      <c r="DU21" s="18">
        <v>36058</v>
      </c>
      <c r="DV21" s="18">
        <v>36389</v>
      </c>
      <c r="DW21" s="18">
        <v>42672</v>
      </c>
      <c r="DX21" s="18">
        <v>40555</v>
      </c>
      <c r="DY21" s="18">
        <v>44940</v>
      </c>
      <c r="DZ21" s="18">
        <v>42341</v>
      </c>
      <c r="EA21" s="18">
        <v>44237</v>
      </c>
      <c r="EB21" s="18">
        <f t="shared" si="6"/>
        <v>468403</v>
      </c>
      <c r="EC21" s="18">
        <v>39343</v>
      </c>
      <c r="ED21" s="18">
        <v>43539</v>
      </c>
      <c r="EE21" s="18">
        <v>41348</v>
      </c>
      <c r="EF21" s="18">
        <v>40687</v>
      </c>
      <c r="EG21" s="18">
        <v>45013</v>
      </c>
      <c r="EH21" s="18">
        <v>43248</v>
      </c>
      <c r="EI21" s="18">
        <v>44292</v>
      </c>
      <c r="EJ21" s="18">
        <v>47531</v>
      </c>
      <c r="EK21" s="18">
        <v>44016</v>
      </c>
      <c r="EL21" s="18">
        <v>47143</v>
      </c>
      <c r="EM21" s="18">
        <v>39446</v>
      </c>
      <c r="EN21" s="18">
        <v>42296</v>
      </c>
      <c r="EO21" s="18">
        <f t="shared" si="15"/>
        <v>517902</v>
      </c>
      <c r="EP21" s="24">
        <v>42057</v>
      </c>
      <c r="EQ21" s="18">
        <v>39889</v>
      </c>
      <c r="ER21" s="24">
        <v>46817</v>
      </c>
      <c r="ES21" s="18">
        <v>46226</v>
      </c>
      <c r="ET21" s="18">
        <v>46173</v>
      </c>
      <c r="EU21" s="18">
        <v>45397</v>
      </c>
      <c r="EV21" s="18">
        <v>47996</v>
      </c>
      <c r="EW21" s="18">
        <v>53010</v>
      </c>
      <c r="EX21" s="18">
        <v>46754</v>
      </c>
      <c r="EY21" s="18">
        <v>50292</v>
      </c>
      <c r="EZ21" s="18">
        <v>48787</v>
      </c>
      <c r="FA21" s="18">
        <v>54090</v>
      </c>
      <c r="FB21" s="25">
        <f t="shared" si="7"/>
        <v>567488</v>
      </c>
      <c r="FC21" s="24">
        <v>53882</v>
      </c>
      <c r="FD21" s="18">
        <v>47795</v>
      </c>
      <c r="FE21" s="24">
        <v>45494</v>
      </c>
      <c r="FF21" s="18">
        <v>40686</v>
      </c>
      <c r="FG21" s="18">
        <v>44368</v>
      </c>
      <c r="FH21" s="18">
        <v>44369</v>
      </c>
      <c r="FI21" s="18">
        <v>45831</v>
      </c>
      <c r="FJ21" s="18">
        <v>49128</v>
      </c>
      <c r="FK21" s="18">
        <v>42704</v>
      </c>
      <c r="FL21" s="18">
        <v>46442</v>
      </c>
      <c r="FM21" s="18">
        <v>45370</v>
      </c>
      <c r="FN21" s="18">
        <v>50140</v>
      </c>
      <c r="FO21" s="25">
        <f t="shared" si="8"/>
        <v>556209</v>
      </c>
      <c r="FP21" s="24">
        <v>46198</v>
      </c>
      <c r="FQ21" s="18">
        <v>45995</v>
      </c>
      <c r="FR21" s="24">
        <v>49584</v>
      </c>
      <c r="FS21" s="18">
        <v>50085</v>
      </c>
      <c r="FT21" s="18">
        <v>59314</v>
      </c>
      <c r="FU21" s="18">
        <v>60699</v>
      </c>
      <c r="FV21" s="18">
        <v>61367</v>
      </c>
      <c r="FW21" s="18">
        <v>64771</v>
      </c>
      <c r="FX21" s="18">
        <v>58571</v>
      </c>
      <c r="FY21" s="18">
        <v>60344</v>
      </c>
      <c r="FZ21" s="18">
        <v>58552</v>
      </c>
      <c r="GA21" s="18">
        <v>60899</v>
      </c>
      <c r="GB21" s="25">
        <f t="shared" si="9"/>
        <v>676379</v>
      </c>
      <c r="GC21" s="24">
        <v>62640</v>
      </c>
      <c r="GD21" s="18">
        <v>61653</v>
      </c>
      <c r="GE21" s="24">
        <v>30037</v>
      </c>
      <c r="GF21" s="18">
        <v>87</v>
      </c>
      <c r="GG21" s="18">
        <v>82</v>
      </c>
      <c r="GH21" s="18">
        <v>7</v>
      </c>
      <c r="GI21" s="18">
        <v>5754</v>
      </c>
      <c r="GJ21" s="18">
        <v>11761</v>
      </c>
      <c r="GK21" s="18">
        <v>16000</v>
      </c>
      <c r="GL21" s="18">
        <v>19586</v>
      </c>
      <c r="GM21" s="18">
        <v>28665</v>
      </c>
      <c r="GN21" s="18">
        <v>39045</v>
      </c>
      <c r="GO21" s="25">
        <f t="shared" si="10"/>
        <v>275317</v>
      </c>
      <c r="GP21" s="24">
        <v>34149</v>
      </c>
      <c r="GQ21" s="18">
        <v>15378</v>
      </c>
      <c r="GR21" s="24">
        <v>25385</v>
      </c>
      <c r="GS21" s="18">
        <v>22535</v>
      </c>
      <c r="GT21" s="18">
        <v>29759</v>
      </c>
      <c r="GU21" s="18">
        <v>33965</v>
      </c>
      <c r="GV21" s="18">
        <v>37107</v>
      </c>
      <c r="GW21" s="18">
        <v>39412</v>
      </c>
      <c r="GX21" s="18">
        <v>36335</v>
      </c>
      <c r="GY21" s="18">
        <v>42186</v>
      </c>
      <c r="GZ21" s="18">
        <v>42138</v>
      </c>
      <c r="HA21" s="18">
        <v>45646</v>
      </c>
      <c r="HB21" s="25">
        <f t="shared" si="16"/>
        <v>403995</v>
      </c>
      <c r="HC21" s="24">
        <v>39475</v>
      </c>
      <c r="HD21" s="24">
        <v>40817</v>
      </c>
      <c r="HE21" s="24">
        <v>41257</v>
      </c>
      <c r="HF21" s="24">
        <v>41377</v>
      </c>
      <c r="HG21" s="24">
        <v>46741</v>
      </c>
      <c r="HH21" s="24">
        <v>50152</v>
      </c>
      <c r="HI21" s="24">
        <v>53767</v>
      </c>
      <c r="HJ21" s="24">
        <v>53735</v>
      </c>
      <c r="HK21" s="24">
        <v>48636</v>
      </c>
      <c r="HL21" s="24">
        <v>56512</v>
      </c>
      <c r="HM21" s="24">
        <v>52855</v>
      </c>
      <c r="HN21" s="24">
        <v>66036</v>
      </c>
      <c r="HO21" s="25">
        <f t="shared" si="11"/>
        <v>591360</v>
      </c>
      <c r="HP21" s="24">
        <v>75607</v>
      </c>
      <c r="HQ21" s="24">
        <v>68923</v>
      </c>
      <c r="HR21" s="24">
        <v>66253</v>
      </c>
      <c r="HS21" s="24">
        <v>59313</v>
      </c>
      <c r="HT21" s="24">
        <v>67115</v>
      </c>
      <c r="HU21" s="24">
        <v>62668</v>
      </c>
      <c r="HV21" s="24">
        <v>74154</v>
      </c>
      <c r="HW21" s="24">
        <v>81256</v>
      </c>
      <c r="HX21" s="24">
        <v>74763</v>
      </c>
      <c r="HY21" s="24">
        <v>77393</v>
      </c>
      <c r="HZ21" s="24">
        <v>78177</v>
      </c>
      <c r="IA21" s="24">
        <v>84489</v>
      </c>
      <c r="IB21" s="25">
        <f t="shared" si="17"/>
        <v>870111</v>
      </c>
      <c r="IC21" s="24">
        <v>74746</v>
      </c>
      <c r="ID21" s="24">
        <v>71904</v>
      </c>
      <c r="IE21" s="24">
        <v>68549</v>
      </c>
      <c r="IF21" s="24">
        <v>72966</v>
      </c>
      <c r="IG21" s="54">
        <v>76795</v>
      </c>
      <c r="IH21" s="24">
        <v>76722</v>
      </c>
      <c r="II21" s="24">
        <v>73434</v>
      </c>
      <c r="IJ21" s="24">
        <v>84646</v>
      </c>
      <c r="IK21" s="24">
        <v>80044</v>
      </c>
      <c r="IL21" s="24">
        <v>81678</v>
      </c>
      <c r="IM21" s="24">
        <v>74649</v>
      </c>
      <c r="IN21" s="24">
        <v>74173</v>
      </c>
      <c r="IO21" s="25">
        <f t="shared" si="18"/>
        <v>910306</v>
      </c>
      <c r="IP21" s="24">
        <v>79470</v>
      </c>
      <c r="IQ21" s="24">
        <v>74436</v>
      </c>
      <c r="IR21" s="24">
        <v>77826</v>
      </c>
      <c r="IS21" s="24">
        <v>77173</v>
      </c>
      <c r="IT21" s="54">
        <v>87144</v>
      </c>
      <c r="IU21" s="24">
        <v>79045</v>
      </c>
      <c r="IV21" s="24">
        <v>84752</v>
      </c>
      <c r="IW21" s="24">
        <v>87353</v>
      </c>
      <c r="IX21" s="24">
        <v>79391</v>
      </c>
      <c r="IY21" s="24">
        <v>84449</v>
      </c>
      <c r="IZ21" s="24">
        <v>85606</v>
      </c>
      <c r="JA21" s="24"/>
      <c r="JB21" s="25">
        <f t="shared" si="19"/>
        <v>896645</v>
      </c>
    </row>
    <row r="22" spans="1:262" ht="15.9" customHeight="1">
      <c r="A22" s="17" t="s">
        <v>113</v>
      </c>
      <c r="B22" s="17" t="s">
        <v>11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>
        <f>SUM(C22:N22)</f>
        <v>0</v>
      </c>
      <c r="P22" s="18">
        <v>0</v>
      </c>
      <c r="Q22" s="18">
        <v>0</v>
      </c>
      <c r="R22" s="18">
        <v>0</v>
      </c>
      <c r="S22" s="18">
        <v>0</v>
      </c>
      <c r="T22" s="18">
        <v>0</v>
      </c>
      <c r="U22" s="18">
        <v>0</v>
      </c>
      <c r="V22" s="18">
        <v>0</v>
      </c>
      <c r="W22" s="18">
        <v>0</v>
      </c>
      <c r="X22" s="18">
        <v>0</v>
      </c>
      <c r="Y22" s="18">
        <v>0</v>
      </c>
      <c r="Z22" s="18">
        <v>0</v>
      </c>
      <c r="AA22" s="18">
        <v>0</v>
      </c>
      <c r="AB22" s="18">
        <f>SUM(P22:AA22)</f>
        <v>0</v>
      </c>
      <c r="AC22" s="18">
        <v>0</v>
      </c>
      <c r="AD22" s="18">
        <v>0</v>
      </c>
      <c r="AE22" s="18">
        <v>0</v>
      </c>
      <c r="AF22" s="18">
        <v>0</v>
      </c>
      <c r="AG22" s="18">
        <v>0</v>
      </c>
      <c r="AH22" s="18">
        <v>0</v>
      </c>
      <c r="AI22" s="18">
        <v>0</v>
      </c>
      <c r="AJ22" s="18">
        <v>0</v>
      </c>
      <c r="AK22" s="18">
        <v>0</v>
      </c>
      <c r="AL22" s="18">
        <v>0</v>
      </c>
      <c r="AM22" s="18">
        <v>4360</v>
      </c>
      <c r="AN22" s="18">
        <v>22986</v>
      </c>
      <c r="AO22" s="18">
        <f>SUM(AC22:AN22)</f>
        <v>27346</v>
      </c>
      <c r="AP22" s="18">
        <v>25519</v>
      </c>
      <c r="AQ22" s="18">
        <v>24464</v>
      </c>
      <c r="AR22" s="18">
        <v>22079</v>
      </c>
      <c r="AS22" s="18">
        <v>25216</v>
      </c>
      <c r="AT22" s="18">
        <v>25403</v>
      </c>
      <c r="AU22" s="18">
        <v>21935</v>
      </c>
      <c r="AV22" s="18">
        <v>22962</v>
      </c>
      <c r="AW22" s="18">
        <v>25004</v>
      </c>
      <c r="AX22" s="18">
        <v>20911</v>
      </c>
      <c r="AY22" s="18">
        <v>25386</v>
      </c>
      <c r="AZ22" s="18">
        <v>26796</v>
      </c>
      <c r="BA22" s="18">
        <v>25669</v>
      </c>
      <c r="BB22" s="18">
        <f t="shared" si="0"/>
        <v>291344</v>
      </c>
      <c r="BC22" s="18">
        <v>30524</v>
      </c>
      <c r="BD22" s="18">
        <v>31498</v>
      </c>
      <c r="BE22" s="18">
        <v>29843</v>
      </c>
      <c r="BF22" s="18">
        <v>27564</v>
      </c>
      <c r="BG22" s="18">
        <v>30232</v>
      </c>
      <c r="BH22" s="18">
        <v>28720</v>
      </c>
      <c r="BI22" s="18">
        <v>31692</v>
      </c>
      <c r="BJ22" s="18">
        <v>33916</v>
      </c>
      <c r="BK22" s="18">
        <v>29836</v>
      </c>
      <c r="BL22" s="18">
        <v>36756</v>
      </c>
      <c r="BM22" s="18">
        <v>45268</v>
      </c>
      <c r="BN22" s="18">
        <v>46025</v>
      </c>
      <c r="BO22" s="18">
        <f t="shared" si="1"/>
        <v>401874</v>
      </c>
      <c r="BP22" s="18">
        <v>49017</v>
      </c>
      <c r="BQ22" s="18">
        <v>47920</v>
      </c>
      <c r="BR22" s="18">
        <v>41955</v>
      </c>
      <c r="BS22" s="18">
        <v>39742</v>
      </c>
      <c r="BT22" s="18">
        <v>44814</v>
      </c>
      <c r="BU22" s="18">
        <v>44415</v>
      </c>
      <c r="BV22" s="18">
        <v>51501</v>
      </c>
      <c r="BW22" s="18">
        <v>54039</v>
      </c>
      <c r="BX22" s="18">
        <v>41081</v>
      </c>
      <c r="BY22" s="18">
        <v>43933</v>
      </c>
      <c r="BZ22" s="18">
        <v>42094</v>
      </c>
      <c r="CA22" s="18">
        <v>45007</v>
      </c>
      <c r="CB22" s="18">
        <f t="shared" si="2"/>
        <v>545518</v>
      </c>
      <c r="CC22" s="18">
        <v>55068</v>
      </c>
      <c r="CD22" s="18">
        <v>54862</v>
      </c>
      <c r="CE22" s="18">
        <v>49936</v>
      </c>
      <c r="CF22" s="18">
        <v>47319</v>
      </c>
      <c r="CG22" s="18">
        <v>49249</v>
      </c>
      <c r="CH22" s="18">
        <v>48423</v>
      </c>
      <c r="CI22" s="18">
        <v>55064</v>
      </c>
      <c r="CJ22" s="18">
        <v>55641</v>
      </c>
      <c r="CK22" s="18">
        <v>51257</v>
      </c>
      <c r="CL22" s="18">
        <v>59681</v>
      </c>
      <c r="CM22" s="18">
        <v>56555</v>
      </c>
      <c r="CN22" s="18">
        <v>59381</v>
      </c>
      <c r="CO22" s="18">
        <f t="shared" si="3"/>
        <v>642436</v>
      </c>
      <c r="CP22" s="18">
        <v>63967</v>
      </c>
      <c r="CQ22" s="18">
        <v>62137</v>
      </c>
      <c r="CR22" s="18">
        <v>60740</v>
      </c>
      <c r="CS22" s="18">
        <v>55525</v>
      </c>
      <c r="CT22" s="18">
        <v>58411</v>
      </c>
      <c r="CU22" s="18">
        <v>56354</v>
      </c>
      <c r="CV22" s="18">
        <v>61659</v>
      </c>
      <c r="CW22" s="18">
        <v>61568</v>
      </c>
      <c r="CX22" s="18">
        <v>57636</v>
      </c>
      <c r="CY22" s="18">
        <v>67053</v>
      </c>
      <c r="CZ22" s="18">
        <v>63515</v>
      </c>
      <c r="DA22" s="18">
        <v>64638</v>
      </c>
      <c r="DB22" s="18">
        <f t="shared" si="4"/>
        <v>733203</v>
      </c>
      <c r="DC22" s="18">
        <v>64594</v>
      </c>
      <c r="DD22" s="18">
        <v>65035</v>
      </c>
      <c r="DE22" s="18">
        <v>62057</v>
      </c>
      <c r="DF22" s="18">
        <v>58943</v>
      </c>
      <c r="DG22" s="18">
        <v>62843</v>
      </c>
      <c r="DH22" s="18">
        <v>58369</v>
      </c>
      <c r="DI22" s="18">
        <v>64330</v>
      </c>
      <c r="DJ22" s="18">
        <v>68039</v>
      </c>
      <c r="DK22" s="18">
        <v>61768</v>
      </c>
      <c r="DL22" s="18">
        <v>72428</v>
      </c>
      <c r="DM22" s="18">
        <v>60595</v>
      </c>
      <c r="DN22" s="18">
        <v>64907</v>
      </c>
      <c r="DO22" s="18">
        <f t="shared" si="5"/>
        <v>763908</v>
      </c>
      <c r="DP22" s="18">
        <v>69911</v>
      </c>
      <c r="DQ22" s="18">
        <v>72916</v>
      </c>
      <c r="DR22" s="18">
        <v>68066</v>
      </c>
      <c r="DS22" s="18">
        <v>62564</v>
      </c>
      <c r="DT22" s="18">
        <v>66586</v>
      </c>
      <c r="DU22" s="18">
        <v>62898</v>
      </c>
      <c r="DV22" s="18">
        <v>69114</v>
      </c>
      <c r="DW22" s="18">
        <v>75020</v>
      </c>
      <c r="DX22" s="18">
        <v>67984</v>
      </c>
      <c r="DY22" s="18">
        <v>80997</v>
      </c>
      <c r="DZ22" s="18">
        <v>71741</v>
      </c>
      <c r="EA22" s="18">
        <v>73158</v>
      </c>
      <c r="EB22" s="18">
        <f t="shared" si="6"/>
        <v>840955</v>
      </c>
      <c r="EC22" s="18">
        <v>73585</v>
      </c>
      <c r="ED22" s="18">
        <v>74235</v>
      </c>
      <c r="EE22" s="18">
        <v>66755</v>
      </c>
      <c r="EF22" s="18">
        <v>64799</v>
      </c>
      <c r="EG22" s="18">
        <v>71972</v>
      </c>
      <c r="EH22" s="18">
        <v>66468</v>
      </c>
      <c r="EI22" s="18">
        <v>72878</v>
      </c>
      <c r="EJ22" s="18">
        <v>73639</v>
      </c>
      <c r="EK22" s="18">
        <v>70793</v>
      </c>
      <c r="EL22" s="18">
        <v>82885</v>
      </c>
      <c r="EM22" s="18">
        <v>74912</v>
      </c>
      <c r="EN22" s="18">
        <v>70333</v>
      </c>
      <c r="EO22" s="18">
        <f t="shared" si="15"/>
        <v>863254</v>
      </c>
      <c r="EP22" s="24">
        <v>73772</v>
      </c>
      <c r="EQ22" s="18">
        <v>67690</v>
      </c>
      <c r="ER22" s="24">
        <v>69834</v>
      </c>
      <c r="ES22" s="18">
        <v>54989</v>
      </c>
      <c r="ET22" s="18">
        <v>66332</v>
      </c>
      <c r="EU22" s="18">
        <v>71103</v>
      </c>
      <c r="EV22" s="18">
        <v>82314</v>
      </c>
      <c r="EW22" s="18">
        <v>83508</v>
      </c>
      <c r="EX22" s="18">
        <v>77654</v>
      </c>
      <c r="EY22" s="18">
        <v>87358</v>
      </c>
      <c r="EZ22" s="18">
        <v>84313</v>
      </c>
      <c r="FA22" s="18">
        <v>86706</v>
      </c>
      <c r="FB22" s="25">
        <f t="shared" si="7"/>
        <v>905573</v>
      </c>
      <c r="FC22" s="24">
        <v>82842</v>
      </c>
      <c r="FD22" s="18">
        <v>79865</v>
      </c>
      <c r="FE22" s="24">
        <v>83633</v>
      </c>
      <c r="FF22" s="18">
        <v>78591</v>
      </c>
      <c r="FG22" s="18">
        <v>81511</v>
      </c>
      <c r="FH22" s="18">
        <v>74322</v>
      </c>
      <c r="FI22" s="18">
        <v>82508</v>
      </c>
      <c r="FJ22" s="18">
        <v>84245</v>
      </c>
      <c r="FK22" s="18">
        <v>80685</v>
      </c>
      <c r="FL22" s="18">
        <v>90409</v>
      </c>
      <c r="FM22" s="18">
        <v>84056</v>
      </c>
      <c r="FN22" s="18">
        <v>86877</v>
      </c>
      <c r="FO22" s="25">
        <f t="shared" si="8"/>
        <v>989544</v>
      </c>
      <c r="FP22" s="24">
        <v>88756</v>
      </c>
      <c r="FQ22" s="18">
        <v>80730</v>
      </c>
      <c r="FR22" s="24">
        <v>76774</v>
      </c>
      <c r="FS22" s="18">
        <v>82603</v>
      </c>
      <c r="FT22" s="18">
        <v>95611</v>
      </c>
      <c r="FU22" s="18">
        <v>90007</v>
      </c>
      <c r="FV22" s="18">
        <v>104125</v>
      </c>
      <c r="FW22" s="18">
        <v>117812</v>
      </c>
      <c r="FX22" s="18">
        <v>106611</v>
      </c>
      <c r="FY22" s="18">
        <v>101308</v>
      </c>
      <c r="FZ22" s="18">
        <v>102197</v>
      </c>
      <c r="GA22" s="18">
        <v>102761</v>
      </c>
      <c r="GB22" s="25">
        <f t="shared" si="9"/>
        <v>1149295</v>
      </c>
      <c r="GC22" s="24">
        <v>97740</v>
      </c>
      <c r="GD22" s="18">
        <v>102577</v>
      </c>
      <c r="GE22" s="24">
        <v>51684</v>
      </c>
      <c r="GF22" s="18">
        <v>133</v>
      </c>
      <c r="GG22" s="18">
        <v>22</v>
      </c>
      <c r="GH22" s="18">
        <v>12</v>
      </c>
      <c r="GI22" s="18">
        <v>7372</v>
      </c>
      <c r="GJ22" s="18">
        <v>15659</v>
      </c>
      <c r="GK22" s="18">
        <v>18106</v>
      </c>
      <c r="GL22" s="18">
        <v>27438</v>
      </c>
      <c r="GM22" s="18">
        <v>43992</v>
      </c>
      <c r="GN22" s="18">
        <v>52336</v>
      </c>
      <c r="GO22" s="25">
        <f t="shared" si="10"/>
        <v>417071</v>
      </c>
      <c r="GP22" s="24">
        <v>54955</v>
      </c>
      <c r="GQ22" s="18">
        <v>21494</v>
      </c>
      <c r="GR22" s="24">
        <v>36645</v>
      </c>
      <c r="GS22" s="18">
        <v>32441</v>
      </c>
      <c r="GT22" s="18">
        <v>44056</v>
      </c>
      <c r="GU22" s="18">
        <v>51409</v>
      </c>
      <c r="GV22" s="18">
        <v>64320</v>
      </c>
      <c r="GW22" s="18">
        <v>69521</v>
      </c>
      <c r="GX22" s="18">
        <v>69296</v>
      </c>
      <c r="GY22" s="18">
        <v>63988</v>
      </c>
      <c r="GZ22" s="18">
        <v>71784</v>
      </c>
      <c r="HA22" s="18">
        <v>72560</v>
      </c>
      <c r="HB22" s="25">
        <f t="shared" si="16"/>
        <v>652469</v>
      </c>
      <c r="HC22" s="24">
        <v>71717</v>
      </c>
      <c r="HD22" s="24">
        <v>73165</v>
      </c>
      <c r="HE22" s="24">
        <v>74914</v>
      </c>
      <c r="HF22" s="24">
        <v>66982</v>
      </c>
      <c r="HG22" s="24">
        <v>72185</v>
      </c>
      <c r="HH22" s="24">
        <v>71055</v>
      </c>
      <c r="HI22" s="24">
        <v>89527</v>
      </c>
      <c r="HJ22" s="24">
        <v>97311</v>
      </c>
      <c r="HK22" s="24">
        <v>90427</v>
      </c>
      <c r="HL22" s="24">
        <v>103172</v>
      </c>
      <c r="HM22" s="24">
        <v>92712</v>
      </c>
      <c r="HN22" s="24">
        <v>101971</v>
      </c>
      <c r="HO22" s="25">
        <f t="shared" si="11"/>
        <v>1005138</v>
      </c>
      <c r="HP22" s="24">
        <v>105705</v>
      </c>
      <c r="HQ22" s="24">
        <v>96821</v>
      </c>
      <c r="HR22" s="24">
        <v>93269</v>
      </c>
      <c r="HS22" s="24">
        <v>78756</v>
      </c>
      <c r="HT22" s="24">
        <v>89067</v>
      </c>
      <c r="HU22" s="24">
        <v>81926</v>
      </c>
      <c r="HV22" s="24">
        <v>89558</v>
      </c>
      <c r="HW22" s="24">
        <v>95388</v>
      </c>
      <c r="HX22" s="24">
        <v>87491</v>
      </c>
      <c r="HY22" s="24">
        <v>89891</v>
      </c>
      <c r="HZ22" s="24">
        <v>85429</v>
      </c>
      <c r="IA22" s="24">
        <v>98004</v>
      </c>
      <c r="IB22" s="25">
        <f t="shared" si="17"/>
        <v>1091305</v>
      </c>
      <c r="IC22" s="24">
        <v>98489</v>
      </c>
      <c r="ID22" s="24">
        <v>93697</v>
      </c>
      <c r="IE22" s="24">
        <v>88102</v>
      </c>
      <c r="IF22" s="24">
        <v>83083</v>
      </c>
      <c r="IG22" s="18">
        <v>87014</v>
      </c>
      <c r="IH22" s="24">
        <v>83805</v>
      </c>
      <c r="II22" s="24">
        <v>91079</v>
      </c>
      <c r="IJ22" s="24">
        <v>96959</v>
      </c>
      <c r="IK22" s="24">
        <v>93518</v>
      </c>
      <c r="IL22" s="24">
        <v>97576</v>
      </c>
      <c r="IM22" s="24">
        <v>87670</v>
      </c>
      <c r="IN22" s="24">
        <v>96276</v>
      </c>
      <c r="IO22" s="25">
        <f t="shared" si="18"/>
        <v>1097268</v>
      </c>
      <c r="IP22" s="24">
        <v>101654</v>
      </c>
      <c r="IQ22" s="24">
        <v>92196</v>
      </c>
      <c r="IR22" s="24">
        <v>92167</v>
      </c>
      <c r="IS22" s="24">
        <v>78258</v>
      </c>
      <c r="IT22" s="18">
        <v>85493</v>
      </c>
      <c r="IU22" s="24">
        <v>78431</v>
      </c>
      <c r="IV22" s="24">
        <v>92672</v>
      </c>
      <c r="IW22" s="24">
        <v>94626</v>
      </c>
      <c r="IX22" s="24">
        <v>80489</v>
      </c>
      <c r="IY22" s="24">
        <v>97092</v>
      </c>
      <c r="IZ22" s="24">
        <v>86390</v>
      </c>
      <c r="JA22" s="24"/>
      <c r="JB22" s="25">
        <f t="shared" si="19"/>
        <v>979468</v>
      </c>
    </row>
    <row r="23" spans="1:262" ht="15.9" customHeight="1">
      <c r="A23" s="19" t="s">
        <v>88</v>
      </c>
      <c r="B23" s="19"/>
      <c r="C23" s="20">
        <f t="shared" ref="C23:BN23" si="20">SUM(C11:C22)</f>
        <v>0</v>
      </c>
      <c r="D23" s="20">
        <f t="shared" si="20"/>
        <v>0</v>
      </c>
      <c r="E23" s="20">
        <f t="shared" si="20"/>
        <v>0</v>
      </c>
      <c r="F23" s="20">
        <f t="shared" si="20"/>
        <v>0</v>
      </c>
      <c r="G23" s="20">
        <f t="shared" si="20"/>
        <v>0</v>
      </c>
      <c r="H23" s="20">
        <f t="shared" si="20"/>
        <v>0</v>
      </c>
      <c r="I23" s="20">
        <f t="shared" si="20"/>
        <v>0</v>
      </c>
      <c r="J23" s="20">
        <f t="shared" si="20"/>
        <v>0</v>
      </c>
      <c r="K23" s="20">
        <f t="shared" si="20"/>
        <v>0</v>
      </c>
      <c r="L23" s="20">
        <f t="shared" si="20"/>
        <v>0</v>
      </c>
      <c r="M23" s="20">
        <f t="shared" si="20"/>
        <v>0</v>
      </c>
      <c r="N23" s="20">
        <f t="shared" si="20"/>
        <v>59057</v>
      </c>
      <c r="O23" s="20">
        <f>SUM(O11:O22)</f>
        <v>59057</v>
      </c>
      <c r="P23" s="20">
        <f t="shared" si="20"/>
        <v>93363</v>
      </c>
      <c r="Q23" s="20">
        <f t="shared" si="20"/>
        <v>94959</v>
      </c>
      <c r="R23" s="20">
        <f t="shared" si="20"/>
        <v>96621</v>
      </c>
      <c r="S23" s="20">
        <f t="shared" si="20"/>
        <v>93876</v>
      </c>
      <c r="T23" s="20">
        <f t="shared" si="20"/>
        <v>94718</v>
      </c>
      <c r="U23" s="20">
        <f t="shared" si="20"/>
        <v>86589</v>
      </c>
      <c r="V23" s="20">
        <f t="shared" si="20"/>
        <v>106343</v>
      </c>
      <c r="W23" s="20">
        <f t="shared" si="20"/>
        <v>113957</v>
      </c>
      <c r="X23" s="20">
        <f t="shared" si="20"/>
        <v>100885</v>
      </c>
      <c r="Y23" s="20">
        <f t="shared" si="20"/>
        <v>109234</v>
      </c>
      <c r="Z23" s="20">
        <f t="shared" si="20"/>
        <v>106171</v>
      </c>
      <c r="AA23" s="20">
        <f t="shared" si="20"/>
        <v>112465</v>
      </c>
      <c r="AB23" s="20">
        <f>SUM(AB11:AB22)</f>
        <v>1209181</v>
      </c>
      <c r="AC23" s="20">
        <f t="shared" si="20"/>
        <v>109230</v>
      </c>
      <c r="AD23" s="20">
        <f t="shared" si="20"/>
        <v>117911</v>
      </c>
      <c r="AE23" s="20">
        <f t="shared" si="20"/>
        <v>130208</v>
      </c>
      <c r="AF23" s="20">
        <f t="shared" si="20"/>
        <v>104627</v>
      </c>
      <c r="AG23" s="20">
        <f t="shared" si="20"/>
        <v>124427</v>
      </c>
      <c r="AH23" s="20">
        <f t="shared" si="20"/>
        <v>117825</v>
      </c>
      <c r="AI23" s="20">
        <f t="shared" si="20"/>
        <v>131999</v>
      </c>
      <c r="AJ23" s="20">
        <f t="shared" si="20"/>
        <v>142830</v>
      </c>
      <c r="AK23" s="20">
        <f t="shared" si="20"/>
        <v>131374</v>
      </c>
      <c r="AL23" s="20">
        <f t="shared" si="20"/>
        <v>138306</v>
      </c>
      <c r="AM23" s="20">
        <f t="shared" si="20"/>
        <v>139865</v>
      </c>
      <c r="AN23" s="20">
        <f t="shared" si="20"/>
        <v>165628</v>
      </c>
      <c r="AO23" s="20">
        <f>SUM(AO11:AO22)</f>
        <v>1554230</v>
      </c>
      <c r="AP23" s="20">
        <f t="shared" si="20"/>
        <v>162495</v>
      </c>
      <c r="AQ23" s="20">
        <f t="shared" si="20"/>
        <v>157698</v>
      </c>
      <c r="AR23" s="20">
        <f t="shared" si="20"/>
        <v>154532</v>
      </c>
      <c r="AS23" s="20">
        <f t="shared" si="20"/>
        <v>154132</v>
      </c>
      <c r="AT23" s="20">
        <f t="shared" si="20"/>
        <v>157965</v>
      </c>
      <c r="AU23" s="20">
        <f t="shared" si="20"/>
        <v>150587</v>
      </c>
      <c r="AV23" s="20">
        <f t="shared" si="20"/>
        <v>159924</v>
      </c>
      <c r="AW23" s="20">
        <f t="shared" si="20"/>
        <v>166729</v>
      </c>
      <c r="AX23" s="20">
        <f t="shared" si="20"/>
        <v>149319</v>
      </c>
      <c r="AY23" s="20">
        <f t="shared" si="20"/>
        <v>166619</v>
      </c>
      <c r="AZ23" s="20">
        <f t="shared" si="20"/>
        <v>174915</v>
      </c>
      <c r="BA23" s="20">
        <f t="shared" si="20"/>
        <v>177165</v>
      </c>
      <c r="BB23" s="20">
        <f>SUM(BB11:BB22)</f>
        <v>1932080</v>
      </c>
      <c r="BC23" s="20">
        <f t="shared" si="20"/>
        <v>199531</v>
      </c>
      <c r="BD23" s="20">
        <f t="shared" si="20"/>
        <v>205796</v>
      </c>
      <c r="BE23" s="20">
        <f t="shared" si="20"/>
        <v>197910</v>
      </c>
      <c r="BF23" s="20">
        <f t="shared" si="20"/>
        <v>182710</v>
      </c>
      <c r="BG23" s="20">
        <f t="shared" si="20"/>
        <v>201249</v>
      </c>
      <c r="BH23" s="20">
        <f t="shared" si="20"/>
        <v>202264</v>
      </c>
      <c r="BI23" s="20">
        <f t="shared" si="20"/>
        <v>209390</v>
      </c>
      <c r="BJ23" s="20">
        <f t="shared" si="20"/>
        <v>232824</v>
      </c>
      <c r="BK23" s="20">
        <f t="shared" si="20"/>
        <v>208410</v>
      </c>
      <c r="BL23" s="20">
        <f t="shared" si="20"/>
        <v>232505</v>
      </c>
      <c r="BM23" s="20">
        <f t="shared" si="20"/>
        <v>229432</v>
      </c>
      <c r="BN23" s="20">
        <f t="shared" si="20"/>
        <v>233388</v>
      </c>
      <c r="BO23" s="20">
        <f>SUM(BO11:BO22)</f>
        <v>2535409</v>
      </c>
      <c r="BP23" s="20">
        <f t="shared" ref="BP23:DA23" si="21">SUM(BP11:BP22)</f>
        <v>246971</v>
      </c>
      <c r="BQ23" s="20">
        <f t="shared" si="21"/>
        <v>244159</v>
      </c>
      <c r="BR23" s="20">
        <f t="shared" si="21"/>
        <v>236664</v>
      </c>
      <c r="BS23" s="20">
        <f t="shared" si="21"/>
        <v>223515</v>
      </c>
      <c r="BT23" s="20">
        <f t="shared" si="21"/>
        <v>242168</v>
      </c>
      <c r="BU23" s="20">
        <f t="shared" si="21"/>
        <v>239860</v>
      </c>
      <c r="BV23" s="20">
        <f t="shared" si="21"/>
        <v>266569</v>
      </c>
      <c r="BW23" s="20">
        <f t="shared" si="21"/>
        <v>287376</v>
      </c>
      <c r="BX23" s="20">
        <f t="shared" si="21"/>
        <v>235950</v>
      </c>
      <c r="BY23" s="20">
        <f t="shared" si="21"/>
        <v>258037</v>
      </c>
      <c r="BZ23" s="20">
        <f t="shared" si="21"/>
        <v>241559</v>
      </c>
      <c r="CA23" s="20">
        <f t="shared" si="21"/>
        <v>256756</v>
      </c>
      <c r="CB23" s="20">
        <f>SUM(CB11:CB22)</f>
        <v>2979584</v>
      </c>
      <c r="CC23" s="20">
        <f t="shared" si="21"/>
        <v>273599</v>
      </c>
      <c r="CD23" s="20">
        <f t="shared" si="21"/>
        <v>286944</v>
      </c>
      <c r="CE23" s="20">
        <f t="shared" si="21"/>
        <v>275891</v>
      </c>
      <c r="CF23" s="20">
        <f t="shared" si="21"/>
        <v>250350</v>
      </c>
      <c r="CG23" s="20">
        <f t="shared" si="21"/>
        <v>270916</v>
      </c>
      <c r="CH23" s="20">
        <f t="shared" si="21"/>
        <v>268549</v>
      </c>
      <c r="CI23" s="20">
        <f t="shared" si="21"/>
        <v>297453</v>
      </c>
      <c r="CJ23" s="20">
        <f t="shared" si="21"/>
        <v>317190</v>
      </c>
      <c r="CK23" s="20">
        <f t="shared" si="21"/>
        <v>282601</v>
      </c>
      <c r="CL23" s="20">
        <f t="shared" si="21"/>
        <v>311323</v>
      </c>
      <c r="CM23" s="20">
        <f t="shared" si="21"/>
        <v>289741</v>
      </c>
      <c r="CN23" s="20">
        <f t="shared" si="21"/>
        <v>308282</v>
      </c>
      <c r="CO23" s="20">
        <f>SUM(CO11:CO22)</f>
        <v>3432839</v>
      </c>
      <c r="CP23" s="20">
        <f t="shared" si="21"/>
        <v>327420</v>
      </c>
      <c r="CQ23" s="20">
        <f t="shared" si="21"/>
        <v>329029</v>
      </c>
      <c r="CR23" s="20">
        <f t="shared" si="21"/>
        <v>322266</v>
      </c>
      <c r="CS23" s="20">
        <f t="shared" si="21"/>
        <v>290139</v>
      </c>
      <c r="CT23" s="20">
        <f t="shared" si="21"/>
        <v>316201</v>
      </c>
      <c r="CU23" s="20">
        <f t="shared" si="21"/>
        <v>313012</v>
      </c>
      <c r="CV23" s="20">
        <f t="shared" si="21"/>
        <v>344525</v>
      </c>
      <c r="CW23" s="20">
        <f t="shared" si="21"/>
        <v>360535</v>
      </c>
      <c r="CX23" s="20">
        <f t="shared" si="21"/>
        <v>328403</v>
      </c>
      <c r="CY23" s="20">
        <f t="shared" si="21"/>
        <v>364674</v>
      </c>
      <c r="CZ23" s="20">
        <f t="shared" si="21"/>
        <v>342489</v>
      </c>
      <c r="DA23" s="20">
        <f t="shared" si="21"/>
        <v>359816</v>
      </c>
      <c r="DB23" s="20">
        <f>SUM(DB11:DB22)</f>
        <v>3998509</v>
      </c>
      <c r="DC23" s="20">
        <f t="shared" ref="DC23:FB23" si="22">SUM(DC11:DC22)</f>
        <v>360023</v>
      </c>
      <c r="DD23" s="20">
        <f t="shared" si="22"/>
        <v>355546</v>
      </c>
      <c r="DE23" s="20">
        <f t="shared" si="22"/>
        <v>348053</v>
      </c>
      <c r="DF23" s="20">
        <f t="shared" si="22"/>
        <v>313486</v>
      </c>
      <c r="DG23" s="20">
        <f t="shared" si="22"/>
        <v>342195</v>
      </c>
      <c r="DH23" s="20">
        <f t="shared" si="22"/>
        <v>334701</v>
      </c>
      <c r="DI23" s="20">
        <f t="shared" si="22"/>
        <v>378366</v>
      </c>
      <c r="DJ23" s="20">
        <f t="shared" si="22"/>
        <v>410969</v>
      </c>
      <c r="DK23" s="20">
        <f t="shared" si="22"/>
        <v>378304</v>
      </c>
      <c r="DL23" s="20">
        <f t="shared" si="22"/>
        <v>403208</v>
      </c>
      <c r="DM23" s="20">
        <f t="shared" si="22"/>
        <v>376472</v>
      </c>
      <c r="DN23" s="20">
        <f t="shared" si="22"/>
        <v>400560</v>
      </c>
      <c r="DO23" s="20">
        <f>SUM(DO11:DO22)</f>
        <v>4401883</v>
      </c>
      <c r="DP23" s="20">
        <f t="shared" si="22"/>
        <v>396419</v>
      </c>
      <c r="DQ23" s="20">
        <f t="shared" si="22"/>
        <v>396636</v>
      </c>
      <c r="DR23" s="20">
        <f t="shared" si="22"/>
        <v>376212</v>
      </c>
      <c r="DS23" s="20">
        <f>SUM(DS11:DS22)</f>
        <v>346524</v>
      </c>
      <c r="DT23" s="20">
        <f t="shared" si="22"/>
        <v>377778</v>
      </c>
      <c r="DU23" s="20">
        <f t="shared" si="22"/>
        <v>357988</v>
      </c>
      <c r="DV23" s="20">
        <f t="shared" si="22"/>
        <v>392044</v>
      </c>
      <c r="DW23" s="20">
        <f t="shared" si="22"/>
        <v>424079</v>
      </c>
      <c r="DX23" s="20">
        <f t="shared" si="22"/>
        <v>378878</v>
      </c>
      <c r="DY23" s="20">
        <f t="shared" si="22"/>
        <v>424152</v>
      </c>
      <c r="DZ23" s="20">
        <f t="shared" si="22"/>
        <v>392690</v>
      </c>
      <c r="EA23" s="20">
        <f t="shared" si="22"/>
        <v>412939</v>
      </c>
      <c r="EB23" s="20">
        <f>SUM(EB11:EB22)</f>
        <v>4676339</v>
      </c>
      <c r="EC23" s="20">
        <f t="shared" si="22"/>
        <v>403602</v>
      </c>
      <c r="ED23" s="20">
        <f t="shared" si="22"/>
        <v>413095</v>
      </c>
      <c r="EE23" s="20">
        <f t="shared" si="22"/>
        <v>380176</v>
      </c>
      <c r="EF23" s="20">
        <f t="shared" si="22"/>
        <v>350706</v>
      </c>
      <c r="EG23" s="20">
        <f t="shared" si="22"/>
        <v>395634</v>
      </c>
      <c r="EH23" s="20">
        <f t="shared" si="22"/>
        <v>380172</v>
      </c>
      <c r="EI23" s="20">
        <f t="shared" si="22"/>
        <v>420099</v>
      </c>
      <c r="EJ23" s="20">
        <f t="shared" si="22"/>
        <v>447475</v>
      </c>
      <c r="EK23" s="20">
        <f t="shared" si="22"/>
        <v>397711</v>
      </c>
      <c r="EL23" s="20">
        <f t="shared" si="22"/>
        <v>440813</v>
      </c>
      <c r="EM23" s="20">
        <f t="shared" si="22"/>
        <v>391994</v>
      </c>
      <c r="EN23" s="20">
        <f t="shared" si="22"/>
        <v>417648</v>
      </c>
      <c r="EO23" s="20">
        <f t="shared" si="22"/>
        <v>4839125</v>
      </c>
      <c r="EP23" s="20">
        <f t="shared" si="22"/>
        <v>436616</v>
      </c>
      <c r="EQ23" s="20">
        <f t="shared" si="22"/>
        <v>419560</v>
      </c>
      <c r="ER23" s="20">
        <f t="shared" si="22"/>
        <v>431720</v>
      </c>
      <c r="ES23" s="20">
        <f t="shared" si="22"/>
        <v>384487</v>
      </c>
      <c r="ET23" s="20">
        <f t="shared" si="22"/>
        <v>405891</v>
      </c>
      <c r="EU23" s="20">
        <f t="shared" si="22"/>
        <v>408616</v>
      </c>
      <c r="EV23" s="20">
        <f t="shared" si="22"/>
        <v>476323</v>
      </c>
      <c r="EW23" s="20">
        <f t="shared" si="22"/>
        <v>499642</v>
      </c>
      <c r="EX23" s="20">
        <f t="shared" si="22"/>
        <v>441307</v>
      </c>
      <c r="EY23" s="20">
        <f t="shared" si="22"/>
        <v>479748</v>
      </c>
      <c r="EZ23" s="20">
        <f t="shared" si="22"/>
        <v>449409</v>
      </c>
      <c r="FA23" s="20">
        <f t="shared" si="22"/>
        <v>486786</v>
      </c>
      <c r="FB23" s="20">
        <f t="shared" si="22"/>
        <v>5320105</v>
      </c>
      <c r="FC23" s="20">
        <f t="shared" ref="FC23:FL23" si="23">SUM(FC11:FC22)</f>
        <v>483973</v>
      </c>
      <c r="FD23" s="20">
        <f t="shared" si="23"/>
        <v>470405</v>
      </c>
      <c r="FE23" s="20">
        <f t="shared" si="23"/>
        <v>462970</v>
      </c>
      <c r="FF23" s="20">
        <f t="shared" si="23"/>
        <v>416052</v>
      </c>
      <c r="FG23" s="20">
        <f t="shared" si="23"/>
        <v>449053</v>
      </c>
      <c r="FH23" s="20">
        <f t="shared" si="23"/>
        <v>434023</v>
      </c>
      <c r="FI23" s="20">
        <f t="shared" si="23"/>
        <v>503952</v>
      </c>
      <c r="FJ23" s="20">
        <f t="shared" si="23"/>
        <v>518891</v>
      </c>
      <c r="FK23" s="20">
        <f t="shared" si="23"/>
        <v>465997</v>
      </c>
      <c r="FL23" s="20">
        <f t="shared" si="23"/>
        <v>500085</v>
      </c>
      <c r="FM23" s="20">
        <f t="shared" ref="FM23:FY23" si="24">SUM(FM11:FM22)</f>
        <v>471326</v>
      </c>
      <c r="FN23" s="20">
        <f t="shared" si="24"/>
        <v>506097</v>
      </c>
      <c r="FO23" s="20">
        <f t="shared" si="24"/>
        <v>5682824</v>
      </c>
      <c r="FP23" s="20">
        <f t="shared" si="24"/>
        <v>515542</v>
      </c>
      <c r="FQ23" s="20">
        <f t="shared" si="24"/>
        <v>481918</v>
      </c>
      <c r="FR23" s="20">
        <f t="shared" si="24"/>
        <v>486870</v>
      </c>
      <c r="FS23" s="20">
        <f t="shared" si="24"/>
        <v>471013</v>
      </c>
      <c r="FT23" s="20">
        <f t="shared" si="24"/>
        <v>526725</v>
      </c>
      <c r="FU23" s="20">
        <f t="shared" si="24"/>
        <v>520216</v>
      </c>
      <c r="FV23" s="20">
        <f t="shared" si="24"/>
        <v>579771</v>
      </c>
      <c r="FW23" s="20">
        <f t="shared" si="24"/>
        <v>632528</v>
      </c>
      <c r="FX23" s="20">
        <f t="shared" si="24"/>
        <v>561156</v>
      </c>
      <c r="FY23" s="20">
        <f t="shared" si="24"/>
        <v>562817</v>
      </c>
      <c r="FZ23" s="20">
        <f t="shared" ref="FZ23:HA23" si="25">SUM(FZ11:FZ22)</f>
        <v>554191</v>
      </c>
      <c r="GA23" s="20">
        <f t="shared" si="25"/>
        <v>579997</v>
      </c>
      <c r="GB23" s="20">
        <f t="shared" si="25"/>
        <v>6472744</v>
      </c>
      <c r="GC23" s="20">
        <f t="shared" si="25"/>
        <v>587551</v>
      </c>
      <c r="GD23" s="20">
        <f t="shared" si="25"/>
        <v>605857</v>
      </c>
      <c r="GE23" s="20">
        <f t="shared" si="25"/>
        <v>301666</v>
      </c>
      <c r="GF23" s="20">
        <f t="shared" si="25"/>
        <v>4667</v>
      </c>
      <c r="GG23" s="20">
        <f t="shared" si="25"/>
        <v>3484</v>
      </c>
      <c r="GH23" s="20">
        <f t="shared" si="25"/>
        <v>4975</v>
      </c>
      <c r="GI23" s="20">
        <f t="shared" si="25"/>
        <v>48770</v>
      </c>
      <c r="GJ23" s="20">
        <f t="shared" si="25"/>
        <v>94663</v>
      </c>
      <c r="GK23" s="20">
        <f t="shared" si="25"/>
        <v>127629</v>
      </c>
      <c r="GL23" s="20">
        <f t="shared" si="25"/>
        <v>208818</v>
      </c>
      <c r="GM23" s="20">
        <f t="shared" si="25"/>
        <v>278835</v>
      </c>
      <c r="GN23" s="20">
        <f t="shared" si="25"/>
        <v>364548</v>
      </c>
      <c r="GO23" s="20">
        <f>SUM(GC23:GN23)</f>
        <v>2631463</v>
      </c>
      <c r="GP23" s="20">
        <f t="shared" si="25"/>
        <v>364553</v>
      </c>
      <c r="GQ23" s="20">
        <f t="shared" si="25"/>
        <v>142371</v>
      </c>
      <c r="GR23" s="20">
        <f t="shared" si="25"/>
        <v>232388</v>
      </c>
      <c r="GS23" s="20">
        <f t="shared" si="25"/>
        <v>219787</v>
      </c>
      <c r="GT23" s="20">
        <f t="shared" si="25"/>
        <v>289848</v>
      </c>
      <c r="GU23" s="20">
        <f t="shared" si="25"/>
        <v>330594</v>
      </c>
      <c r="GV23" s="20">
        <f t="shared" si="25"/>
        <v>409153</v>
      </c>
      <c r="GW23" s="20">
        <f t="shared" si="25"/>
        <v>449445</v>
      </c>
      <c r="GX23" s="20">
        <f t="shared" si="25"/>
        <v>416604</v>
      </c>
      <c r="GY23" s="20">
        <f t="shared" si="25"/>
        <v>426610</v>
      </c>
      <c r="GZ23" s="20">
        <f t="shared" si="25"/>
        <v>447349</v>
      </c>
      <c r="HA23" s="20">
        <f t="shared" si="25"/>
        <v>463321</v>
      </c>
      <c r="HB23" s="20">
        <f t="shared" si="16"/>
        <v>4192023</v>
      </c>
      <c r="HC23" s="20">
        <f t="shared" ref="HC23:HN23" si="26">SUM(HC11:HC22)</f>
        <v>464603</v>
      </c>
      <c r="HD23" s="20">
        <f t="shared" si="26"/>
        <v>447716</v>
      </c>
      <c r="HE23" s="20">
        <f t="shared" si="26"/>
        <v>460895</v>
      </c>
      <c r="HF23" s="20">
        <f t="shared" si="26"/>
        <v>422794</v>
      </c>
      <c r="HG23" s="20">
        <f t="shared" si="26"/>
        <v>451994</v>
      </c>
      <c r="HH23" s="20">
        <f t="shared" si="26"/>
        <v>460699</v>
      </c>
      <c r="HI23" s="20">
        <f t="shared" si="26"/>
        <v>530602</v>
      </c>
      <c r="HJ23" s="20">
        <f t="shared" si="26"/>
        <v>577319</v>
      </c>
      <c r="HK23" s="20">
        <f t="shared" si="26"/>
        <v>522667</v>
      </c>
      <c r="HL23" s="20">
        <f t="shared" si="26"/>
        <v>591081</v>
      </c>
      <c r="HM23" s="20">
        <f t="shared" si="26"/>
        <v>525498</v>
      </c>
      <c r="HN23" s="20">
        <f t="shared" si="26"/>
        <v>611628</v>
      </c>
      <c r="HO23" s="20">
        <f t="shared" si="11"/>
        <v>6067496</v>
      </c>
      <c r="HP23" s="20">
        <f t="shared" ref="HP23:IA23" si="27">SUM(HP11:HP22)</f>
        <v>652505</v>
      </c>
      <c r="HQ23" s="20">
        <f t="shared" si="27"/>
        <v>597324</v>
      </c>
      <c r="HR23" s="20">
        <f t="shared" si="27"/>
        <v>583499</v>
      </c>
      <c r="HS23" s="20">
        <f t="shared" si="27"/>
        <v>526704</v>
      </c>
      <c r="HT23" s="20">
        <f t="shared" si="27"/>
        <v>572462</v>
      </c>
      <c r="HU23" s="20">
        <f t="shared" si="27"/>
        <v>542043</v>
      </c>
      <c r="HV23" s="20">
        <f t="shared" si="27"/>
        <v>604757</v>
      </c>
      <c r="HW23" s="20">
        <f t="shared" si="27"/>
        <v>648151</v>
      </c>
      <c r="HX23" s="20">
        <f t="shared" si="27"/>
        <v>572505</v>
      </c>
      <c r="HY23" s="20">
        <f t="shared" si="27"/>
        <v>590605</v>
      </c>
      <c r="HZ23" s="20">
        <f t="shared" si="27"/>
        <v>573963</v>
      </c>
      <c r="IA23" s="20">
        <f t="shared" si="27"/>
        <v>646297</v>
      </c>
      <c r="IB23" s="20">
        <f t="shared" si="17"/>
        <v>7110815</v>
      </c>
      <c r="IC23" s="20">
        <f t="shared" ref="IC23:IN23" si="28">SUM(IC11:IC22)</f>
        <v>653061</v>
      </c>
      <c r="ID23" s="20">
        <f t="shared" si="28"/>
        <v>613084</v>
      </c>
      <c r="IE23" s="20">
        <f>SUM(IE11:IE22)</f>
        <v>587687</v>
      </c>
      <c r="IF23" s="20">
        <f>SUM(IF11:IF22)</f>
        <v>553534</v>
      </c>
      <c r="IG23" s="20">
        <f t="shared" si="28"/>
        <v>599285</v>
      </c>
      <c r="IH23" s="20">
        <f t="shared" si="28"/>
        <v>587072</v>
      </c>
      <c r="II23" s="20">
        <f t="shared" si="28"/>
        <v>645344</v>
      </c>
      <c r="IJ23" s="20">
        <f t="shared" si="28"/>
        <v>693267</v>
      </c>
      <c r="IK23" s="20">
        <f t="shared" si="28"/>
        <v>634909</v>
      </c>
      <c r="IL23" s="20">
        <f t="shared" si="28"/>
        <v>658177</v>
      </c>
      <c r="IM23" s="20">
        <f t="shared" si="28"/>
        <v>598386</v>
      </c>
      <c r="IN23" s="20">
        <f t="shared" si="28"/>
        <v>639673</v>
      </c>
      <c r="IO23" s="20">
        <f t="shared" si="18"/>
        <v>7463479</v>
      </c>
      <c r="IP23" s="20">
        <f t="shared" ref="IP23:IQ23" si="29">SUM(IP11:IP22)</f>
        <v>666959</v>
      </c>
      <c r="IQ23" s="20">
        <f t="shared" si="29"/>
        <v>613650</v>
      </c>
      <c r="IR23" s="20">
        <f>SUM(IR11:IR22)</f>
        <v>640301</v>
      </c>
      <c r="IS23" s="20">
        <f>SUM(IS11:IS22)</f>
        <v>574408</v>
      </c>
      <c r="IT23" s="20">
        <f t="shared" ref="IT23:JA23" si="30">SUM(IT11:IT22)</f>
        <v>616293</v>
      </c>
      <c r="IU23" s="20">
        <f t="shared" si="30"/>
        <v>566554</v>
      </c>
      <c r="IV23" s="20">
        <f t="shared" si="30"/>
        <v>651641</v>
      </c>
      <c r="IW23" s="20">
        <f t="shared" si="30"/>
        <v>683307</v>
      </c>
      <c r="IX23" s="20">
        <f t="shared" si="30"/>
        <v>593837</v>
      </c>
      <c r="IY23" s="20">
        <f t="shared" si="30"/>
        <v>641876</v>
      </c>
      <c r="IZ23" s="20">
        <f t="shared" si="30"/>
        <v>620662</v>
      </c>
      <c r="JA23" s="20">
        <f t="shared" si="30"/>
        <v>0</v>
      </c>
      <c r="JB23" s="20">
        <f t="shared" si="19"/>
        <v>6869488</v>
      </c>
    </row>
    <row r="24" spans="1:262" ht="15.9" customHeight="1">
      <c r="A24" s="52"/>
      <c r="FE24" s="11"/>
      <c r="FR24" s="11"/>
      <c r="HF24" s="11"/>
      <c r="HG24" s="11"/>
    </row>
    <row r="25" spans="1:262" ht="15.9" customHeight="1">
      <c r="A25" s="15" t="s">
        <v>114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M25" s="11"/>
      <c r="FZ25" s="11"/>
    </row>
    <row r="26" spans="1:262" ht="15.9" customHeight="1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</row>
    <row r="27" spans="1:262" ht="15.9" customHeight="1">
      <c r="A27" s="77" t="s">
        <v>45</v>
      </c>
      <c r="B27" s="22"/>
      <c r="C27" s="75">
        <v>2006</v>
      </c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9" t="s">
        <v>51</v>
      </c>
      <c r="P27" s="75">
        <v>2007</v>
      </c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9" t="s">
        <v>52</v>
      </c>
      <c r="AC27" s="75">
        <v>2008</v>
      </c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9" t="s">
        <v>53</v>
      </c>
      <c r="AP27" s="75">
        <v>2009</v>
      </c>
      <c r="AQ27" s="75"/>
      <c r="AR27" s="75"/>
      <c r="AS27" s="75"/>
      <c r="AT27" s="75"/>
      <c r="AU27" s="75"/>
      <c r="AV27" s="75"/>
      <c r="AW27" s="75"/>
      <c r="AX27" s="75"/>
      <c r="AY27" s="75"/>
      <c r="AZ27" s="75"/>
      <c r="BA27" s="75"/>
      <c r="BB27" s="79" t="s">
        <v>54</v>
      </c>
      <c r="BC27" s="75">
        <v>2010</v>
      </c>
      <c r="BD27" s="75"/>
      <c r="BE27" s="75"/>
      <c r="BF27" s="75"/>
      <c r="BG27" s="75"/>
      <c r="BH27" s="75"/>
      <c r="BI27" s="75"/>
      <c r="BJ27" s="75"/>
      <c r="BK27" s="75"/>
      <c r="BL27" s="75"/>
      <c r="BM27" s="75"/>
      <c r="BN27" s="75"/>
      <c r="BO27" s="79" t="s">
        <v>55</v>
      </c>
      <c r="BP27" s="75">
        <v>2011</v>
      </c>
      <c r="BQ27" s="75"/>
      <c r="BR27" s="75"/>
      <c r="BS27" s="75"/>
      <c r="BT27" s="75"/>
      <c r="BU27" s="75"/>
      <c r="BV27" s="75"/>
      <c r="BW27" s="75"/>
      <c r="BX27" s="75"/>
      <c r="BY27" s="75"/>
      <c r="BZ27" s="75"/>
      <c r="CA27" s="75"/>
      <c r="CB27" s="79" t="s">
        <v>56</v>
      </c>
      <c r="CC27" s="75">
        <v>2012</v>
      </c>
      <c r="CD27" s="75"/>
      <c r="CE27" s="75"/>
      <c r="CF27" s="75"/>
      <c r="CG27" s="75"/>
      <c r="CH27" s="75"/>
      <c r="CI27" s="75"/>
      <c r="CJ27" s="75"/>
      <c r="CK27" s="75"/>
      <c r="CL27" s="75"/>
      <c r="CM27" s="75"/>
      <c r="CN27" s="75"/>
      <c r="CO27" s="79" t="s">
        <v>57</v>
      </c>
      <c r="CP27" s="75">
        <v>2013</v>
      </c>
      <c r="CQ27" s="75"/>
      <c r="CR27" s="75"/>
      <c r="CS27" s="75"/>
      <c r="CT27" s="75"/>
      <c r="CU27" s="75"/>
      <c r="CV27" s="75"/>
      <c r="CW27" s="75"/>
      <c r="CX27" s="75"/>
      <c r="CY27" s="75"/>
      <c r="CZ27" s="75"/>
      <c r="DA27" s="75"/>
      <c r="DB27" s="79" t="s">
        <v>58</v>
      </c>
      <c r="DC27" s="75">
        <v>2014</v>
      </c>
      <c r="DD27" s="75"/>
      <c r="DE27" s="75"/>
      <c r="DF27" s="75"/>
      <c r="DG27" s="75"/>
      <c r="DH27" s="75"/>
      <c r="DI27" s="75"/>
      <c r="DJ27" s="75"/>
      <c r="DK27" s="75"/>
      <c r="DL27" s="75"/>
      <c r="DM27" s="75"/>
      <c r="DN27" s="75"/>
      <c r="DO27" s="79" t="s">
        <v>59</v>
      </c>
      <c r="DP27" s="75">
        <v>2015</v>
      </c>
      <c r="DQ27" s="75"/>
      <c r="DR27" s="75"/>
      <c r="DS27" s="75"/>
      <c r="DT27" s="75"/>
      <c r="DU27" s="75"/>
      <c r="DV27" s="75"/>
      <c r="DW27" s="75"/>
      <c r="DX27" s="75"/>
      <c r="DY27" s="75"/>
      <c r="DZ27" s="75"/>
      <c r="EA27" s="75"/>
      <c r="EB27" s="79" t="s">
        <v>60</v>
      </c>
      <c r="EC27" s="75">
        <v>2016</v>
      </c>
      <c r="ED27" s="75"/>
      <c r="EE27" s="75"/>
      <c r="EF27" s="75"/>
      <c r="EG27" s="75"/>
      <c r="EH27" s="75"/>
      <c r="EI27" s="75"/>
      <c r="EJ27" s="75"/>
      <c r="EK27" s="75"/>
      <c r="EL27" s="75"/>
      <c r="EM27" s="75"/>
      <c r="EN27" s="75"/>
      <c r="EO27" s="79" t="s">
        <v>61</v>
      </c>
      <c r="EP27" s="75">
        <v>2017</v>
      </c>
      <c r="EQ27" s="75"/>
      <c r="ER27" s="75"/>
      <c r="ES27" s="75"/>
      <c r="ET27" s="75"/>
      <c r="EU27" s="75"/>
      <c r="EV27" s="75"/>
      <c r="EW27" s="75"/>
      <c r="EX27" s="75"/>
      <c r="EY27" s="75"/>
      <c r="EZ27" s="75"/>
      <c r="FA27" s="75"/>
      <c r="FB27" s="79" t="s">
        <v>62</v>
      </c>
      <c r="FC27" s="75">
        <v>2018</v>
      </c>
      <c r="FD27" s="75"/>
      <c r="FE27" s="75"/>
      <c r="FF27" s="75"/>
      <c r="FG27" s="75"/>
      <c r="FH27" s="75"/>
      <c r="FI27" s="75"/>
      <c r="FJ27" s="75"/>
      <c r="FK27" s="75"/>
      <c r="FL27" s="75"/>
      <c r="FM27" s="75"/>
      <c r="FN27" s="75"/>
      <c r="FO27" s="79" t="s">
        <v>63</v>
      </c>
      <c r="FP27" s="75">
        <v>2019</v>
      </c>
      <c r="FQ27" s="75"/>
      <c r="FR27" s="75"/>
      <c r="FS27" s="75"/>
      <c r="FT27" s="75"/>
      <c r="FU27" s="75"/>
      <c r="FV27" s="75"/>
      <c r="FW27" s="75"/>
      <c r="FX27" s="75"/>
      <c r="FY27" s="75"/>
      <c r="FZ27" s="75"/>
      <c r="GA27" s="75"/>
      <c r="GB27" s="79" t="s">
        <v>64</v>
      </c>
      <c r="GC27" s="75">
        <v>2020</v>
      </c>
      <c r="GD27" s="75"/>
      <c r="GE27" s="75"/>
      <c r="GF27" s="75"/>
      <c r="GG27" s="75"/>
      <c r="GH27" s="75"/>
      <c r="GI27" s="75"/>
      <c r="GJ27" s="75"/>
      <c r="GK27" s="75"/>
      <c r="GL27" s="75"/>
      <c r="GM27" s="75"/>
      <c r="GN27" s="75"/>
      <c r="GO27" s="76" t="s">
        <v>65</v>
      </c>
      <c r="GP27" s="75">
        <v>2021</v>
      </c>
      <c r="GQ27" s="75"/>
      <c r="GR27" s="75"/>
      <c r="GS27" s="75"/>
      <c r="GT27" s="75"/>
      <c r="GU27" s="75"/>
      <c r="GV27" s="75"/>
      <c r="GW27" s="75"/>
      <c r="GX27" s="75"/>
      <c r="GY27" s="75"/>
      <c r="GZ27" s="75"/>
      <c r="HA27" s="75"/>
      <c r="HB27" s="76" t="s">
        <v>66</v>
      </c>
      <c r="HC27" s="75">
        <v>2022</v>
      </c>
      <c r="HD27" s="75"/>
      <c r="HE27" s="75"/>
      <c r="HF27" s="75"/>
      <c r="HG27" s="75"/>
      <c r="HH27" s="75"/>
      <c r="HI27" s="75"/>
      <c r="HJ27" s="75"/>
      <c r="HK27" s="75"/>
      <c r="HL27" s="75"/>
      <c r="HM27" s="75"/>
      <c r="HN27" s="75"/>
      <c r="HO27" s="76" t="s">
        <v>67</v>
      </c>
      <c r="HP27" s="75">
        <v>2023</v>
      </c>
      <c r="HQ27" s="75"/>
      <c r="HR27" s="75"/>
      <c r="HS27" s="75"/>
      <c r="HT27" s="75"/>
      <c r="HU27" s="75"/>
      <c r="HV27" s="75"/>
      <c r="HW27" s="75"/>
      <c r="HX27" s="75"/>
      <c r="HY27" s="75"/>
      <c r="HZ27" s="75"/>
      <c r="IA27" s="75"/>
      <c r="IB27" s="76" t="s">
        <v>68</v>
      </c>
      <c r="IC27" s="75">
        <v>2024</v>
      </c>
      <c r="ID27" s="75"/>
      <c r="IE27" s="75"/>
      <c r="IF27" s="75"/>
      <c r="IG27" s="75"/>
      <c r="IH27" s="75"/>
      <c r="II27" s="75"/>
      <c r="IJ27" s="75"/>
      <c r="IK27" s="75"/>
      <c r="IL27" s="75"/>
      <c r="IM27" s="75"/>
      <c r="IN27" s="75"/>
      <c r="IO27" s="76" t="s">
        <v>69</v>
      </c>
      <c r="IP27" s="75">
        <v>2025</v>
      </c>
      <c r="IQ27" s="75"/>
      <c r="IR27" s="75"/>
      <c r="IS27" s="75"/>
      <c r="IT27" s="75"/>
      <c r="IU27" s="75"/>
      <c r="IV27" s="75"/>
      <c r="IW27" s="75"/>
      <c r="IX27" s="75"/>
      <c r="IY27" s="75"/>
      <c r="IZ27" s="75"/>
      <c r="JA27" s="75"/>
      <c r="JB27" s="76" t="s">
        <v>70</v>
      </c>
    </row>
    <row r="28" spans="1:262" ht="15.9" customHeight="1">
      <c r="A28" s="78"/>
      <c r="B28" s="23"/>
      <c r="C28" s="16" t="s">
        <v>71</v>
      </c>
      <c r="D28" s="16" t="s">
        <v>72</v>
      </c>
      <c r="E28" s="16" t="s">
        <v>73</v>
      </c>
      <c r="F28" s="16" t="s">
        <v>74</v>
      </c>
      <c r="G28" s="16" t="s">
        <v>75</v>
      </c>
      <c r="H28" s="16" t="s">
        <v>76</v>
      </c>
      <c r="I28" s="16" t="s">
        <v>77</v>
      </c>
      <c r="J28" s="16" t="s">
        <v>78</v>
      </c>
      <c r="K28" s="16" t="s">
        <v>79</v>
      </c>
      <c r="L28" s="16" t="s">
        <v>80</v>
      </c>
      <c r="M28" s="16" t="s">
        <v>81</v>
      </c>
      <c r="N28" s="16" t="s">
        <v>82</v>
      </c>
      <c r="O28" s="80"/>
      <c r="P28" s="16" t="s">
        <v>71</v>
      </c>
      <c r="Q28" s="16" t="s">
        <v>72</v>
      </c>
      <c r="R28" s="16" t="s">
        <v>73</v>
      </c>
      <c r="S28" s="16" t="s">
        <v>74</v>
      </c>
      <c r="T28" s="16" t="s">
        <v>75</v>
      </c>
      <c r="U28" s="16" t="s">
        <v>76</v>
      </c>
      <c r="V28" s="16" t="s">
        <v>77</v>
      </c>
      <c r="W28" s="16" t="s">
        <v>78</v>
      </c>
      <c r="X28" s="16" t="s">
        <v>79</v>
      </c>
      <c r="Y28" s="16" t="s">
        <v>80</v>
      </c>
      <c r="Z28" s="16" t="s">
        <v>81</v>
      </c>
      <c r="AA28" s="16" t="s">
        <v>82</v>
      </c>
      <c r="AB28" s="80"/>
      <c r="AC28" s="16" t="s">
        <v>71</v>
      </c>
      <c r="AD28" s="16" t="s">
        <v>72</v>
      </c>
      <c r="AE28" s="16" t="s">
        <v>73</v>
      </c>
      <c r="AF28" s="16" t="s">
        <v>74</v>
      </c>
      <c r="AG28" s="16" t="s">
        <v>75</v>
      </c>
      <c r="AH28" s="16" t="s">
        <v>76</v>
      </c>
      <c r="AI28" s="16" t="s">
        <v>77</v>
      </c>
      <c r="AJ28" s="16" t="s">
        <v>78</v>
      </c>
      <c r="AK28" s="16" t="s">
        <v>79</v>
      </c>
      <c r="AL28" s="16" t="s">
        <v>80</v>
      </c>
      <c r="AM28" s="16" t="s">
        <v>81</v>
      </c>
      <c r="AN28" s="16" t="s">
        <v>82</v>
      </c>
      <c r="AO28" s="80"/>
      <c r="AP28" s="16" t="s">
        <v>71</v>
      </c>
      <c r="AQ28" s="16" t="s">
        <v>72</v>
      </c>
      <c r="AR28" s="16" t="s">
        <v>73</v>
      </c>
      <c r="AS28" s="16" t="s">
        <v>74</v>
      </c>
      <c r="AT28" s="16" t="s">
        <v>75</v>
      </c>
      <c r="AU28" s="16" t="s">
        <v>76</v>
      </c>
      <c r="AV28" s="16" t="s">
        <v>77</v>
      </c>
      <c r="AW28" s="16" t="s">
        <v>78</v>
      </c>
      <c r="AX28" s="16" t="s">
        <v>79</v>
      </c>
      <c r="AY28" s="16" t="s">
        <v>80</v>
      </c>
      <c r="AZ28" s="16" t="s">
        <v>81</v>
      </c>
      <c r="BA28" s="16" t="s">
        <v>82</v>
      </c>
      <c r="BB28" s="80"/>
      <c r="BC28" s="16" t="s">
        <v>71</v>
      </c>
      <c r="BD28" s="16" t="s">
        <v>72</v>
      </c>
      <c r="BE28" s="16" t="s">
        <v>73</v>
      </c>
      <c r="BF28" s="16" t="s">
        <v>74</v>
      </c>
      <c r="BG28" s="16" t="s">
        <v>75</v>
      </c>
      <c r="BH28" s="16" t="s">
        <v>76</v>
      </c>
      <c r="BI28" s="16" t="s">
        <v>77</v>
      </c>
      <c r="BJ28" s="16" t="s">
        <v>78</v>
      </c>
      <c r="BK28" s="16" t="s">
        <v>79</v>
      </c>
      <c r="BL28" s="16" t="s">
        <v>80</v>
      </c>
      <c r="BM28" s="16" t="s">
        <v>81</v>
      </c>
      <c r="BN28" s="16" t="s">
        <v>82</v>
      </c>
      <c r="BO28" s="80"/>
      <c r="BP28" s="16" t="s">
        <v>71</v>
      </c>
      <c r="BQ28" s="16" t="s">
        <v>72</v>
      </c>
      <c r="BR28" s="16" t="s">
        <v>73</v>
      </c>
      <c r="BS28" s="16" t="s">
        <v>74</v>
      </c>
      <c r="BT28" s="16" t="s">
        <v>75</v>
      </c>
      <c r="BU28" s="16" t="s">
        <v>76</v>
      </c>
      <c r="BV28" s="16" t="s">
        <v>77</v>
      </c>
      <c r="BW28" s="16" t="s">
        <v>78</v>
      </c>
      <c r="BX28" s="16" t="s">
        <v>79</v>
      </c>
      <c r="BY28" s="16" t="s">
        <v>80</v>
      </c>
      <c r="BZ28" s="16" t="s">
        <v>81</v>
      </c>
      <c r="CA28" s="16" t="s">
        <v>82</v>
      </c>
      <c r="CB28" s="80"/>
      <c r="CC28" s="16" t="s">
        <v>71</v>
      </c>
      <c r="CD28" s="16" t="s">
        <v>72</v>
      </c>
      <c r="CE28" s="16" t="s">
        <v>73</v>
      </c>
      <c r="CF28" s="16" t="s">
        <v>74</v>
      </c>
      <c r="CG28" s="16" t="s">
        <v>75</v>
      </c>
      <c r="CH28" s="16" t="s">
        <v>76</v>
      </c>
      <c r="CI28" s="16" t="s">
        <v>77</v>
      </c>
      <c r="CJ28" s="16" t="s">
        <v>78</v>
      </c>
      <c r="CK28" s="16" t="s">
        <v>79</v>
      </c>
      <c r="CL28" s="16" t="s">
        <v>80</v>
      </c>
      <c r="CM28" s="16" t="s">
        <v>81</v>
      </c>
      <c r="CN28" s="16" t="s">
        <v>82</v>
      </c>
      <c r="CO28" s="80"/>
      <c r="CP28" s="16" t="s">
        <v>71</v>
      </c>
      <c r="CQ28" s="16" t="s">
        <v>72</v>
      </c>
      <c r="CR28" s="16" t="s">
        <v>73</v>
      </c>
      <c r="CS28" s="16" t="s">
        <v>74</v>
      </c>
      <c r="CT28" s="16" t="s">
        <v>75</v>
      </c>
      <c r="CU28" s="16" t="s">
        <v>76</v>
      </c>
      <c r="CV28" s="16" t="s">
        <v>77</v>
      </c>
      <c r="CW28" s="16" t="s">
        <v>78</v>
      </c>
      <c r="CX28" s="16" t="s">
        <v>79</v>
      </c>
      <c r="CY28" s="16" t="s">
        <v>80</v>
      </c>
      <c r="CZ28" s="16" t="s">
        <v>81</v>
      </c>
      <c r="DA28" s="16" t="s">
        <v>82</v>
      </c>
      <c r="DB28" s="80"/>
      <c r="DC28" s="16" t="s">
        <v>71</v>
      </c>
      <c r="DD28" s="16" t="s">
        <v>72</v>
      </c>
      <c r="DE28" s="16" t="s">
        <v>73</v>
      </c>
      <c r="DF28" s="16" t="s">
        <v>74</v>
      </c>
      <c r="DG28" s="16" t="s">
        <v>75</v>
      </c>
      <c r="DH28" s="16" t="s">
        <v>76</v>
      </c>
      <c r="DI28" s="16" t="s">
        <v>77</v>
      </c>
      <c r="DJ28" s="16" t="s">
        <v>78</v>
      </c>
      <c r="DK28" s="16" t="s">
        <v>79</v>
      </c>
      <c r="DL28" s="16" t="s">
        <v>80</v>
      </c>
      <c r="DM28" s="16" t="s">
        <v>81</v>
      </c>
      <c r="DN28" s="16" t="s">
        <v>82</v>
      </c>
      <c r="DO28" s="80"/>
      <c r="DP28" s="16" t="s">
        <v>71</v>
      </c>
      <c r="DQ28" s="16" t="s">
        <v>72</v>
      </c>
      <c r="DR28" s="16" t="s">
        <v>73</v>
      </c>
      <c r="DS28" s="16" t="s">
        <v>74</v>
      </c>
      <c r="DT28" s="16" t="s">
        <v>75</v>
      </c>
      <c r="DU28" s="16" t="s">
        <v>76</v>
      </c>
      <c r="DV28" s="16" t="s">
        <v>77</v>
      </c>
      <c r="DW28" s="16" t="s">
        <v>78</v>
      </c>
      <c r="DX28" s="16" t="s">
        <v>79</v>
      </c>
      <c r="DY28" s="16" t="s">
        <v>80</v>
      </c>
      <c r="DZ28" s="16" t="s">
        <v>81</v>
      </c>
      <c r="EA28" s="16" t="s">
        <v>82</v>
      </c>
      <c r="EB28" s="80"/>
      <c r="EC28" s="16" t="s">
        <v>71</v>
      </c>
      <c r="ED28" s="16" t="s">
        <v>72</v>
      </c>
      <c r="EE28" s="16" t="s">
        <v>73</v>
      </c>
      <c r="EF28" s="16" t="s">
        <v>74</v>
      </c>
      <c r="EG28" s="16" t="s">
        <v>75</v>
      </c>
      <c r="EH28" s="16" t="s">
        <v>76</v>
      </c>
      <c r="EI28" s="16" t="s">
        <v>77</v>
      </c>
      <c r="EJ28" s="16" t="s">
        <v>78</v>
      </c>
      <c r="EK28" s="16" t="s">
        <v>79</v>
      </c>
      <c r="EL28" s="16" t="s">
        <v>80</v>
      </c>
      <c r="EM28" s="16" t="s">
        <v>81</v>
      </c>
      <c r="EN28" s="16" t="s">
        <v>82</v>
      </c>
      <c r="EO28" s="80"/>
      <c r="EP28" s="16" t="s">
        <v>71</v>
      </c>
      <c r="EQ28" s="16" t="s">
        <v>72</v>
      </c>
      <c r="ER28" s="16" t="s">
        <v>73</v>
      </c>
      <c r="ES28" s="16" t="s">
        <v>74</v>
      </c>
      <c r="ET28" s="16" t="s">
        <v>75</v>
      </c>
      <c r="EU28" s="16" t="s">
        <v>76</v>
      </c>
      <c r="EV28" s="16" t="s">
        <v>77</v>
      </c>
      <c r="EW28" s="16" t="s">
        <v>78</v>
      </c>
      <c r="EX28" s="16" t="s">
        <v>79</v>
      </c>
      <c r="EY28" s="16" t="s">
        <v>80</v>
      </c>
      <c r="EZ28" s="16" t="s">
        <v>81</v>
      </c>
      <c r="FA28" s="16" t="s">
        <v>82</v>
      </c>
      <c r="FB28" s="80"/>
      <c r="FC28" s="16" t="s">
        <v>71</v>
      </c>
      <c r="FD28" s="16" t="s">
        <v>72</v>
      </c>
      <c r="FE28" s="16" t="s">
        <v>73</v>
      </c>
      <c r="FF28" s="16" t="s">
        <v>74</v>
      </c>
      <c r="FG28" s="16" t="s">
        <v>75</v>
      </c>
      <c r="FH28" s="16" t="s">
        <v>76</v>
      </c>
      <c r="FI28" s="16" t="s">
        <v>77</v>
      </c>
      <c r="FJ28" s="16" t="s">
        <v>78</v>
      </c>
      <c r="FK28" s="16" t="s">
        <v>79</v>
      </c>
      <c r="FL28" s="16" t="s">
        <v>80</v>
      </c>
      <c r="FM28" s="16" t="s">
        <v>81</v>
      </c>
      <c r="FN28" s="16" t="s">
        <v>82</v>
      </c>
      <c r="FO28" s="80"/>
      <c r="FP28" s="16" t="s">
        <v>71</v>
      </c>
      <c r="FQ28" s="16" t="s">
        <v>72</v>
      </c>
      <c r="FR28" s="16" t="s">
        <v>73</v>
      </c>
      <c r="FS28" s="16" t="s">
        <v>74</v>
      </c>
      <c r="FT28" s="16" t="s">
        <v>75</v>
      </c>
      <c r="FU28" s="16" t="s">
        <v>76</v>
      </c>
      <c r="FV28" s="16" t="s">
        <v>77</v>
      </c>
      <c r="FW28" s="16" t="s">
        <v>78</v>
      </c>
      <c r="FX28" s="16" t="s">
        <v>79</v>
      </c>
      <c r="FY28" s="16" t="s">
        <v>80</v>
      </c>
      <c r="FZ28" s="16" t="s">
        <v>81</v>
      </c>
      <c r="GA28" s="16" t="s">
        <v>82</v>
      </c>
      <c r="GB28" s="80"/>
      <c r="GC28" s="16" t="s">
        <v>71</v>
      </c>
      <c r="GD28" s="16" t="s">
        <v>72</v>
      </c>
      <c r="GE28" s="16" t="s">
        <v>73</v>
      </c>
      <c r="GF28" s="16" t="s">
        <v>74</v>
      </c>
      <c r="GG28" s="16" t="s">
        <v>75</v>
      </c>
      <c r="GH28" s="16" t="s">
        <v>76</v>
      </c>
      <c r="GI28" s="16" t="s">
        <v>77</v>
      </c>
      <c r="GJ28" s="16" t="s">
        <v>78</v>
      </c>
      <c r="GK28" s="16" t="s">
        <v>79</v>
      </c>
      <c r="GL28" s="16" t="s">
        <v>80</v>
      </c>
      <c r="GM28" s="16" t="s">
        <v>81</v>
      </c>
      <c r="GN28" s="16" t="s">
        <v>82</v>
      </c>
      <c r="GO28" s="76"/>
      <c r="GP28" s="16" t="s">
        <v>71</v>
      </c>
      <c r="GQ28" s="16" t="s">
        <v>72</v>
      </c>
      <c r="GR28" s="16" t="s">
        <v>73</v>
      </c>
      <c r="GS28" s="16" t="s">
        <v>74</v>
      </c>
      <c r="GT28" s="16" t="s">
        <v>75</v>
      </c>
      <c r="GU28" s="16" t="s">
        <v>76</v>
      </c>
      <c r="GV28" s="16" t="s">
        <v>77</v>
      </c>
      <c r="GW28" s="16" t="s">
        <v>78</v>
      </c>
      <c r="GX28" s="16" t="s">
        <v>84</v>
      </c>
      <c r="GY28" s="16" t="s">
        <v>80</v>
      </c>
      <c r="GZ28" s="16" t="s">
        <v>81</v>
      </c>
      <c r="HA28" s="16" t="s">
        <v>82</v>
      </c>
      <c r="HB28" s="76"/>
      <c r="HC28" s="16" t="s">
        <v>71</v>
      </c>
      <c r="HD28" s="16" t="s">
        <v>72</v>
      </c>
      <c r="HE28" s="16" t="s">
        <v>73</v>
      </c>
      <c r="HF28" s="16" t="s">
        <v>74</v>
      </c>
      <c r="HG28" s="16" t="s">
        <v>75</v>
      </c>
      <c r="HH28" s="16" t="s">
        <v>76</v>
      </c>
      <c r="HI28" s="16" t="s">
        <v>77</v>
      </c>
      <c r="HJ28" s="16" t="s">
        <v>78</v>
      </c>
      <c r="HK28" s="16" t="s">
        <v>84</v>
      </c>
      <c r="HL28" s="16" t="s">
        <v>80</v>
      </c>
      <c r="HM28" s="16" t="s">
        <v>81</v>
      </c>
      <c r="HN28" s="16" t="s">
        <v>82</v>
      </c>
      <c r="HO28" s="76"/>
      <c r="HP28" s="16" t="s">
        <v>71</v>
      </c>
      <c r="HQ28" s="16" t="s">
        <v>72</v>
      </c>
      <c r="HR28" s="16" t="s">
        <v>73</v>
      </c>
      <c r="HS28" s="16" t="s">
        <v>74</v>
      </c>
      <c r="HT28" s="16" t="s">
        <v>75</v>
      </c>
      <c r="HU28" s="16" t="s">
        <v>76</v>
      </c>
      <c r="HV28" s="16" t="s">
        <v>77</v>
      </c>
      <c r="HW28" s="16" t="s">
        <v>78</v>
      </c>
      <c r="HX28" s="16" t="s">
        <v>84</v>
      </c>
      <c r="HY28" s="16" t="s">
        <v>80</v>
      </c>
      <c r="HZ28" s="16" t="s">
        <v>81</v>
      </c>
      <c r="IA28" s="16" t="s">
        <v>82</v>
      </c>
      <c r="IB28" s="76"/>
      <c r="IC28" s="16" t="s">
        <v>71</v>
      </c>
      <c r="ID28" s="16" t="s">
        <v>72</v>
      </c>
      <c r="IE28" s="16" t="s">
        <v>73</v>
      </c>
      <c r="IF28" s="16" t="s">
        <v>74</v>
      </c>
      <c r="IG28" s="16" t="s">
        <v>75</v>
      </c>
      <c r="IH28" s="16" t="s">
        <v>76</v>
      </c>
      <c r="II28" s="16" t="s">
        <v>77</v>
      </c>
      <c r="IJ28" s="16" t="s">
        <v>78</v>
      </c>
      <c r="IK28" s="16" t="s">
        <v>84</v>
      </c>
      <c r="IL28" s="16" t="s">
        <v>80</v>
      </c>
      <c r="IM28" s="16" t="s">
        <v>81</v>
      </c>
      <c r="IN28" s="16" t="s">
        <v>82</v>
      </c>
      <c r="IO28" s="76"/>
      <c r="IP28" s="16" t="s">
        <v>71</v>
      </c>
      <c r="IQ28" s="16" t="s">
        <v>72</v>
      </c>
      <c r="IR28" s="16" t="s">
        <v>73</v>
      </c>
      <c r="IS28" s="16" t="s">
        <v>74</v>
      </c>
      <c r="IT28" s="16" t="s">
        <v>75</v>
      </c>
      <c r="IU28" s="16" t="s">
        <v>76</v>
      </c>
      <c r="IV28" s="16" t="s">
        <v>77</v>
      </c>
      <c r="IW28" s="16" t="s">
        <v>78</v>
      </c>
      <c r="IX28" s="16" t="s">
        <v>84</v>
      </c>
      <c r="IY28" s="16" t="s">
        <v>80</v>
      </c>
      <c r="IZ28" s="16" t="s">
        <v>81</v>
      </c>
      <c r="JA28" s="16" t="s">
        <v>82</v>
      </c>
      <c r="JB28" s="76"/>
    </row>
    <row r="29" spans="1:262" ht="15.9" customHeight="1">
      <c r="A29" s="17" t="s">
        <v>102</v>
      </c>
      <c r="B29" s="17" t="s">
        <v>6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18">
        <v>0</v>
      </c>
      <c r="N29" s="18">
        <v>0</v>
      </c>
      <c r="O29" s="18">
        <f>SUM(C29:N29)</f>
        <v>0</v>
      </c>
      <c r="P29" s="18">
        <v>0</v>
      </c>
      <c r="Q29" s="18">
        <v>0</v>
      </c>
      <c r="R29" s="18">
        <v>0</v>
      </c>
      <c r="S29" s="18">
        <v>0</v>
      </c>
      <c r="T29" s="18">
        <v>0</v>
      </c>
      <c r="U29" s="18">
        <v>0</v>
      </c>
      <c r="V29" s="18">
        <v>0</v>
      </c>
      <c r="W29" s="18">
        <v>0</v>
      </c>
      <c r="X29" s="18">
        <v>0</v>
      </c>
      <c r="Y29" s="18">
        <v>0</v>
      </c>
      <c r="Z29" s="18">
        <v>0</v>
      </c>
      <c r="AA29" s="18">
        <v>0</v>
      </c>
      <c r="AB29" s="18">
        <f>SUM(P29:AA29)</f>
        <v>0</v>
      </c>
      <c r="AC29" s="18">
        <v>0</v>
      </c>
      <c r="AD29" s="18">
        <v>0</v>
      </c>
      <c r="AE29" s="18">
        <v>0</v>
      </c>
      <c r="AF29" s="18">
        <v>0</v>
      </c>
      <c r="AG29" s="18">
        <v>0</v>
      </c>
      <c r="AH29" s="18">
        <v>0</v>
      </c>
      <c r="AI29" s="18">
        <v>0</v>
      </c>
      <c r="AJ29" s="18">
        <v>0</v>
      </c>
      <c r="AK29" s="18">
        <v>0</v>
      </c>
      <c r="AL29" s="18">
        <v>0</v>
      </c>
      <c r="AM29" s="18">
        <v>0</v>
      </c>
      <c r="AN29" s="18">
        <v>0</v>
      </c>
      <c r="AO29" s="18">
        <f>SUM(AC29:AN29)</f>
        <v>0</v>
      </c>
      <c r="AP29" s="18">
        <v>0</v>
      </c>
      <c r="AQ29" s="18">
        <v>0</v>
      </c>
      <c r="AR29" s="18">
        <v>16</v>
      </c>
      <c r="AS29" s="18">
        <v>0</v>
      </c>
      <c r="AT29" s="18">
        <v>0</v>
      </c>
      <c r="AU29" s="18">
        <v>0</v>
      </c>
      <c r="AV29" s="18">
        <v>0</v>
      </c>
      <c r="AW29" s="18">
        <v>15</v>
      </c>
      <c r="AX29" s="18">
        <v>0</v>
      </c>
      <c r="AY29" s="18">
        <v>0</v>
      </c>
      <c r="AZ29" s="18">
        <v>0</v>
      </c>
      <c r="BA29" s="18">
        <v>0</v>
      </c>
      <c r="BB29" s="18">
        <f t="shared" ref="BB29:BB40" si="31">SUM(AP29:BA29)</f>
        <v>31</v>
      </c>
      <c r="BC29" s="18">
        <v>0</v>
      </c>
      <c r="BD29" s="18">
        <v>0</v>
      </c>
      <c r="BE29" s="18">
        <v>6</v>
      </c>
      <c r="BF29" s="18">
        <v>0</v>
      </c>
      <c r="BG29" s="18">
        <v>0</v>
      </c>
      <c r="BH29" s="18">
        <v>20</v>
      </c>
      <c r="BI29" s="18">
        <v>0</v>
      </c>
      <c r="BJ29" s="18">
        <v>0</v>
      </c>
      <c r="BK29" s="18">
        <v>0</v>
      </c>
      <c r="BL29" s="18">
        <v>0</v>
      </c>
      <c r="BM29" s="18">
        <v>0</v>
      </c>
      <c r="BN29" s="18">
        <v>11</v>
      </c>
      <c r="BO29" s="18">
        <f t="shared" ref="BO29:BO40" si="32">SUM(BC29:BN29)</f>
        <v>37</v>
      </c>
      <c r="BP29" s="18">
        <v>0</v>
      </c>
      <c r="BQ29" s="18">
        <v>0</v>
      </c>
      <c r="BR29" s="18">
        <v>0</v>
      </c>
      <c r="BS29" s="18">
        <v>0</v>
      </c>
      <c r="BT29" s="18">
        <v>0</v>
      </c>
      <c r="BU29" s="18">
        <v>0</v>
      </c>
      <c r="BV29" s="18">
        <v>0</v>
      </c>
      <c r="BW29" s="18">
        <v>0</v>
      </c>
      <c r="BX29" s="18">
        <v>0</v>
      </c>
      <c r="BY29" s="18">
        <v>0</v>
      </c>
      <c r="BZ29" s="18">
        <v>11</v>
      </c>
      <c r="CA29" s="18">
        <v>0</v>
      </c>
      <c r="CB29" s="18">
        <f t="shared" ref="CB29:CB40" si="33">SUM(BP29:CA29)</f>
        <v>11</v>
      </c>
      <c r="CC29" s="18">
        <v>0</v>
      </c>
      <c r="CD29" s="18">
        <v>0</v>
      </c>
      <c r="CE29" s="18">
        <v>0</v>
      </c>
      <c r="CF29" s="18">
        <v>0</v>
      </c>
      <c r="CG29" s="18">
        <v>0</v>
      </c>
      <c r="CH29" s="18">
        <v>0</v>
      </c>
      <c r="CI29" s="18">
        <v>0</v>
      </c>
      <c r="CJ29" s="18">
        <v>0</v>
      </c>
      <c r="CK29" s="18">
        <v>0</v>
      </c>
      <c r="CL29" s="18">
        <v>0</v>
      </c>
      <c r="CM29" s="18">
        <v>0</v>
      </c>
      <c r="CN29" s="18">
        <v>0</v>
      </c>
      <c r="CO29" s="18">
        <f t="shared" ref="CO29:CO40" si="34">SUM(CC29:CN29)</f>
        <v>0</v>
      </c>
      <c r="CP29" s="18">
        <v>0</v>
      </c>
      <c r="CQ29" s="18">
        <v>0</v>
      </c>
      <c r="CR29" s="18">
        <v>0</v>
      </c>
      <c r="CS29" s="18">
        <v>0</v>
      </c>
      <c r="CT29" s="18">
        <v>0</v>
      </c>
      <c r="CU29" s="18">
        <v>0</v>
      </c>
      <c r="CV29" s="18">
        <v>0</v>
      </c>
      <c r="CW29" s="18">
        <v>0</v>
      </c>
      <c r="CX29" s="18">
        <v>0</v>
      </c>
      <c r="CY29" s="18">
        <v>0</v>
      </c>
      <c r="CZ29" s="18">
        <v>0</v>
      </c>
      <c r="DA29" s="18">
        <v>0</v>
      </c>
      <c r="DB29" s="18">
        <f t="shared" ref="DB29:DB40" si="35">SUM(CP29:DA29)</f>
        <v>0</v>
      </c>
      <c r="DC29" s="18">
        <v>0</v>
      </c>
      <c r="DD29" s="18">
        <v>0</v>
      </c>
      <c r="DE29" s="18">
        <v>0</v>
      </c>
      <c r="DF29" s="18">
        <v>0</v>
      </c>
      <c r="DG29" s="18">
        <v>0</v>
      </c>
      <c r="DH29" s="18">
        <v>0</v>
      </c>
      <c r="DI29" s="18">
        <v>0</v>
      </c>
      <c r="DJ29" s="18">
        <v>41</v>
      </c>
      <c r="DK29" s="18">
        <v>0</v>
      </c>
      <c r="DL29" s="18">
        <v>0</v>
      </c>
      <c r="DM29" s="18">
        <v>0</v>
      </c>
      <c r="DN29" s="18">
        <v>0</v>
      </c>
      <c r="DO29" s="18">
        <f t="shared" ref="DO29:DO40" si="36">SUM(DC29:DN29)</f>
        <v>41</v>
      </c>
      <c r="DP29" s="18">
        <v>0</v>
      </c>
      <c r="DQ29" s="18">
        <v>0</v>
      </c>
      <c r="DR29" s="18">
        <v>0</v>
      </c>
      <c r="DS29" s="18">
        <v>0</v>
      </c>
      <c r="DT29" s="18">
        <v>0</v>
      </c>
      <c r="DU29" s="18">
        <v>0</v>
      </c>
      <c r="DV29" s="18">
        <v>0</v>
      </c>
      <c r="DW29" s="18">
        <v>0</v>
      </c>
      <c r="DX29" s="18">
        <v>0</v>
      </c>
      <c r="DY29" s="18">
        <v>12</v>
      </c>
      <c r="DZ29" s="18">
        <v>0</v>
      </c>
      <c r="EA29" s="18">
        <v>0</v>
      </c>
      <c r="EB29" s="18">
        <f t="shared" ref="EB29:EB40" si="37">SUM(DP29:EA29)</f>
        <v>12</v>
      </c>
      <c r="EC29" s="24">
        <v>0</v>
      </c>
      <c r="ED29" s="24">
        <v>0</v>
      </c>
      <c r="EE29" s="24">
        <v>0</v>
      </c>
      <c r="EF29" s="24">
        <v>0</v>
      </c>
      <c r="EG29" s="24">
        <v>0</v>
      </c>
      <c r="EH29" s="24">
        <v>0</v>
      </c>
      <c r="EI29" s="24">
        <v>0</v>
      </c>
      <c r="EJ29" s="24">
        <v>0</v>
      </c>
      <c r="EK29" s="24">
        <v>0</v>
      </c>
      <c r="EL29" s="24">
        <v>0</v>
      </c>
      <c r="EM29" s="24">
        <v>0</v>
      </c>
      <c r="EN29" s="26">
        <v>0</v>
      </c>
      <c r="EO29" s="25">
        <f>SUM(EC29:EN29)</f>
        <v>0</v>
      </c>
      <c r="EP29" s="24">
        <v>0</v>
      </c>
      <c r="EQ29" s="24">
        <v>0</v>
      </c>
      <c r="ER29" s="24">
        <v>0</v>
      </c>
      <c r="ES29" s="24">
        <v>0</v>
      </c>
      <c r="ET29" s="24">
        <v>0</v>
      </c>
      <c r="EU29" s="24">
        <v>0</v>
      </c>
      <c r="EV29" s="24">
        <v>0</v>
      </c>
      <c r="EW29" s="24">
        <v>0</v>
      </c>
      <c r="EX29" s="24">
        <v>0</v>
      </c>
      <c r="EY29" s="24">
        <v>26</v>
      </c>
      <c r="EZ29" s="24">
        <v>0</v>
      </c>
      <c r="FA29" s="26">
        <v>0</v>
      </c>
      <c r="FB29" s="25">
        <f>SUM(EP29:FA29)</f>
        <v>26</v>
      </c>
      <c r="FC29" s="24">
        <v>0</v>
      </c>
      <c r="FD29" s="24">
        <v>0</v>
      </c>
      <c r="FE29" s="24">
        <v>0</v>
      </c>
      <c r="FF29" s="24">
        <v>0</v>
      </c>
      <c r="FG29" s="24">
        <v>0</v>
      </c>
      <c r="FH29" s="24">
        <v>0</v>
      </c>
      <c r="FI29" s="24">
        <v>0</v>
      </c>
      <c r="FJ29" s="24">
        <v>0</v>
      </c>
      <c r="FK29" s="24">
        <v>0</v>
      </c>
      <c r="FL29" s="24">
        <v>0</v>
      </c>
      <c r="FM29" s="24">
        <v>0</v>
      </c>
      <c r="FN29" s="26">
        <v>0</v>
      </c>
      <c r="FO29" s="25">
        <f>SUM(FC29:FN29)</f>
        <v>0</v>
      </c>
      <c r="FP29" s="24">
        <v>0</v>
      </c>
      <c r="FQ29" s="24">
        <v>0</v>
      </c>
      <c r="FR29" s="24">
        <v>0</v>
      </c>
      <c r="FS29" s="24">
        <v>0</v>
      </c>
      <c r="FT29" s="24">
        <v>0</v>
      </c>
      <c r="FU29" s="24">
        <v>0</v>
      </c>
      <c r="FV29" s="24">
        <v>0</v>
      </c>
      <c r="FW29" s="24">
        <v>0</v>
      </c>
      <c r="FX29" s="24">
        <v>0</v>
      </c>
      <c r="FY29" s="24">
        <v>0</v>
      </c>
      <c r="FZ29" s="24">
        <v>0</v>
      </c>
      <c r="GA29" s="26">
        <v>0</v>
      </c>
      <c r="GB29" s="25">
        <f>SUM(FP29:GA29)</f>
        <v>0</v>
      </c>
      <c r="GC29" s="24">
        <v>0</v>
      </c>
      <c r="GD29" s="24">
        <v>0</v>
      </c>
      <c r="GE29" s="24">
        <v>0</v>
      </c>
      <c r="GF29" s="24">
        <v>0</v>
      </c>
      <c r="GG29" s="24">
        <v>0</v>
      </c>
      <c r="GH29" s="24">
        <v>0</v>
      </c>
      <c r="GI29" s="24">
        <v>0</v>
      </c>
      <c r="GJ29" s="24">
        <v>0</v>
      </c>
      <c r="GK29" s="24">
        <v>0</v>
      </c>
      <c r="GL29" s="24">
        <v>0</v>
      </c>
      <c r="GM29" s="24">
        <v>0</v>
      </c>
      <c r="GN29" s="26">
        <v>0</v>
      </c>
      <c r="GO29" s="25">
        <f t="shared" ref="GO29:GO41" si="38">SUM(GC29:GN29)</f>
        <v>0</v>
      </c>
      <c r="GP29" s="24">
        <v>0</v>
      </c>
      <c r="GQ29" s="24">
        <v>0</v>
      </c>
      <c r="GR29" s="24">
        <v>0</v>
      </c>
      <c r="GS29" s="24">
        <v>0</v>
      </c>
      <c r="GT29" s="24">
        <v>0</v>
      </c>
      <c r="GU29" s="24">
        <v>0</v>
      </c>
      <c r="GV29" s="24">
        <v>0</v>
      </c>
      <c r="GW29" s="24">
        <v>0</v>
      </c>
      <c r="GX29" s="24">
        <v>0</v>
      </c>
      <c r="GY29" s="24">
        <v>0</v>
      </c>
      <c r="GZ29" s="24">
        <v>0</v>
      </c>
      <c r="HA29" s="24">
        <v>0</v>
      </c>
      <c r="HB29" s="25">
        <f>SUM(GP29:HA29)</f>
        <v>0</v>
      </c>
      <c r="HC29" s="24">
        <v>0</v>
      </c>
      <c r="HD29" s="24">
        <v>0</v>
      </c>
      <c r="HE29" s="24">
        <v>0</v>
      </c>
      <c r="HF29" s="24">
        <v>0</v>
      </c>
      <c r="HG29" s="24">
        <v>0</v>
      </c>
      <c r="HH29" s="24">
        <v>0</v>
      </c>
      <c r="HI29" s="24">
        <v>0</v>
      </c>
      <c r="HJ29" s="24">
        <v>0</v>
      </c>
      <c r="HK29" s="24">
        <v>0</v>
      </c>
      <c r="HL29" s="24">
        <v>0</v>
      </c>
      <c r="HM29" s="24">
        <v>0</v>
      </c>
      <c r="HN29" s="24">
        <v>0</v>
      </c>
      <c r="HO29" s="25">
        <f t="shared" ref="HO29:HO41" si="39">SUM(HC29:HN29)</f>
        <v>0</v>
      </c>
      <c r="HP29" s="24">
        <v>0</v>
      </c>
      <c r="HQ29" s="24">
        <v>0</v>
      </c>
      <c r="HR29" s="24">
        <v>0</v>
      </c>
      <c r="HS29" s="24">
        <v>0</v>
      </c>
      <c r="HT29" s="24">
        <v>0</v>
      </c>
      <c r="HU29" s="24">
        <v>0</v>
      </c>
      <c r="HV29" s="24">
        <v>0</v>
      </c>
      <c r="HW29" s="24">
        <v>0</v>
      </c>
      <c r="HX29" s="24">
        <v>0</v>
      </c>
      <c r="HY29" s="24">
        <v>0</v>
      </c>
      <c r="HZ29" s="24">
        <v>0</v>
      </c>
      <c r="IA29" s="24">
        <v>0</v>
      </c>
      <c r="IB29" s="25">
        <f>SUM(HP29:IA29)</f>
        <v>0</v>
      </c>
      <c r="IC29" s="24">
        <v>0</v>
      </c>
      <c r="ID29" s="24">
        <v>0</v>
      </c>
      <c r="IE29" s="24">
        <v>0</v>
      </c>
      <c r="IF29" s="24">
        <v>0</v>
      </c>
      <c r="IG29" s="24">
        <v>0</v>
      </c>
      <c r="IH29" s="24">
        <v>0</v>
      </c>
      <c r="II29" s="24">
        <v>0</v>
      </c>
      <c r="IJ29" s="24">
        <v>0</v>
      </c>
      <c r="IK29" s="24">
        <v>0</v>
      </c>
      <c r="IL29" s="24">
        <v>0</v>
      </c>
      <c r="IM29" s="24">
        <v>0</v>
      </c>
      <c r="IN29" s="24">
        <v>0</v>
      </c>
      <c r="IO29" s="25">
        <f>SUM(IC29:IN29)</f>
        <v>0</v>
      </c>
      <c r="IP29" s="24">
        <v>0</v>
      </c>
      <c r="IQ29" s="24">
        <v>0</v>
      </c>
      <c r="IR29" s="24">
        <v>0</v>
      </c>
      <c r="IS29" s="24">
        <v>0</v>
      </c>
      <c r="IT29" s="24">
        <v>0</v>
      </c>
      <c r="IU29" s="24">
        <v>0</v>
      </c>
      <c r="IV29" s="24">
        <v>0</v>
      </c>
      <c r="IW29" s="24">
        <v>0</v>
      </c>
      <c r="IX29" s="24">
        <v>0</v>
      </c>
      <c r="IY29" s="24">
        <v>0</v>
      </c>
      <c r="IZ29" s="24">
        <v>0</v>
      </c>
      <c r="JA29" s="24"/>
      <c r="JB29" s="25">
        <f>SUM(IP29:JA29)</f>
        <v>0</v>
      </c>
    </row>
    <row r="30" spans="1:262" ht="15.9" customHeight="1">
      <c r="A30" s="17" t="s">
        <v>103</v>
      </c>
      <c r="B30" s="17" t="s">
        <v>7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8">
        <v>0</v>
      </c>
      <c r="N30" s="18">
        <v>0</v>
      </c>
      <c r="O30" s="18">
        <f t="shared" ref="O30:O39" si="40">SUM(C30:N30)</f>
        <v>0</v>
      </c>
      <c r="P30" s="18">
        <v>0</v>
      </c>
      <c r="Q30" s="18">
        <v>0</v>
      </c>
      <c r="R30" s="18">
        <v>0</v>
      </c>
      <c r="S30" s="18">
        <v>0</v>
      </c>
      <c r="T30" s="18">
        <v>0</v>
      </c>
      <c r="U30" s="18">
        <v>0</v>
      </c>
      <c r="V30" s="18">
        <v>0</v>
      </c>
      <c r="W30" s="18">
        <v>0</v>
      </c>
      <c r="X30" s="18">
        <v>0</v>
      </c>
      <c r="Y30" s="18">
        <v>20</v>
      </c>
      <c r="Z30" s="18">
        <v>0</v>
      </c>
      <c r="AA30" s="18">
        <v>0</v>
      </c>
      <c r="AB30" s="18">
        <f t="shared" ref="AB30:AB39" si="41">SUM(P30:AA30)</f>
        <v>20</v>
      </c>
      <c r="AC30" s="18">
        <v>0</v>
      </c>
      <c r="AD30" s="18">
        <v>0</v>
      </c>
      <c r="AE30" s="18">
        <v>0</v>
      </c>
      <c r="AF30" s="18">
        <v>0</v>
      </c>
      <c r="AG30" s="18">
        <v>0</v>
      </c>
      <c r="AH30" s="18">
        <v>0</v>
      </c>
      <c r="AI30" s="18">
        <v>0</v>
      </c>
      <c r="AJ30" s="18">
        <v>0</v>
      </c>
      <c r="AK30" s="18">
        <v>0</v>
      </c>
      <c r="AL30" s="18">
        <v>0</v>
      </c>
      <c r="AM30" s="18">
        <v>0</v>
      </c>
      <c r="AN30" s="18">
        <v>0</v>
      </c>
      <c r="AO30" s="18">
        <f t="shared" ref="AO30:AO39" si="42">SUM(AC30:AN30)</f>
        <v>0</v>
      </c>
      <c r="AP30" s="18">
        <v>0</v>
      </c>
      <c r="AQ30" s="18">
        <v>0</v>
      </c>
      <c r="AR30" s="18">
        <v>0</v>
      </c>
      <c r="AS30" s="18">
        <v>0</v>
      </c>
      <c r="AT30" s="18">
        <v>0</v>
      </c>
      <c r="AU30" s="18">
        <v>0</v>
      </c>
      <c r="AV30" s="18">
        <v>0</v>
      </c>
      <c r="AW30" s="18">
        <v>0</v>
      </c>
      <c r="AX30" s="18">
        <v>0</v>
      </c>
      <c r="AY30" s="18">
        <v>0</v>
      </c>
      <c r="AZ30" s="18">
        <v>0</v>
      </c>
      <c r="BA30" s="18">
        <v>0</v>
      </c>
      <c r="BB30" s="18">
        <f t="shared" si="31"/>
        <v>0</v>
      </c>
      <c r="BC30" s="18">
        <v>0</v>
      </c>
      <c r="BD30" s="18">
        <v>0</v>
      </c>
      <c r="BE30" s="18">
        <v>0</v>
      </c>
      <c r="BF30" s="18">
        <v>0</v>
      </c>
      <c r="BG30" s="18">
        <v>0</v>
      </c>
      <c r="BH30" s="18">
        <v>0</v>
      </c>
      <c r="BI30" s="18">
        <v>0</v>
      </c>
      <c r="BJ30" s="18">
        <v>0</v>
      </c>
      <c r="BK30" s="18">
        <v>0</v>
      </c>
      <c r="BL30" s="18">
        <v>0</v>
      </c>
      <c r="BM30" s="18">
        <v>0</v>
      </c>
      <c r="BN30" s="18">
        <v>0</v>
      </c>
      <c r="BO30" s="18">
        <f t="shared" si="32"/>
        <v>0</v>
      </c>
      <c r="BP30" s="18">
        <v>0</v>
      </c>
      <c r="BQ30" s="18">
        <v>0</v>
      </c>
      <c r="BR30" s="18">
        <v>0</v>
      </c>
      <c r="BS30" s="18">
        <v>0</v>
      </c>
      <c r="BT30" s="18">
        <v>0</v>
      </c>
      <c r="BU30" s="18">
        <v>0</v>
      </c>
      <c r="BV30" s="18">
        <v>0</v>
      </c>
      <c r="BW30" s="18">
        <v>0</v>
      </c>
      <c r="BX30" s="18">
        <v>0</v>
      </c>
      <c r="BY30" s="18">
        <v>0</v>
      </c>
      <c r="BZ30" s="18">
        <v>0</v>
      </c>
      <c r="CA30" s="18">
        <v>0</v>
      </c>
      <c r="CB30" s="18">
        <f t="shared" si="33"/>
        <v>0</v>
      </c>
      <c r="CC30" s="18">
        <v>0</v>
      </c>
      <c r="CD30" s="18">
        <v>0</v>
      </c>
      <c r="CE30" s="18">
        <v>0</v>
      </c>
      <c r="CF30" s="18">
        <v>0</v>
      </c>
      <c r="CG30" s="18">
        <v>0</v>
      </c>
      <c r="CH30" s="18">
        <v>0</v>
      </c>
      <c r="CI30" s="18">
        <v>0</v>
      </c>
      <c r="CJ30" s="18">
        <v>0</v>
      </c>
      <c r="CK30" s="18">
        <v>0</v>
      </c>
      <c r="CL30" s="18">
        <v>0</v>
      </c>
      <c r="CM30" s="18">
        <v>0</v>
      </c>
      <c r="CN30" s="18">
        <v>0</v>
      </c>
      <c r="CO30" s="18">
        <f t="shared" si="34"/>
        <v>0</v>
      </c>
      <c r="CP30" s="18">
        <v>0</v>
      </c>
      <c r="CQ30" s="18">
        <v>0</v>
      </c>
      <c r="CR30" s="18">
        <v>0</v>
      </c>
      <c r="CS30" s="18">
        <v>0</v>
      </c>
      <c r="CT30" s="18">
        <v>0</v>
      </c>
      <c r="CU30" s="18">
        <v>0</v>
      </c>
      <c r="CV30" s="18">
        <v>0</v>
      </c>
      <c r="CW30" s="18">
        <v>0</v>
      </c>
      <c r="CX30" s="18">
        <v>0</v>
      </c>
      <c r="CY30" s="18">
        <v>0</v>
      </c>
      <c r="CZ30" s="18">
        <v>0</v>
      </c>
      <c r="DA30" s="18">
        <v>0</v>
      </c>
      <c r="DB30" s="18">
        <f t="shared" si="35"/>
        <v>0</v>
      </c>
      <c r="DC30" s="18">
        <v>0</v>
      </c>
      <c r="DD30" s="18">
        <v>0</v>
      </c>
      <c r="DE30" s="18">
        <v>0</v>
      </c>
      <c r="DF30" s="18">
        <v>0</v>
      </c>
      <c r="DG30" s="18">
        <v>0</v>
      </c>
      <c r="DH30" s="18">
        <v>0</v>
      </c>
      <c r="DI30" s="18">
        <v>0</v>
      </c>
      <c r="DJ30" s="18">
        <v>0</v>
      </c>
      <c r="DK30" s="18">
        <v>0</v>
      </c>
      <c r="DL30" s="18">
        <v>0</v>
      </c>
      <c r="DM30" s="18">
        <v>0</v>
      </c>
      <c r="DN30" s="18">
        <v>0</v>
      </c>
      <c r="DO30" s="18">
        <f t="shared" si="36"/>
        <v>0</v>
      </c>
      <c r="DP30" s="18">
        <v>0</v>
      </c>
      <c r="DQ30" s="18">
        <v>0</v>
      </c>
      <c r="DR30" s="18">
        <v>0</v>
      </c>
      <c r="DS30" s="18">
        <v>0</v>
      </c>
      <c r="DT30" s="18">
        <v>0</v>
      </c>
      <c r="DU30" s="18">
        <v>0</v>
      </c>
      <c r="DV30" s="18">
        <v>0</v>
      </c>
      <c r="DW30" s="18">
        <v>0</v>
      </c>
      <c r="DX30" s="18">
        <v>0</v>
      </c>
      <c r="DY30" s="18">
        <v>0</v>
      </c>
      <c r="DZ30" s="18">
        <v>0</v>
      </c>
      <c r="EA30" s="18">
        <v>0</v>
      </c>
      <c r="EB30" s="18">
        <f t="shared" si="37"/>
        <v>0</v>
      </c>
      <c r="EC30" s="18">
        <v>0</v>
      </c>
      <c r="ED30" s="18">
        <v>0</v>
      </c>
      <c r="EE30" s="18">
        <v>0</v>
      </c>
      <c r="EF30" s="18">
        <v>0</v>
      </c>
      <c r="EG30" s="18">
        <v>0</v>
      </c>
      <c r="EH30" s="18">
        <v>0</v>
      </c>
      <c r="EI30" s="18">
        <v>0</v>
      </c>
      <c r="EJ30" s="18">
        <v>0</v>
      </c>
      <c r="EK30" s="18">
        <v>0</v>
      </c>
      <c r="EL30" s="18">
        <v>0</v>
      </c>
      <c r="EM30" s="18">
        <v>0</v>
      </c>
      <c r="EN30" s="25">
        <v>0</v>
      </c>
      <c r="EO30" s="25">
        <f t="shared" ref="EO30:EO40" si="43">SUM(EC30:EN30)</f>
        <v>0</v>
      </c>
      <c r="EP30" s="24">
        <v>0</v>
      </c>
      <c r="EQ30" s="18">
        <v>0</v>
      </c>
      <c r="ER30" s="18">
        <v>0</v>
      </c>
      <c r="ES30" s="18">
        <v>0</v>
      </c>
      <c r="ET30" s="18">
        <v>0</v>
      </c>
      <c r="EU30" s="18">
        <v>0</v>
      </c>
      <c r="EV30" s="18">
        <v>0</v>
      </c>
      <c r="EW30" s="18">
        <v>0</v>
      </c>
      <c r="EX30" s="18">
        <v>0</v>
      </c>
      <c r="EY30" s="18">
        <v>0</v>
      </c>
      <c r="EZ30" s="18">
        <v>0</v>
      </c>
      <c r="FA30" s="25">
        <v>0</v>
      </c>
      <c r="FB30" s="25">
        <f t="shared" ref="FB30:FB40" si="44">SUM(EP30:FA30)</f>
        <v>0</v>
      </c>
      <c r="FC30" s="24">
        <v>0</v>
      </c>
      <c r="FD30" s="18">
        <v>0</v>
      </c>
      <c r="FE30" s="18">
        <v>0</v>
      </c>
      <c r="FF30" s="18">
        <v>0</v>
      </c>
      <c r="FG30" s="18">
        <v>0</v>
      </c>
      <c r="FH30" s="18">
        <v>0</v>
      </c>
      <c r="FI30" s="18">
        <v>0</v>
      </c>
      <c r="FJ30" s="18">
        <v>0</v>
      </c>
      <c r="FK30" s="18">
        <v>0</v>
      </c>
      <c r="FL30" s="18">
        <v>0</v>
      </c>
      <c r="FM30" s="18">
        <v>0</v>
      </c>
      <c r="FN30" s="25">
        <v>0</v>
      </c>
      <c r="FO30" s="25">
        <f t="shared" ref="FO30:FO40" si="45">SUM(FC30:FN30)</f>
        <v>0</v>
      </c>
      <c r="FP30" s="24">
        <v>0</v>
      </c>
      <c r="FQ30" s="18">
        <v>0</v>
      </c>
      <c r="FR30" s="18">
        <v>0</v>
      </c>
      <c r="FS30" s="18">
        <v>0</v>
      </c>
      <c r="FT30" s="18">
        <v>0</v>
      </c>
      <c r="FU30" s="18">
        <v>0</v>
      </c>
      <c r="FV30" s="18">
        <v>0</v>
      </c>
      <c r="FW30" s="18">
        <v>0</v>
      </c>
      <c r="FX30" s="18">
        <v>0</v>
      </c>
      <c r="FY30" s="18">
        <v>0</v>
      </c>
      <c r="FZ30" s="18">
        <v>0</v>
      </c>
      <c r="GA30" s="25">
        <v>0</v>
      </c>
      <c r="GB30" s="25">
        <f t="shared" ref="GB30:GB40" si="46">SUM(FP30:GA30)</f>
        <v>0</v>
      </c>
      <c r="GC30" s="24">
        <v>0</v>
      </c>
      <c r="GD30" s="18">
        <v>0</v>
      </c>
      <c r="GE30" s="18">
        <v>0</v>
      </c>
      <c r="GF30" s="18">
        <v>0</v>
      </c>
      <c r="GG30" s="18">
        <v>0</v>
      </c>
      <c r="GH30" s="18">
        <v>0</v>
      </c>
      <c r="GI30" s="18">
        <v>0</v>
      </c>
      <c r="GJ30" s="18">
        <v>0</v>
      </c>
      <c r="GK30" s="18">
        <v>0</v>
      </c>
      <c r="GL30" s="18">
        <v>0</v>
      </c>
      <c r="GM30" s="18">
        <v>0</v>
      </c>
      <c r="GN30" s="25">
        <v>0</v>
      </c>
      <c r="GO30" s="25">
        <f t="shared" si="38"/>
        <v>0</v>
      </c>
      <c r="GP30" s="24">
        <v>0</v>
      </c>
      <c r="GQ30" s="18">
        <v>0</v>
      </c>
      <c r="GR30" s="18">
        <v>0</v>
      </c>
      <c r="GS30" s="18">
        <v>0</v>
      </c>
      <c r="GT30" s="18">
        <v>0</v>
      </c>
      <c r="GU30" s="18">
        <v>0</v>
      </c>
      <c r="GV30" s="18">
        <v>0</v>
      </c>
      <c r="GW30" s="18">
        <v>0</v>
      </c>
      <c r="GX30" s="18">
        <v>0</v>
      </c>
      <c r="GY30" s="18">
        <v>0</v>
      </c>
      <c r="GZ30" s="18">
        <v>0</v>
      </c>
      <c r="HA30" s="18">
        <v>0</v>
      </c>
      <c r="HB30" s="25">
        <f t="shared" ref="HB30:HB41" si="47">SUM(GP30:HA30)</f>
        <v>0</v>
      </c>
      <c r="HC30" s="24">
        <v>0</v>
      </c>
      <c r="HD30" s="24">
        <v>0</v>
      </c>
      <c r="HE30" s="24">
        <v>0</v>
      </c>
      <c r="HF30" s="24">
        <v>0</v>
      </c>
      <c r="HG30" s="24">
        <v>0</v>
      </c>
      <c r="HH30" s="24">
        <v>0</v>
      </c>
      <c r="HI30" s="24">
        <v>0</v>
      </c>
      <c r="HJ30" s="24">
        <v>0</v>
      </c>
      <c r="HK30" s="24">
        <v>0</v>
      </c>
      <c r="HL30" s="24">
        <v>0</v>
      </c>
      <c r="HM30" s="24">
        <v>0</v>
      </c>
      <c r="HN30" s="24">
        <v>0</v>
      </c>
      <c r="HO30" s="25">
        <f t="shared" si="39"/>
        <v>0</v>
      </c>
      <c r="HP30" s="24">
        <v>0</v>
      </c>
      <c r="HQ30" s="24">
        <v>0</v>
      </c>
      <c r="HR30" s="24">
        <v>6</v>
      </c>
      <c r="HS30" s="24">
        <v>0</v>
      </c>
      <c r="HT30" s="24">
        <v>0</v>
      </c>
      <c r="HU30" s="24">
        <v>0</v>
      </c>
      <c r="HV30" s="24">
        <v>0</v>
      </c>
      <c r="HW30" s="24">
        <v>0</v>
      </c>
      <c r="HX30" s="24">
        <v>0</v>
      </c>
      <c r="HY30" s="24">
        <v>0</v>
      </c>
      <c r="HZ30" s="24">
        <v>0</v>
      </c>
      <c r="IA30" s="24">
        <v>0</v>
      </c>
      <c r="IB30" s="25">
        <f t="shared" ref="IB30:IB41" si="48">SUM(HP30:IA30)</f>
        <v>6</v>
      </c>
      <c r="IC30" s="24">
        <v>0</v>
      </c>
      <c r="ID30" s="24">
        <v>0</v>
      </c>
      <c r="IE30" s="24">
        <v>0</v>
      </c>
      <c r="IF30" s="24">
        <v>0</v>
      </c>
      <c r="IG30" s="24">
        <v>0</v>
      </c>
      <c r="IH30" s="24">
        <v>0</v>
      </c>
      <c r="II30" s="24">
        <v>0</v>
      </c>
      <c r="IJ30" s="24">
        <v>0</v>
      </c>
      <c r="IK30" s="24">
        <v>0</v>
      </c>
      <c r="IL30" s="24">
        <v>0</v>
      </c>
      <c r="IM30" s="24">
        <v>0</v>
      </c>
      <c r="IN30" s="24">
        <v>0</v>
      </c>
      <c r="IO30" s="25">
        <f t="shared" ref="IO30:IO41" si="49">SUM(IC30:IN30)</f>
        <v>0</v>
      </c>
      <c r="IP30" s="24">
        <v>0</v>
      </c>
      <c r="IQ30" s="24">
        <v>0</v>
      </c>
      <c r="IR30" s="24">
        <v>19</v>
      </c>
      <c r="IS30" s="24">
        <v>0</v>
      </c>
      <c r="IT30" s="24">
        <v>0</v>
      </c>
      <c r="IU30" s="24">
        <v>0</v>
      </c>
      <c r="IV30" s="24">
        <v>0</v>
      </c>
      <c r="IW30" s="24">
        <v>0</v>
      </c>
      <c r="IX30" s="24">
        <v>18</v>
      </c>
      <c r="IY30" s="24">
        <v>9</v>
      </c>
      <c r="IZ30" s="24">
        <v>0</v>
      </c>
      <c r="JA30" s="24"/>
      <c r="JB30" s="25">
        <f t="shared" ref="JB30:JB41" si="50">SUM(IP30:JA30)</f>
        <v>46</v>
      </c>
    </row>
    <row r="31" spans="1:262" ht="15.9" customHeight="1">
      <c r="A31" s="17" t="s">
        <v>104</v>
      </c>
      <c r="B31" s="17" t="s">
        <v>5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f t="shared" si="40"/>
        <v>0</v>
      </c>
      <c r="P31" s="18">
        <v>0</v>
      </c>
      <c r="Q31" s="18">
        <v>0</v>
      </c>
      <c r="R31" s="18">
        <v>0</v>
      </c>
      <c r="S31" s="18">
        <v>0</v>
      </c>
      <c r="T31" s="18">
        <v>0</v>
      </c>
      <c r="U31" s="18">
        <v>0</v>
      </c>
      <c r="V31" s="18">
        <v>0</v>
      </c>
      <c r="W31" s="18">
        <v>0</v>
      </c>
      <c r="X31" s="18">
        <v>0</v>
      </c>
      <c r="Y31" s="18">
        <v>0</v>
      </c>
      <c r="Z31" s="18">
        <v>0</v>
      </c>
      <c r="AA31" s="18">
        <v>8</v>
      </c>
      <c r="AB31" s="18">
        <f t="shared" si="41"/>
        <v>8</v>
      </c>
      <c r="AC31" s="18">
        <v>0</v>
      </c>
      <c r="AD31" s="18">
        <v>0</v>
      </c>
      <c r="AE31" s="18">
        <v>0</v>
      </c>
      <c r="AF31" s="18">
        <v>0</v>
      </c>
      <c r="AG31" s="18">
        <v>0</v>
      </c>
      <c r="AH31" s="18">
        <v>0</v>
      </c>
      <c r="AI31" s="18">
        <v>0</v>
      </c>
      <c r="AJ31" s="18">
        <v>0</v>
      </c>
      <c r="AK31" s="18">
        <v>0</v>
      </c>
      <c r="AL31" s="18">
        <v>0</v>
      </c>
      <c r="AM31" s="18">
        <v>0</v>
      </c>
      <c r="AN31" s="18">
        <v>0</v>
      </c>
      <c r="AO31" s="18">
        <f t="shared" si="42"/>
        <v>0</v>
      </c>
      <c r="AP31" s="18">
        <v>0</v>
      </c>
      <c r="AQ31" s="18">
        <v>3</v>
      </c>
      <c r="AR31" s="18">
        <v>0</v>
      </c>
      <c r="AS31" s="18">
        <v>0</v>
      </c>
      <c r="AT31" s="18">
        <v>0</v>
      </c>
      <c r="AU31" s="18">
        <v>0</v>
      </c>
      <c r="AV31" s="18">
        <v>0</v>
      </c>
      <c r="AW31" s="18">
        <v>0</v>
      </c>
      <c r="AX31" s="18">
        <v>0</v>
      </c>
      <c r="AY31" s="18">
        <v>0</v>
      </c>
      <c r="AZ31" s="18">
        <v>0</v>
      </c>
      <c r="BA31" s="18">
        <v>0</v>
      </c>
      <c r="BB31" s="18">
        <f t="shared" si="31"/>
        <v>3</v>
      </c>
      <c r="BC31" s="18">
        <v>0</v>
      </c>
      <c r="BD31" s="18">
        <v>0</v>
      </c>
      <c r="BE31" s="18">
        <v>0</v>
      </c>
      <c r="BF31" s="18">
        <v>0</v>
      </c>
      <c r="BG31" s="18">
        <v>0</v>
      </c>
      <c r="BH31" s="18">
        <v>0</v>
      </c>
      <c r="BI31" s="18">
        <v>0</v>
      </c>
      <c r="BJ31" s="18">
        <v>0</v>
      </c>
      <c r="BK31" s="18">
        <v>0</v>
      </c>
      <c r="BL31" s="18">
        <v>0</v>
      </c>
      <c r="BM31" s="18">
        <v>0</v>
      </c>
      <c r="BN31" s="18">
        <v>0</v>
      </c>
      <c r="BO31" s="18">
        <f t="shared" si="32"/>
        <v>0</v>
      </c>
      <c r="BP31" s="18">
        <v>0</v>
      </c>
      <c r="BQ31" s="18">
        <v>0</v>
      </c>
      <c r="BR31" s="18">
        <v>0</v>
      </c>
      <c r="BS31" s="18">
        <v>0</v>
      </c>
      <c r="BT31" s="18">
        <v>0</v>
      </c>
      <c r="BU31" s="18">
        <v>0</v>
      </c>
      <c r="BV31" s="18">
        <v>0</v>
      </c>
      <c r="BW31" s="18">
        <v>0</v>
      </c>
      <c r="BX31" s="18">
        <v>0</v>
      </c>
      <c r="BY31" s="18">
        <v>0</v>
      </c>
      <c r="BZ31" s="18">
        <v>0</v>
      </c>
      <c r="CA31" s="18">
        <v>0</v>
      </c>
      <c r="CB31" s="18">
        <f t="shared" si="33"/>
        <v>0</v>
      </c>
      <c r="CC31" s="18">
        <v>0</v>
      </c>
      <c r="CD31" s="18">
        <v>0</v>
      </c>
      <c r="CE31" s="18">
        <v>0</v>
      </c>
      <c r="CF31" s="18">
        <v>0</v>
      </c>
      <c r="CG31" s="18">
        <v>0</v>
      </c>
      <c r="CH31" s="18">
        <v>0</v>
      </c>
      <c r="CI31" s="18">
        <v>0</v>
      </c>
      <c r="CJ31" s="18">
        <v>0</v>
      </c>
      <c r="CK31" s="18">
        <v>0</v>
      </c>
      <c r="CL31" s="18">
        <v>0</v>
      </c>
      <c r="CM31" s="18">
        <v>0</v>
      </c>
      <c r="CN31" s="18">
        <v>0</v>
      </c>
      <c r="CO31" s="18">
        <f t="shared" si="34"/>
        <v>0</v>
      </c>
      <c r="CP31" s="18">
        <v>0</v>
      </c>
      <c r="CQ31" s="18">
        <v>0</v>
      </c>
      <c r="CR31" s="18">
        <v>0</v>
      </c>
      <c r="CS31" s="18">
        <v>0</v>
      </c>
      <c r="CT31" s="18">
        <v>0</v>
      </c>
      <c r="CU31" s="18">
        <v>0</v>
      </c>
      <c r="CV31" s="18">
        <v>0</v>
      </c>
      <c r="CW31" s="18">
        <v>0</v>
      </c>
      <c r="CX31" s="18">
        <v>0</v>
      </c>
      <c r="CY31" s="18">
        <v>0</v>
      </c>
      <c r="CZ31" s="18">
        <v>0</v>
      </c>
      <c r="DA31" s="18">
        <v>0</v>
      </c>
      <c r="DB31" s="18">
        <f t="shared" si="35"/>
        <v>0</v>
      </c>
      <c r="DC31" s="18">
        <v>0</v>
      </c>
      <c r="DD31" s="18">
        <v>0</v>
      </c>
      <c r="DE31" s="18">
        <v>0</v>
      </c>
      <c r="DF31" s="18">
        <v>0</v>
      </c>
      <c r="DG31" s="18">
        <v>0</v>
      </c>
      <c r="DH31" s="18">
        <v>0</v>
      </c>
      <c r="DI31" s="18">
        <v>0</v>
      </c>
      <c r="DJ31" s="18">
        <v>0</v>
      </c>
      <c r="DK31" s="18">
        <v>0</v>
      </c>
      <c r="DL31" s="18">
        <v>0</v>
      </c>
      <c r="DM31" s="18">
        <v>0</v>
      </c>
      <c r="DN31" s="18">
        <v>0</v>
      </c>
      <c r="DO31" s="18">
        <f t="shared" si="36"/>
        <v>0</v>
      </c>
      <c r="DP31" s="18">
        <v>0</v>
      </c>
      <c r="DQ31" s="18">
        <v>0</v>
      </c>
      <c r="DR31" s="18">
        <v>0</v>
      </c>
      <c r="DS31" s="18">
        <v>0</v>
      </c>
      <c r="DT31" s="18">
        <v>0</v>
      </c>
      <c r="DU31" s="18">
        <v>0</v>
      </c>
      <c r="DV31" s="18">
        <v>0</v>
      </c>
      <c r="DW31" s="18">
        <v>0</v>
      </c>
      <c r="DX31" s="18">
        <v>0</v>
      </c>
      <c r="DY31" s="18">
        <v>0</v>
      </c>
      <c r="DZ31" s="18">
        <v>0</v>
      </c>
      <c r="EA31" s="18">
        <v>0</v>
      </c>
      <c r="EB31" s="18">
        <f t="shared" si="37"/>
        <v>0</v>
      </c>
      <c r="EC31" s="18">
        <v>0</v>
      </c>
      <c r="ED31" s="18">
        <v>0</v>
      </c>
      <c r="EE31" s="18">
        <v>0</v>
      </c>
      <c r="EF31" s="18">
        <v>0</v>
      </c>
      <c r="EG31" s="18">
        <v>0</v>
      </c>
      <c r="EH31" s="18">
        <v>0</v>
      </c>
      <c r="EI31" s="18">
        <v>0</v>
      </c>
      <c r="EJ31" s="18">
        <v>0</v>
      </c>
      <c r="EK31" s="18">
        <v>0</v>
      </c>
      <c r="EL31" s="18">
        <v>0</v>
      </c>
      <c r="EM31" s="18">
        <v>0</v>
      </c>
      <c r="EN31" s="25">
        <v>0</v>
      </c>
      <c r="EO31" s="25">
        <f t="shared" si="43"/>
        <v>0</v>
      </c>
      <c r="EP31" s="24">
        <v>0</v>
      </c>
      <c r="EQ31" s="18">
        <v>0</v>
      </c>
      <c r="ER31" s="18">
        <v>0</v>
      </c>
      <c r="ES31" s="18">
        <v>0</v>
      </c>
      <c r="ET31" s="18">
        <v>0</v>
      </c>
      <c r="EU31" s="18">
        <v>0</v>
      </c>
      <c r="EV31" s="18">
        <v>0</v>
      </c>
      <c r="EW31" s="18">
        <v>0</v>
      </c>
      <c r="EX31" s="18">
        <v>0</v>
      </c>
      <c r="EY31" s="18">
        <v>0</v>
      </c>
      <c r="EZ31" s="18">
        <v>0</v>
      </c>
      <c r="FA31" s="25">
        <v>0</v>
      </c>
      <c r="FB31" s="25">
        <f t="shared" si="44"/>
        <v>0</v>
      </c>
      <c r="FC31" s="24">
        <v>0</v>
      </c>
      <c r="FD31" s="18">
        <v>0</v>
      </c>
      <c r="FE31" s="18">
        <v>0</v>
      </c>
      <c r="FF31" s="18">
        <v>0</v>
      </c>
      <c r="FG31" s="18">
        <v>0</v>
      </c>
      <c r="FH31" s="18">
        <v>0</v>
      </c>
      <c r="FI31" s="18">
        <v>1</v>
      </c>
      <c r="FJ31" s="18">
        <v>0</v>
      </c>
      <c r="FK31" s="18">
        <v>0</v>
      </c>
      <c r="FL31" s="18">
        <v>0</v>
      </c>
      <c r="FM31" s="18">
        <v>0</v>
      </c>
      <c r="FN31" s="25">
        <v>0</v>
      </c>
      <c r="FO31" s="25">
        <f t="shared" si="45"/>
        <v>1</v>
      </c>
      <c r="FP31" s="24">
        <v>0</v>
      </c>
      <c r="FQ31" s="18">
        <v>0</v>
      </c>
      <c r="FR31" s="18">
        <v>0</v>
      </c>
      <c r="FS31" s="18">
        <v>0</v>
      </c>
      <c r="FT31" s="18">
        <v>2</v>
      </c>
      <c r="FU31" s="18">
        <v>0</v>
      </c>
      <c r="FV31" s="18">
        <v>0</v>
      </c>
      <c r="FW31" s="18">
        <v>0</v>
      </c>
      <c r="FX31" s="18">
        <v>0</v>
      </c>
      <c r="FY31" s="18">
        <v>10</v>
      </c>
      <c r="FZ31" s="18">
        <v>0</v>
      </c>
      <c r="GA31" s="25">
        <v>0</v>
      </c>
      <c r="GB31" s="25">
        <f t="shared" si="46"/>
        <v>12</v>
      </c>
      <c r="GC31" s="24">
        <v>0</v>
      </c>
      <c r="GD31" s="18">
        <v>0</v>
      </c>
      <c r="GE31" s="18">
        <v>0</v>
      </c>
      <c r="GF31" s="18">
        <v>0</v>
      </c>
      <c r="GG31" s="18">
        <v>0</v>
      </c>
      <c r="GH31" s="18">
        <v>0</v>
      </c>
      <c r="GI31" s="18">
        <v>0</v>
      </c>
      <c r="GJ31" s="18">
        <v>0</v>
      </c>
      <c r="GK31" s="18">
        <v>0</v>
      </c>
      <c r="GL31" s="18">
        <v>0</v>
      </c>
      <c r="GM31" s="18">
        <v>0</v>
      </c>
      <c r="GN31" s="25">
        <v>0</v>
      </c>
      <c r="GO31" s="25">
        <f t="shared" si="38"/>
        <v>0</v>
      </c>
      <c r="GP31" s="24">
        <v>0</v>
      </c>
      <c r="GQ31" s="18">
        <v>0</v>
      </c>
      <c r="GR31" s="18">
        <v>0</v>
      </c>
      <c r="GS31" s="18">
        <v>0</v>
      </c>
      <c r="GT31" s="18">
        <v>0</v>
      </c>
      <c r="GU31" s="18">
        <v>0</v>
      </c>
      <c r="GV31" s="18">
        <v>0</v>
      </c>
      <c r="GW31" s="18">
        <v>0</v>
      </c>
      <c r="GX31" s="18">
        <v>0</v>
      </c>
      <c r="GY31" s="18">
        <v>0</v>
      </c>
      <c r="GZ31" s="18">
        <v>0</v>
      </c>
      <c r="HA31" s="18">
        <v>0</v>
      </c>
      <c r="HB31" s="25">
        <f t="shared" si="47"/>
        <v>0</v>
      </c>
      <c r="HC31" s="24">
        <v>0</v>
      </c>
      <c r="HD31" s="24">
        <v>0</v>
      </c>
      <c r="HE31" s="24">
        <v>0</v>
      </c>
      <c r="HF31" s="24">
        <v>0</v>
      </c>
      <c r="HG31" s="24">
        <v>0</v>
      </c>
      <c r="HH31" s="24">
        <v>0</v>
      </c>
      <c r="HI31" s="24">
        <v>0</v>
      </c>
      <c r="HJ31" s="24">
        <v>0</v>
      </c>
      <c r="HK31" s="24">
        <v>0</v>
      </c>
      <c r="HL31" s="24">
        <v>0</v>
      </c>
      <c r="HM31" s="24">
        <v>0</v>
      </c>
      <c r="HN31" s="24">
        <v>0</v>
      </c>
      <c r="HO31" s="25">
        <f t="shared" si="39"/>
        <v>0</v>
      </c>
      <c r="HP31" s="24">
        <v>0</v>
      </c>
      <c r="HQ31" s="24">
        <v>0</v>
      </c>
      <c r="HR31" s="24">
        <v>0</v>
      </c>
      <c r="HS31" s="24">
        <v>0</v>
      </c>
      <c r="HT31" s="24">
        <v>0</v>
      </c>
      <c r="HU31" s="24">
        <v>0</v>
      </c>
      <c r="HV31" s="24">
        <v>0</v>
      </c>
      <c r="HW31" s="24">
        <v>0</v>
      </c>
      <c r="HX31" s="24">
        <v>0</v>
      </c>
      <c r="HY31" s="24">
        <v>0</v>
      </c>
      <c r="HZ31" s="24">
        <v>0</v>
      </c>
      <c r="IA31" s="24">
        <v>0</v>
      </c>
      <c r="IB31" s="25">
        <f t="shared" si="48"/>
        <v>0</v>
      </c>
      <c r="IC31" s="24">
        <v>0</v>
      </c>
      <c r="ID31" s="24">
        <v>0</v>
      </c>
      <c r="IE31" s="24">
        <v>0</v>
      </c>
      <c r="IF31" s="24">
        <v>0</v>
      </c>
      <c r="IG31" s="24">
        <v>0</v>
      </c>
      <c r="IH31" s="24">
        <v>0</v>
      </c>
      <c r="II31" s="24">
        <v>0</v>
      </c>
      <c r="IJ31" s="24">
        <v>0</v>
      </c>
      <c r="IK31" s="24">
        <v>0</v>
      </c>
      <c r="IL31" s="24">
        <v>0</v>
      </c>
      <c r="IM31" s="24">
        <v>0</v>
      </c>
      <c r="IN31" s="24">
        <v>0</v>
      </c>
      <c r="IO31" s="25">
        <f t="shared" si="49"/>
        <v>0</v>
      </c>
      <c r="IP31" s="24">
        <v>0</v>
      </c>
      <c r="IQ31" s="24">
        <v>0</v>
      </c>
      <c r="IR31" s="24">
        <v>0</v>
      </c>
      <c r="IS31" s="24">
        <v>0</v>
      </c>
      <c r="IT31" s="24">
        <v>0</v>
      </c>
      <c r="IU31" s="24">
        <v>0</v>
      </c>
      <c r="IV31" s="24">
        <v>0</v>
      </c>
      <c r="IW31" s="24">
        <v>0</v>
      </c>
      <c r="IX31" s="24">
        <v>0</v>
      </c>
      <c r="IY31" s="24">
        <v>0</v>
      </c>
      <c r="IZ31" s="24">
        <v>0</v>
      </c>
      <c r="JA31" s="24"/>
      <c r="JB31" s="25">
        <f t="shared" si="50"/>
        <v>0</v>
      </c>
    </row>
    <row r="32" spans="1:262" ht="15.9" customHeight="1">
      <c r="A32" s="17" t="s">
        <v>105</v>
      </c>
      <c r="B32" s="17" t="s">
        <v>9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18">
        <v>5</v>
      </c>
      <c r="O32" s="18">
        <f t="shared" si="40"/>
        <v>5</v>
      </c>
      <c r="P32" s="18">
        <v>52</v>
      </c>
      <c r="Q32" s="18">
        <v>577</v>
      </c>
      <c r="R32" s="18">
        <v>20</v>
      </c>
      <c r="S32" s="18">
        <v>129</v>
      </c>
      <c r="T32" s="18">
        <v>0</v>
      </c>
      <c r="U32" s="18">
        <v>0</v>
      </c>
      <c r="V32" s="18">
        <v>102</v>
      </c>
      <c r="W32" s="18">
        <v>330</v>
      </c>
      <c r="X32" s="18">
        <v>4</v>
      </c>
      <c r="Y32" s="18">
        <v>224</v>
      </c>
      <c r="Z32" s="18">
        <v>0</v>
      </c>
      <c r="AA32" s="18">
        <v>0</v>
      </c>
      <c r="AB32" s="18">
        <f t="shared" si="41"/>
        <v>1438</v>
      </c>
      <c r="AC32" s="18">
        <v>0</v>
      </c>
      <c r="AD32" s="18">
        <v>198</v>
      </c>
      <c r="AE32" s="18">
        <v>13</v>
      </c>
      <c r="AF32" s="18">
        <v>138</v>
      </c>
      <c r="AG32" s="18">
        <v>0</v>
      </c>
      <c r="AH32" s="18">
        <v>9</v>
      </c>
      <c r="AI32" s="18">
        <v>14</v>
      </c>
      <c r="AJ32" s="18">
        <v>7</v>
      </c>
      <c r="AK32" s="18">
        <v>0</v>
      </c>
      <c r="AL32" s="18">
        <v>0</v>
      </c>
      <c r="AM32" s="18">
        <v>8</v>
      </c>
      <c r="AN32" s="18">
        <v>31</v>
      </c>
      <c r="AO32" s="18">
        <f t="shared" si="42"/>
        <v>418</v>
      </c>
      <c r="AP32" s="18">
        <v>176</v>
      </c>
      <c r="AQ32" s="18">
        <v>0</v>
      </c>
      <c r="AR32" s="18">
        <v>176</v>
      </c>
      <c r="AS32" s="18">
        <v>245</v>
      </c>
      <c r="AT32" s="18">
        <v>3</v>
      </c>
      <c r="AU32" s="18">
        <v>43</v>
      </c>
      <c r="AV32" s="18">
        <v>35</v>
      </c>
      <c r="AW32" s="18">
        <v>28</v>
      </c>
      <c r="AX32" s="18">
        <v>33</v>
      </c>
      <c r="AY32" s="18">
        <v>0</v>
      </c>
      <c r="AZ32" s="18">
        <v>5</v>
      </c>
      <c r="BA32" s="18">
        <v>0</v>
      </c>
      <c r="BB32" s="18">
        <f t="shared" si="31"/>
        <v>744</v>
      </c>
      <c r="BC32" s="18">
        <v>10</v>
      </c>
      <c r="BD32" s="18">
        <v>2</v>
      </c>
      <c r="BE32" s="18">
        <v>2</v>
      </c>
      <c r="BF32" s="18">
        <v>285</v>
      </c>
      <c r="BG32" s="18">
        <v>4</v>
      </c>
      <c r="BH32" s="18">
        <v>5</v>
      </c>
      <c r="BI32" s="18">
        <v>1</v>
      </c>
      <c r="BJ32" s="18">
        <v>0</v>
      </c>
      <c r="BK32" s="18">
        <v>21</v>
      </c>
      <c r="BL32" s="18">
        <v>197</v>
      </c>
      <c r="BM32" s="18">
        <v>32</v>
      </c>
      <c r="BN32" s="18">
        <v>2</v>
      </c>
      <c r="BO32" s="18">
        <f t="shared" si="32"/>
        <v>561</v>
      </c>
      <c r="BP32" s="18">
        <v>0</v>
      </c>
      <c r="BQ32" s="18">
        <v>0</v>
      </c>
      <c r="BR32" s="18">
        <v>173</v>
      </c>
      <c r="BS32" s="18">
        <v>176</v>
      </c>
      <c r="BT32" s="18">
        <v>15</v>
      </c>
      <c r="BU32" s="18">
        <v>20</v>
      </c>
      <c r="BV32" s="18">
        <v>126</v>
      </c>
      <c r="BW32" s="18">
        <v>105</v>
      </c>
      <c r="BX32" s="18">
        <v>25</v>
      </c>
      <c r="BY32" s="18">
        <v>182</v>
      </c>
      <c r="BZ32" s="18">
        <v>21</v>
      </c>
      <c r="CA32" s="18">
        <v>4</v>
      </c>
      <c r="CB32" s="18">
        <f t="shared" si="33"/>
        <v>847</v>
      </c>
      <c r="CC32" s="18">
        <v>16</v>
      </c>
      <c r="CD32" s="18">
        <v>194</v>
      </c>
      <c r="CE32" s="18">
        <v>211</v>
      </c>
      <c r="CF32" s="18">
        <v>86</v>
      </c>
      <c r="CG32" s="18">
        <v>3</v>
      </c>
      <c r="CH32" s="18">
        <v>19</v>
      </c>
      <c r="CI32" s="18">
        <v>420</v>
      </c>
      <c r="CJ32" s="18">
        <v>857</v>
      </c>
      <c r="CK32" s="18">
        <v>366</v>
      </c>
      <c r="CL32" s="18">
        <v>612</v>
      </c>
      <c r="CM32" s="18">
        <v>349</v>
      </c>
      <c r="CN32" s="18">
        <v>499</v>
      </c>
      <c r="CO32" s="18">
        <f t="shared" si="34"/>
        <v>3632</v>
      </c>
      <c r="CP32" s="18">
        <v>456</v>
      </c>
      <c r="CQ32" s="18">
        <v>505</v>
      </c>
      <c r="CR32" s="18">
        <v>694</v>
      </c>
      <c r="CS32" s="18">
        <v>349</v>
      </c>
      <c r="CT32" s="18">
        <v>616</v>
      </c>
      <c r="CU32" s="18">
        <v>711</v>
      </c>
      <c r="CV32" s="18">
        <v>940</v>
      </c>
      <c r="CW32" s="18">
        <v>862</v>
      </c>
      <c r="CX32" s="18">
        <v>615</v>
      </c>
      <c r="CY32" s="18">
        <v>697</v>
      </c>
      <c r="CZ32" s="18">
        <v>863</v>
      </c>
      <c r="DA32" s="18">
        <v>1191</v>
      </c>
      <c r="DB32" s="18">
        <f t="shared" si="35"/>
        <v>8499</v>
      </c>
      <c r="DC32" s="18">
        <v>1477</v>
      </c>
      <c r="DD32" s="18">
        <v>1315</v>
      </c>
      <c r="DE32" s="18">
        <v>1200</v>
      </c>
      <c r="DF32" s="18">
        <v>1052</v>
      </c>
      <c r="DG32" s="18">
        <v>1271</v>
      </c>
      <c r="DH32" s="18">
        <v>1574</v>
      </c>
      <c r="DI32" s="18">
        <v>1926</v>
      </c>
      <c r="DJ32" s="18">
        <v>1531</v>
      </c>
      <c r="DK32" s="18">
        <v>862</v>
      </c>
      <c r="DL32" s="18">
        <v>1003</v>
      </c>
      <c r="DM32" s="18">
        <v>739</v>
      </c>
      <c r="DN32" s="18">
        <v>820</v>
      </c>
      <c r="DO32" s="18">
        <f t="shared" si="36"/>
        <v>14770</v>
      </c>
      <c r="DP32" s="18">
        <v>920</v>
      </c>
      <c r="DQ32" s="18">
        <v>1008</v>
      </c>
      <c r="DR32" s="18">
        <v>640</v>
      </c>
      <c r="DS32" s="18">
        <v>457</v>
      </c>
      <c r="DT32" s="18">
        <v>677</v>
      </c>
      <c r="DU32" s="18">
        <v>732</v>
      </c>
      <c r="DV32" s="18">
        <v>1218</v>
      </c>
      <c r="DW32" s="18">
        <v>1023</v>
      </c>
      <c r="DX32" s="18">
        <v>155</v>
      </c>
      <c r="DY32" s="18">
        <v>306</v>
      </c>
      <c r="DZ32" s="18">
        <v>15</v>
      </c>
      <c r="EA32" s="18">
        <v>63</v>
      </c>
      <c r="EB32" s="18">
        <f t="shared" si="37"/>
        <v>7214</v>
      </c>
      <c r="EC32" s="18">
        <v>38</v>
      </c>
      <c r="ED32" s="18">
        <v>11</v>
      </c>
      <c r="EE32" s="18">
        <v>0</v>
      </c>
      <c r="EF32" s="18">
        <v>63</v>
      </c>
      <c r="EG32" s="18">
        <v>14</v>
      </c>
      <c r="EH32" s="18">
        <v>9</v>
      </c>
      <c r="EI32" s="18">
        <v>22</v>
      </c>
      <c r="EJ32" s="18">
        <v>16</v>
      </c>
      <c r="EK32" s="18">
        <v>148</v>
      </c>
      <c r="EL32" s="18">
        <v>79</v>
      </c>
      <c r="EM32" s="18">
        <v>0</v>
      </c>
      <c r="EN32" s="25">
        <v>36</v>
      </c>
      <c r="EO32" s="25">
        <f t="shared" si="43"/>
        <v>436</v>
      </c>
      <c r="EP32" s="24">
        <v>8</v>
      </c>
      <c r="EQ32" s="18">
        <v>0</v>
      </c>
      <c r="ER32" s="18">
        <v>0</v>
      </c>
      <c r="ES32" s="18">
        <v>2</v>
      </c>
      <c r="ET32" s="18">
        <v>3</v>
      </c>
      <c r="EU32" s="18">
        <v>3</v>
      </c>
      <c r="EV32" s="18">
        <v>2</v>
      </c>
      <c r="EW32" s="18">
        <v>23</v>
      </c>
      <c r="EX32" s="18">
        <v>11</v>
      </c>
      <c r="EY32" s="18">
        <v>16</v>
      </c>
      <c r="EZ32" s="18">
        <v>0</v>
      </c>
      <c r="FA32" s="25">
        <v>25</v>
      </c>
      <c r="FB32" s="25">
        <f t="shared" si="44"/>
        <v>93</v>
      </c>
      <c r="FC32" s="24">
        <v>613</v>
      </c>
      <c r="FD32" s="18">
        <v>6</v>
      </c>
      <c r="FE32" s="18">
        <v>80</v>
      </c>
      <c r="FF32" s="18">
        <v>46</v>
      </c>
      <c r="FG32" s="18">
        <v>13</v>
      </c>
      <c r="FH32" s="18">
        <v>0</v>
      </c>
      <c r="FI32" s="18">
        <v>16</v>
      </c>
      <c r="FJ32" s="18">
        <v>5</v>
      </c>
      <c r="FK32" s="18">
        <v>8</v>
      </c>
      <c r="FL32" s="18">
        <v>120</v>
      </c>
      <c r="FM32" s="18">
        <v>0</v>
      </c>
      <c r="FN32" s="25">
        <v>14</v>
      </c>
      <c r="FO32" s="25">
        <f t="shared" si="45"/>
        <v>921</v>
      </c>
      <c r="FP32" s="24">
        <v>11</v>
      </c>
      <c r="FQ32" s="18">
        <v>17</v>
      </c>
      <c r="FR32" s="18">
        <v>24</v>
      </c>
      <c r="FS32" s="18">
        <v>2</v>
      </c>
      <c r="FT32" s="18">
        <v>17</v>
      </c>
      <c r="FU32" s="18">
        <v>4</v>
      </c>
      <c r="FV32" s="18">
        <v>7</v>
      </c>
      <c r="FW32" s="18">
        <v>22</v>
      </c>
      <c r="FX32" s="18">
        <v>4</v>
      </c>
      <c r="FY32" s="18">
        <v>16</v>
      </c>
      <c r="FZ32" s="18">
        <v>167</v>
      </c>
      <c r="GA32" s="25">
        <v>0</v>
      </c>
      <c r="GB32" s="25">
        <f t="shared" si="46"/>
        <v>291</v>
      </c>
      <c r="GC32" s="24">
        <v>64</v>
      </c>
      <c r="GD32" s="18">
        <v>8</v>
      </c>
      <c r="GE32" s="18">
        <v>106</v>
      </c>
      <c r="GF32" s="18">
        <v>38</v>
      </c>
      <c r="GG32" s="18">
        <v>0</v>
      </c>
      <c r="GH32" s="18">
        <v>0</v>
      </c>
      <c r="GI32" s="18">
        <v>0</v>
      </c>
      <c r="GJ32" s="18">
        <v>1</v>
      </c>
      <c r="GK32" s="18">
        <v>0</v>
      </c>
      <c r="GL32" s="18">
        <v>1</v>
      </c>
      <c r="GM32" s="18">
        <v>50</v>
      </c>
      <c r="GN32" s="25">
        <v>0</v>
      </c>
      <c r="GO32" s="25">
        <f t="shared" si="38"/>
        <v>268</v>
      </c>
      <c r="GP32" s="24">
        <v>0</v>
      </c>
      <c r="GQ32" s="18">
        <v>0</v>
      </c>
      <c r="GR32" s="18">
        <v>0</v>
      </c>
      <c r="GS32" s="18">
        <v>0</v>
      </c>
      <c r="GT32" s="18">
        <v>11</v>
      </c>
      <c r="GU32" s="18">
        <v>0</v>
      </c>
      <c r="GV32" s="18">
        <v>9</v>
      </c>
      <c r="GW32" s="18">
        <v>8</v>
      </c>
      <c r="GX32" s="18">
        <v>0</v>
      </c>
      <c r="GY32" s="18">
        <v>0</v>
      </c>
      <c r="GZ32" s="18">
        <v>8</v>
      </c>
      <c r="HA32" s="18">
        <v>28</v>
      </c>
      <c r="HB32" s="25">
        <f t="shared" si="47"/>
        <v>64</v>
      </c>
      <c r="HC32" s="24">
        <v>0</v>
      </c>
      <c r="HD32" s="24">
        <v>8</v>
      </c>
      <c r="HE32" s="24">
        <v>22</v>
      </c>
      <c r="HF32" s="24">
        <v>11</v>
      </c>
      <c r="HG32" s="24">
        <v>22</v>
      </c>
      <c r="HH32" s="24">
        <v>0</v>
      </c>
      <c r="HI32" s="24">
        <v>86</v>
      </c>
      <c r="HJ32" s="24">
        <v>0</v>
      </c>
      <c r="HK32" s="24">
        <v>18</v>
      </c>
      <c r="HL32" s="24">
        <v>4</v>
      </c>
      <c r="HM32" s="24">
        <v>197</v>
      </c>
      <c r="HN32" s="24">
        <v>34</v>
      </c>
      <c r="HO32" s="25">
        <f t="shared" si="39"/>
        <v>402</v>
      </c>
      <c r="HP32" s="24">
        <v>0</v>
      </c>
      <c r="HQ32" s="24">
        <v>12</v>
      </c>
      <c r="HR32" s="24">
        <v>23</v>
      </c>
      <c r="HS32" s="24">
        <v>0</v>
      </c>
      <c r="HT32" s="24">
        <v>0</v>
      </c>
      <c r="HU32" s="24">
        <v>0</v>
      </c>
      <c r="HV32" s="24">
        <v>0</v>
      </c>
      <c r="HW32" s="24">
        <v>16</v>
      </c>
      <c r="HX32" s="24">
        <v>5</v>
      </c>
      <c r="HY32" s="24">
        <v>17</v>
      </c>
      <c r="HZ32" s="24">
        <v>24</v>
      </c>
      <c r="IA32" s="24">
        <v>8</v>
      </c>
      <c r="IB32" s="25">
        <f t="shared" si="48"/>
        <v>105</v>
      </c>
      <c r="IC32" s="24">
        <v>12</v>
      </c>
      <c r="ID32" s="24">
        <v>18</v>
      </c>
      <c r="IE32" s="24">
        <v>31</v>
      </c>
      <c r="IF32" s="24">
        <v>23</v>
      </c>
      <c r="IG32" s="24">
        <v>19</v>
      </c>
      <c r="IH32" s="24">
        <v>269</v>
      </c>
      <c r="II32" s="24">
        <v>3</v>
      </c>
      <c r="IJ32" s="24">
        <v>5</v>
      </c>
      <c r="IK32" s="24">
        <v>23</v>
      </c>
      <c r="IL32" s="24">
        <v>117</v>
      </c>
      <c r="IM32" s="24">
        <v>60</v>
      </c>
      <c r="IN32" s="24">
        <v>73</v>
      </c>
      <c r="IO32" s="25">
        <f t="shared" si="49"/>
        <v>653</v>
      </c>
      <c r="IP32" s="24">
        <v>14</v>
      </c>
      <c r="IQ32" s="24">
        <v>23</v>
      </c>
      <c r="IR32" s="24">
        <v>8</v>
      </c>
      <c r="IS32" s="24">
        <v>25</v>
      </c>
      <c r="IT32" s="24">
        <v>21</v>
      </c>
      <c r="IU32" s="24">
        <v>17</v>
      </c>
      <c r="IV32" s="24">
        <v>31</v>
      </c>
      <c r="IW32" s="24">
        <v>37</v>
      </c>
      <c r="IX32" s="24">
        <v>17</v>
      </c>
      <c r="IY32" s="24">
        <v>11</v>
      </c>
      <c r="IZ32" s="24">
        <v>11</v>
      </c>
      <c r="JA32" s="24"/>
      <c r="JB32" s="25">
        <f t="shared" si="50"/>
        <v>215</v>
      </c>
    </row>
    <row r="33" spans="1:262" ht="15.9" customHeight="1">
      <c r="A33" s="17" t="s">
        <v>106</v>
      </c>
      <c r="B33" s="17" t="s">
        <v>12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8">
        <v>0</v>
      </c>
      <c r="N33" s="18">
        <v>7</v>
      </c>
      <c r="O33" s="18">
        <f t="shared" si="40"/>
        <v>7</v>
      </c>
      <c r="P33" s="18">
        <v>37</v>
      </c>
      <c r="Q33" s="18">
        <v>13</v>
      </c>
      <c r="R33" s="18">
        <v>24</v>
      </c>
      <c r="S33" s="18">
        <v>14</v>
      </c>
      <c r="T33" s="18">
        <v>27</v>
      </c>
      <c r="U33" s="18">
        <v>13</v>
      </c>
      <c r="V33" s="18">
        <v>12</v>
      </c>
      <c r="W33" s="18">
        <v>5</v>
      </c>
      <c r="X33" s="18">
        <v>10</v>
      </c>
      <c r="Y33" s="18">
        <v>2</v>
      </c>
      <c r="Z33" s="18">
        <v>59</v>
      </c>
      <c r="AA33" s="18">
        <v>51</v>
      </c>
      <c r="AB33" s="18">
        <f t="shared" si="41"/>
        <v>267</v>
      </c>
      <c r="AC33" s="18">
        <v>29</v>
      </c>
      <c r="AD33" s="18">
        <v>38</v>
      </c>
      <c r="AE33" s="18">
        <v>0</v>
      </c>
      <c r="AF33" s="18">
        <v>0</v>
      </c>
      <c r="AG33" s="18">
        <v>0</v>
      </c>
      <c r="AH33" s="18">
        <v>0</v>
      </c>
      <c r="AI33" s="18">
        <v>0</v>
      </c>
      <c r="AJ33" s="18">
        <v>0</v>
      </c>
      <c r="AK33" s="18">
        <v>0</v>
      </c>
      <c r="AL33" s="18">
        <v>3</v>
      </c>
      <c r="AM33" s="18">
        <v>6</v>
      </c>
      <c r="AN33" s="18">
        <v>0</v>
      </c>
      <c r="AO33" s="18">
        <f t="shared" si="42"/>
        <v>76</v>
      </c>
      <c r="AP33" s="18">
        <v>0</v>
      </c>
      <c r="AQ33" s="18">
        <v>0</v>
      </c>
      <c r="AR33" s="18">
        <v>0</v>
      </c>
      <c r="AS33" s="18">
        <v>28</v>
      </c>
      <c r="AT33" s="18">
        <v>0</v>
      </c>
      <c r="AU33" s="18">
        <v>292</v>
      </c>
      <c r="AV33" s="18">
        <v>0</v>
      </c>
      <c r="AW33" s="18">
        <v>322</v>
      </c>
      <c r="AX33" s="18">
        <v>0</v>
      </c>
      <c r="AY33" s="18">
        <v>0</v>
      </c>
      <c r="AZ33" s="18">
        <v>6</v>
      </c>
      <c r="BA33" s="18">
        <v>136</v>
      </c>
      <c r="BB33" s="18">
        <f t="shared" si="31"/>
        <v>784</v>
      </c>
      <c r="BC33" s="18">
        <v>4</v>
      </c>
      <c r="BD33" s="18">
        <v>0</v>
      </c>
      <c r="BE33" s="18">
        <v>133</v>
      </c>
      <c r="BF33" s="18">
        <v>1</v>
      </c>
      <c r="BG33" s="18">
        <v>140</v>
      </c>
      <c r="BH33" s="18">
        <v>11</v>
      </c>
      <c r="BI33" s="18">
        <v>48</v>
      </c>
      <c r="BJ33" s="18">
        <v>12</v>
      </c>
      <c r="BK33" s="18">
        <v>0</v>
      </c>
      <c r="BL33" s="18">
        <v>0</v>
      </c>
      <c r="BM33" s="18">
        <v>0</v>
      </c>
      <c r="BN33" s="18">
        <v>215</v>
      </c>
      <c r="BO33" s="18">
        <f t="shared" si="32"/>
        <v>564</v>
      </c>
      <c r="BP33" s="18">
        <v>0</v>
      </c>
      <c r="BQ33" s="18">
        <v>0</v>
      </c>
      <c r="BR33" s="18">
        <v>0</v>
      </c>
      <c r="BS33" s="18">
        <v>144</v>
      </c>
      <c r="BT33" s="18">
        <v>122</v>
      </c>
      <c r="BU33" s="18">
        <v>11</v>
      </c>
      <c r="BV33" s="18">
        <v>0</v>
      </c>
      <c r="BW33" s="18">
        <v>0</v>
      </c>
      <c r="BX33" s="18">
        <v>3</v>
      </c>
      <c r="BY33" s="18">
        <v>0</v>
      </c>
      <c r="BZ33" s="18">
        <v>9</v>
      </c>
      <c r="CA33" s="18">
        <v>27</v>
      </c>
      <c r="CB33" s="18">
        <f t="shared" si="33"/>
        <v>316</v>
      </c>
      <c r="CC33" s="18">
        <v>0</v>
      </c>
      <c r="CD33" s="18">
        <v>0</v>
      </c>
      <c r="CE33" s="18">
        <v>28</v>
      </c>
      <c r="CF33" s="18">
        <v>0</v>
      </c>
      <c r="CG33" s="18">
        <v>0</v>
      </c>
      <c r="CH33" s="18">
        <v>19</v>
      </c>
      <c r="CI33" s="18">
        <v>0</v>
      </c>
      <c r="CJ33" s="18">
        <v>0</v>
      </c>
      <c r="CK33" s="18">
        <v>5</v>
      </c>
      <c r="CL33" s="18">
        <v>8</v>
      </c>
      <c r="CM33" s="18">
        <v>0</v>
      </c>
      <c r="CN33" s="18">
        <v>0</v>
      </c>
      <c r="CO33" s="18">
        <f t="shared" si="34"/>
        <v>60</v>
      </c>
      <c r="CP33" s="18">
        <v>0</v>
      </c>
      <c r="CQ33" s="18">
        <v>0</v>
      </c>
      <c r="CR33" s="18">
        <v>0</v>
      </c>
      <c r="CS33" s="18">
        <v>0</v>
      </c>
      <c r="CT33" s="18">
        <v>0</v>
      </c>
      <c r="CU33" s="18">
        <v>0</v>
      </c>
      <c r="CV33" s="18">
        <v>0</v>
      </c>
      <c r="CW33" s="18">
        <v>0</v>
      </c>
      <c r="CX33" s="18">
        <v>6</v>
      </c>
      <c r="CY33" s="18">
        <v>0</v>
      </c>
      <c r="CZ33" s="18">
        <v>0</v>
      </c>
      <c r="DA33" s="18">
        <v>4</v>
      </c>
      <c r="DB33" s="18">
        <f t="shared" si="35"/>
        <v>10</v>
      </c>
      <c r="DC33" s="18">
        <v>0</v>
      </c>
      <c r="DD33" s="18">
        <v>0</v>
      </c>
      <c r="DE33" s="18">
        <v>0</v>
      </c>
      <c r="DF33" s="18">
        <v>6</v>
      </c>
      <c r="DG33" s="18">
        <v>4</v>
      </c>
      <c r="DH33" s="18">
        <v>0</v>
      </c>
      <c r="DI33" s="18">
        <v>0</v>
      </c>
      <c r="DJ33" s="18">
        <v>12</v>
      </c>
      <c r="DK33" s="18">
        <v>0</v>
      </c>
      <c r="DL33" s="18">
        <v>2</v>
      </c>
      <c r="DM33" s="18">
        <v>0</v>
      </c>
      <c r="DN33" s="18">
        <v>4</v>
      </c>
      <c r="DO33" s="18">
        <f t="shared" si="36"/>
        <v>28</v>
      </c>
      <c r="DP33" s="18">
        <v>31</v>
      </c>
      <c r="DQ33" s="18">
        <v>30</v>
      </c>
      <c r="DR33" s="18">
        <v>18</v>
      </c>
      <c r="DS33" s="18">
        <v>0</v>
      </c>
      <c r="DT33" s="18">
        <v>7</v>
      </c>
      <c r="DU33" s="18">
        <v>1</v>
      </c>
      <c r="DV33" s="18">
        <v>0</v>
      </c>
      <c r="DW33" s="18">
        <v>27</v>
      </c>
      <c r="DX33" s="18">
        <v>5</v>
      </c>
      <c r="DY33" s="18">
        <v>0</v>
      </c>
      <c r="DZ33" s="18">
        <v>0</v>
      </c>
      <c r="EA33" s="18">
        <v>0</v>
      </c>
      <c r="EB33" s="18">
        <f t="shared" si="37"/>
        <v>119</v>
      </c>
      <c r="EC33" s="18">
        <v>7</v>
      </c>
      <c r="ED33" s="18">
        <v>0</v>
      </c>
      <c r="EE33" s="18">
        <v>11</v>
      </c>
      <c r="EF33" s="18">
        <v>12</v>
      </c>
      <c r="EG33" s="18">
        <v>0</v>
      </c>
      <c r="EH33" s="18">
        <v>6</v>
      </c>
      <c r="EI33" s="18">
        <v>21</v>
      </c>
      <c r="EJ33" s="18">
        <v>0</v>
      </c>
      <c r="EK33" s="18">
        <v>0</v>
      </c>
      <c r="EL33" s="18">
        <v>1</v>
      </c>
      <c r="EM33" s="18">
        <v>1</v>
      </c>
      <c r="EN33" s="25">
        <v>3</v>
      </c>
      <c r="EO33" s="25">
        <f t="shared" si="43"/>
        <v>62</v>
      </c>
      <c r="EP33" s="24">
        <v>10</v>
      </c>
      <c r="EQ33" s="18">
        <v>6</v>
      </c>
      <c r="ER33" s="18">
        <v>6</v>
      </c>
      <c r="ES33" s="18">
        <v>0</v>
      </c>
      <c r="ET33" s="18">
        <v>0</v>
      </c>
      <c r="EU33" s="18">
        <v>0</v>
      </c>
      <c r="EV33" s="18">
        <v>0</v>
      </c>
      <c r="EW33" s="18">
        <v>0</v>
      </c>
      <c r="EX33" s="18">
        <v>0</v>
      </c>
      <c r="EY33" s="18">
        <v>0</v>
      </c>
      <c r="EZ33" s="18">
        <v>0</v>
      </c>
      <c r="FA33" s="25">
        <v>0</v>
      </c>
      <c r="FB33" s="25">
        <f t="shared" si="44"/>
        <v>22</v>
      </c>
      <c r="FC33" s="24">
        <v>0</v>
      </c>
      <c r="FD33" s="18">
        <v>0</v>
      </c>
      <c r="FE33" s="18">
        <v>6</v>
      </c>
      <c r="FF33" s="18">
        <v>0</v>
      </c>
      <c r="FG33" s="18">
        <v>0</v>
      </c>
      <c r="FH33" s="18">
        <v>0</v>
      </c>
      <c r="FI33" s="18">
        <v>4</v>
      </c>
      <c r="FJ33" s="18">
        <v>0</v>
      </c>
      <c r="FK33" s="18">
        <v>0</v>
      </c>
      <c r="FL33" s="18">
        <v>0</v>
      </c>
      <c r="FM33" s="18">
        <v>0</v>
      </c>
      <c r="FN33" s="25">
        <v>0</v>
      </c>
      <c r="FO33" s="25">
        <f t="shared" si="45"/>
        <v>10</v>
      </c>
      <c r="FP33" s="24">
        <v>0</v>
      </c>
      <c r="FQ33" s="18">
        <v>4</v>
      </c>
      <c r="FR33" s="18">
        <v>0</v>
      </c>
      <c r="FS33" s="18">
        <v>0</v>
      </c>
      <c r="FT33" s="18">
        <v>0</v>
      </c>
      <c r="FU33" s="18">
        <v>0</v>
      </c>
      <c r="FV33" s="18">
        <v>0</v>
      </c>
      <c r="FW33" s="18">
        <v>0</v>
      </c>
      <c r="FX33" s="18">
        <v>6</v>
      </c>
      <c r="FY33" s="18">
        <v>0</v>
      </c>
      <c r="FZ33" s="18">
        <v>0</v>
      </c>
      <c r="GA33" s="25">
        <v>10</v>
      </c>
      <c r="GB33" s="25">
        <f t="shared" si="46"/>
        <v>20</v>
      </c>
      <c r="GC33" s="24">
        <v>0</v>
      </c>
      <c r="GD33" s="18">
        <v>156</v>
      </c>
      <c r="GE33" s="18">
        <v>0</v>
      </c>
      <c r="GF33" s="18">
        <v>0</v>
      </c>
      <c r="GG33" s="18">
        <v>0</v>
      </c>
      <c r="GH33" s="18">
        <v>0</v>
      </c>
      <c r="GI33" s="18">
        <v>0</v>
      </c>
      <c r="GJ33" s="18">
        <v>0</v>
      </c>
      <c r="GK33" s="18">
        <v>0</v>
      </c>
      <c r="GL33" s="18">
        <v>0</v>
      </c>
      <c r="GM33" s="18">
        <v>117</v>
      </c>
      <c r="GN33" s="25">
        <v>0</v>
      </c>
      <c r="GO33" s="25">
        <f t="shared" si="38"/>
        <v>273</v>
      </c>
      <c r="GP33" s="24">
        <v>0</v>
      </c>
      <c r="GQ33" s="18">
        <v>0</v>
      </c>
      <c r="GR33" s="18">
        <v>0</v>
      </c>
      <c r="GS33" s="18">
        <v>1</v>
      </c>
      <c r="GT33" s="18">
        <v>0</v>
      </c>
      <c r="GU33" s="18">
        <v>0</v>
      </c>
      <c r="GV33" s="18">
        <v>0</v>
      </c>
      <c r="GW33" s="18">
        <v>0</v>
      </c>
      <c r="GX33" s="18">
        <v>0</v>
      </c>
      <c r="GY33" s="18">
        <v>0</v>
      </c>
      <c r="GZ33" s="18">
        <v>0</v>
      </c>
      <c r="HA33" s="18">
        <v>0</v>
      </c>
      <c r="HB33" s="25">
        <f t="shared" si="47"/>
        <v>1</v>
      </c>
      <c r="HC33" s="24">
        <v>4</v>
      </c>
      <c r="HD33" s="24">
        <v>0</v>
      </c>
      <c r="HE33" s="24">
        <v>0</v>
      </c>
      <c r="HF33" s="24">
        <v>0</v>
      </c>
      <c r="HG33" s="24">
        <v>0</v>
      </c>
      <c r="HH33" s="24">
        <v>0</v>
      </c>
      <c r="HI33" s="24">
        <v>0</v>
      </c>
      <c r="HJ33" s="24">
        <v>0</v>
      </c>
      <c r="HK33" s="24">
        <v>0</v>
      </c>
      <c r="HL33" s="24">
        <v>0</v>
      </c>
      <c r="HM33" s="24">
        <v>0</v>
      </c>
      <c r="HN33" s="24">
        <v>3</v>
      </c>
      <c r="HO33" s="25">
        <f t="shared" si="39"/>
        <v>7</v>
      </c>
      <c r="HP33" s="24">
        <v>0</v>
      </c>
      <c r="HQ33" s="24">
        <v>0</v>
      </c>
      <c r="HR33" s="24">
        <v>1</v>
      </c>
      <c r="HS33" s="24">
        <v>2</v>
      </c>
      <c r="HT33" s="24">
        <v>0</v>
      </c>
      <c r="HU33" s="24">
        <v>0</v>
      </c>
      <c r="HV33" s="24">
        <v>0</v>
      </c>
      <c r="HW33" s="24">
        <v>0</v>
      </c>
      <c r="HX33" s="24">
        <v>2</v>
      </c>
      <c r="HY33" s="24">
        <v>4</v>
      </c>
      <c r="HZ33" s="24">
        <v>0</v>
      </c>
      <c r="IA33" s="24">
        <v>0</v>
      </c>
      <c r="IB33" s="25">
        <f t="shared" si="48"/>
        <v>9</v>
      </c>
      <c r="IC33" s="24">
        <v>0</v>
      </c>
      <c r="ID33" s="24">
        <v>0</v>
      </c>
      <c r="IE33" s="24">
        <v>0</v>
      </c>
      <c r="IF33" s="24">
        <v>0</v>
      </c>
      <c r="IG33" s="54">
        <v>4</v>
      </c>
      <c r="IH33" s="24">
        <v>0</v>
      </c>
      <c r="II33" s="24">
        <v>2</v>
      </c>
      <c r="IJ33" s="24">
        <v>16</v>
      </c>
      <c r="IK33" s="24">
        <v>0</v>
      </c>
      <c r="IL33" s="24">
        <v>0</v>
      </c>
      <c r="IM33" s="24">
        <v>0</v>
      </c>
      <c r="IN33" s="24">
        <v>0</v>
      </c>
      <c r="IO33" s="25">
        <f t="shared" si="49"/>
        <v>22</v>
      </c>
      <c r="IP33" s="24">
        <v>0</v>
      </c>
      <c r="IQ33" s="24">
        <v>0</v>
      </c>
      <c r="IR33" s="24">
        <v>0</v>
      </c>
      <c r="IS33" s="24">
        <v>1</v>
      </c>
      <c r="IT33" s="54">
        <v>0</v>
      </c>
      <c r="IU33" s="24">
        <v>0</v>
      </c>
      <c r="IV33" s="24">
        <v>0</v>
      </c>
      <c r="IW33" s="24">
        <v>0</v>
      </c>
      <c r="IX33" s="24">
        <v>12</v>
      </c>
      <c r="IY33" s="24">
        <v>0</v>
      </c>
      <c r="IZ33" s="24">
        <v>0</v>
      </c>
      <c r="JA33" s="24"/>
      <c r="JB33" s="25">
        <f t="shared" si="50"/>
        <v>13</v>
      </c>
    </row>
    <row r="34" spans="1:262" ht="15.9" customHeight="1">
      <c r="A34" s="17" t="s">
        <v>107</v>
      </c>
      <c r="B34" s="17" t="s">
        <v>13</v>
      </c>
      <c r="C34" s="18">
        <v>0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18">
        <v>0</v>
      </c>
      <c r="N34" s="18">
        <v>0</v>
      </c>
      <c r="O34" s="18">
        <f t="shared" si="40"/>
        <v>0</v>
      </c>
      <c r="P34" s="18">
        <v>0</v>
      </c>
      <c r="Q34" s="18">
        <v>4</v>
      </c>
      <c r="R34" s="18">
        <v>0</v>
      </c>
      <c r="S34" s="18">
        <v>0</v>
      </c>
      <c r="T34" s="18">
        <v>0</v>
      </c>
      <c r="U34" s="18">
        <v>4</v>
      </c>
      <c r="V34" s="18">
        <v>0</v>
      </c>
      <c r="W34" s="18">
        <v>8</v>
      </c>
      <c r="X34" s="18">
        <v>0</v>
      </c>
      <c r="Y34" s="18">
        <v>8</v>
      </c>
      <c r="Z34" s="18">
        <v>0</v>
      </c>
      <c r="AA34" s="18">
        <v>6</v>
      </c>
      <c r="AB34" s="18">
        <f t="shared" si="41"/>
        <v>30</v>
      </c>
      <c r="AC34" s="18">
        <v>0</v>
      </c>
      <c r="AD34" s="18">
        <v>0</v>
      </c>
      <c r="AE34" s="18">
        <v>0</v>
      </c>
      <c r="AF34" s="18">
        <v>0</v>
      </c>
      <c r="AG34" s="18">
        <v>11</v>
      </c>
      <c r="AH34" s="18">
        <v>5</v>
      </c>
      <c r="AI34" s="18">
        <v>0</v>
      </c>
      <c r="AJ34" s="18">
        <v>0</v>
      </c>
      <c r="AK34" s="18">
        <v>0</v>
      </c>
      <c r="AL34" s="18">
        <v>0</v>
      </c>
      <c r="AM34" s="18">
        <v>0</v>
      </c>
      <c r="AN34" s="18">
        <v>0</v>
      </c>
      <c r="AO34" s="18">
        <f t="shared" si="42"/>
        <v>16</v>
      </c>
      <c r="AP34" s="18">
        <v>0</v>
      </c>
      <c r="AQ34" s="18">
        <v>0</v>
      </c>
      <c r="AR34" s="18">
        <v>0</v>
      </c>
      <c r="AS34" s="18">
        <v>0</v>
      </c>
      <c r="AT34" s="18">
        <v>0</v>
      </c>
      <c r="AU34" s="18">
        <v>0</v>
      </c>
      <c r="AV34" s="18">
        <v>0</v>
      </c>
      <c r="AW34" s="18">
        <v>0</v>
      </c>
      <c r="AX34" s="18">
        <v>0</v>
      </c>
      <c r="AY34" s="18">
        <v>0</v>
      </c>
      <c r="AZ34" s="18">
        <v>0</v>
      </c>
      <c r="BA34" s="18">
        <v>0</v>
      </c>
      <c r="BB34" s="18">
        <f t="shared" si="31"/>
        <v>0</v>
      </c>
      <c r="BC34" s="18">
        <v>0</v>
      </c>
      <c r="BD34" s="18">
        <v>0</v>
      </c>
      <c r="BE34" s="18">
        <v>0</v>
      </c>
      <c r="BF34" s="18">
        <v>0</v>
      </c>
      <c r="BG34" s="18">
        <v>17</v>
      </c>
      <c r="BH34" s="18">
        <v>0</v>
      </c>
      <c r="BI34" s="18">
        <v>0</v>
      </c>
      <c r="BJ34" s="18">
        <v>0</v>
      </c>
      <c r="BK34" s="18">
        <v>0</v>
      </c>
      <c r="BL34" s="18">
        <v>6</v>
      </c>
      <c r="BM34" s="18">
        <v>0</v>
      </c>
      <c r="BN34" s="18">
        <v>9</v>
      </c>
      <c r="BO34" s="18">
        <f t="shared" si="32"/>
        <v>32</v>
      </c>
      <c r="BP34" s="18">
        <v>6</v>
      </c>
      <c r="BQ34" s="18">
        <v>0</v>
      </c>
      <c r="BR34" s="18">
        <v>0</v>
      </c>
      <c r="BS34" s="18">
        <v>12</v>
      </c>
      <c r="BT34" s="18">
        <v>13</v>
      </c>
      <c r="BU34" s="18">
        <v>0</v>
      </c>
      <c r="BV34" s="18">
        <v>20</v>
      </c>
      <c r="BW34" s="18">
        <v>5</v>
      </c>
      <c r="BX34" s="18">
        <v>12</v>
      </c>
      <c r="BY34" s="18">
        <v>0</v>
      </c>
      <c r="BZ34" s="18">
        <v>3</v>
      </c>
      <c r="CA34" s="18">
        <v>25</v>
      </c>
      <c r="CB34" s="18">
        <f t="shared" si="33"/>
        <v>96</v>
      </c>
      <c r="CC34" s="18">
        <v>15</v>
      </c>
      <c r="CD34" s="18">
        <v>0</v>
      </c>
      <c r="CE34" s="18">
        <v>52</v>
      </c>
      <c r="CF34" s="18">
        <v>10</v>
      </c>
      <c r="CG34" s="18">
        <v>4</v>
      </c>
      <c r="CH34" s="18">
        <v>0</v>
      </c>
      <c r="CI34" s="18">
        <v>0</v>
      </c>
      <c r="CJ34" s="18">
        <v>0</v>
      </c>
      <c r="CK34" s="18">
        <v>0</v>
      </c>
      <c r="CL34" s="18">
        <v>12</v>
      </c>
      <c r="CM34" s="18">
        <v>0</v>
      </c>
      <c r="CN34" s="18">
        <v>0</v>
      </c>
      <c r="CO34" s="18">
        <f t="shared" si="34"/>
        <v>93</v>
      </c>
      <c r="CP34" s="18">
        <v>0</v>
      </c>
      <c r="CQ34" s="18">
        <v>12</v>
      </c>
      <c r="CR34" s="18">
        <v>2</v>
      </c>
      <c r="CS34" s="18">
        <v>0</v>
      </c>
      <c r="CT34" s="18">
        <v>0</v>
      </c>
      <c r="CU34" s="18">
        <v>9</v>
      </c>
      <c r="CV34" s="18">
        <v>0</v>
      </c>
      <c r="CW34" s="18">
        <v>0</v>
      </c>
      <c r="CX34" s="18">
        <v>0</v>
      </c>
      <c r="CY34" s="18">
        <v>0</v>
      </c>
      <c r="CZ34" s="18">
        <v>0</v>
      </c>
      <c r="DA34" s="18">
        <v>0</v>
      </c>
      <c r="DB34" s="18">
        <f t="shared" si="35"/>
        <v>23</v>
      </c>
      <c r="DC34" s="18">
        <v>0</v>
      </c>
      <c r="DD34" s="18">
        <v>4</v>
      </c>
      <c r="DE34" s="18">
        <v>2</v>
      </c>
      <c r="DF34" s="18">
        <v>11</v>
      </c>
      <c r="DG34" s="18">
        <v>14</v>
      </c>
      <c r="DH34" s="18">
        <v>2</v>
      </c>
      <c r="DI34" s="18">
        <v>0</v>
      </c>
      <c r="DJ34" s="18">
        <v>0</v>
      </c>
      <c r="DK34" s="18">
        <v>0</v>
      </c>
      <c r="DL34" s="18">
        <v>1</v>
      </c>
      <c r="DM34" s="18">
        <v>0</v>
      </c>
      <c r="DN34" s="18">
        <v>0</v>
      </c>
      <c r="DO34" s="18">
        <f t="shared" si="36"/>
        <v>34</v>
      </c>
      <c r="DP34" s="18">
        <v>7</v>
      </c>
      <c r="DQ34" s="18">
        <v>0</v>
      </c>
      <c r="DR34" s="18">
        <v>0</v>
      </c>
      <c r="DS34" s="18">
        <v>0</v>
      </c>
      <c r="DT34" s="18">
        <v>0</v>
      </c>
      <c r="DU34" s="18">
        <v>0</v>
      </c>
      <c r="DV34" s="18">
        <v>0</v>
      </c>
      <c r="DW34" s="18">
        <v>0</v>
      </c>
      <c r="DX34" s="18">
        <v>0</v>
      </c>
      <c r="DY34" s="18">
        <v>12</v>
      </c>
      <c r="DZ34" s="18">
        <v>12</v>
      </c>
      <c r="EA34" s="18">
        <v>0</v>
      </c>
      <c r="EB34" s="18">
        <f t="shared" si="37"/>
        <v>31</v>
      </c>
      <c r="EC34" s="18">
        <v>0</v>
      </c>
      <c r="ED34" s="18">
        <v>0</v>
      </c>
      <c r="EE34" s="18">
        <v>0</v>
      </c>
      <c r="EF34" s="18">
        <v>0</v>
      </c>
      <c r="EG34" s="18">
        <v>0</v>
      </c>
      <c r="EH34" s="18">
        <v>0</v>
      </c>
      <c r="EI34" s="18">
        <v>0</v>
      </c>
      <c r="EJ34" s="18">
        <v>0</v>
      </c>
      <c r="EK34" s="18">
        <v>0</v>
      </c>
      <c r="EL34" s="18">
        <v>3</v>
      </c>
      <c r="EM34" s="18">
        <v>0</v>
      </c>
      <c r="EN34" s="25">
        <v>0</v>
      </c>
      <c r="EO34" s="25">
        <f t="shared" si="43"/>
        <v>3</v>
      </c>
      <c r="EP34" s="24">
        <v>11</v>
      </c>
      <c r="EQ34" s="18">
        <v>0</v>
      </c>
      <c r="ER34" s="18">
        <v>0</v>
      </c>
      <c r="ES34" s="18">
        <v>0</v>
      </c>
      <c r="ET34" s="18">
        <v>0</v>
      </c>
      <c r="EU34" s="18">
        <v>0</v>
      </c>
      <c r="EV34" s="18">
        <v>0</v>
      </c>
      <c r="EW34" s="18">
        <v>0</v>
      </c>
      <c r="EX34" s="18">
        <v>0</v>
      </c>
      <c r="EY34" s="18">
        <v>0</v>
      </c>
      <c r="EZ34" s="18">
        <v>0</v>
      </c>
      <c r="FA34" s="25">
        <v>0</v>
      </c>
      <c r="FB34" s="25">
        <f t="shared" si="44"/>
        <v>11</v>
      </c>
      <c r="FC34" s="24">
        <v>16</v>
      </c>
      <c r="FD34" s="18">
        <v>0</v>
      </c>
      <c r="FE34" s="18">
        <v>2</v>
      </c>
      <c r="FF34" s="18">
        <v>0</v>
      </c>
      <c r="FG34" s="18">
        <v>0</v>
      </c>
      <c r="FH34" s="18">
        <v>4</v>
      </c>
      <c r="FI34" s="18">
        <v>0</v>
      </c>
      <c r="FJ34" s="18">
        <v>0</v>
      </c>
      <c r="FK34" s="18">
        <v>0</v>
      </c>
      <c r="FL34" s="18">
        <v>0</v>
      </c>
      <c r="FM34" s="18">
        <v>0</v>
      </c>
      <c r="FN34" s="25">
        <v>0</v>
      </c>
      <c r="FO34" s="25">
        <f t="shared" si="45"/>
        <v>22</v>
      </c>
      <c r="FP34" s="24">
        <v>6</v>
      </c>
      <c r="FQ34" s="18">
        <v>3</v>
      </c>
      <c r="FR34" s="18">
        <v>6</v>
      </c>
      <c r="FS34" s="18">
        <v>0</v>
      </c>
      <c r="FT34" s="18">
        <v>0</v>
      </c>
      <c r="FU34" s="18">
        <v>2</v>
      </c>
      <c r="FV34" s="18">
        <v>0</v>
      </c>
      <c r="FW34" s="18">
        <v>0</v>
      </c>
      <c r="FX34" s="18">
        <v>8</v>
      </c>
      <c r="FY34" s="18">
        <v>0</v>
      </c>
      <c r="FZ34" s="18">
        <v>15</v>
      </c>
      <c r="GA34" s="25">
        <v>19</v>
      </c>
      <c r="GB34" s="25">
        <f t="shared" si="46"/>
        <v>59</v>
      </c>
      <c r="GC34" s="24">
        <v>27</v>
      </c>
      <c r="GD34" s="18">
        <v>18</v>
      </c>
      <c r="GE34" s="18">
        <v>0</v>
      </c>
      <c r="GF34" s="18">
        <v>0</v>
      </c>
      <c r="GG34" s="18">
        <v>0</v>
      </c>
      <c r="GH34" s="18">
        <v>0</v>
      </c>
      <c r="GI34" s="18">
        <v>0</v>
      </c>
      <c r="GJ34" s="18">
        <v>0</v>
      </c>
      <c r="GK34" s="18">
        <v>0</v>
      </c>
      <c r="GL34" s="18">
        <v>0</v>
      </c>
      <c r="GM34" s="18">
        <v>0</v>
      </c>
      <c r="GN34" s="25">
        <v>0</v>
      </c>
      <c r="GO34" s="25">
        <f t="shared" si="38"/>
        <v>45</v>
      </c>
      <c r="GP34" s="24">
        <v>0</v>
      </c>
      <c r="GQ34" s="18">
        <v>0</v>
      </c>
      <c r="GR34" s="18">
        <v>0</v>
      </c>
      <c r="GS34" s="18">
        <v>0</v>
      </c>
      <c r="GT34" s="18">
        <v>0</v>
      </c>
      <c r="GU34" s="18">
        <v>0</v>
      </c>
      <c r="GV34" s="18">
        <v>0</v>
      </c>
      <c r="GW34" s="18">
        <v>0</v>
      </c>
      <c r="GX34" s="18">
        <v>0</v>
      </c>
      <c r="GY34" s="18">
        <v>2</v>
      </c>
      <c r="GZ34" s="18">
        <v>17</v>
      </c>
      <c r="HA34" s="18">
        <v>17</v>
      </c>
      <c r="HB34" s="25">
        <f t="shared" si="47"/>
        <v>36</v>
      </c>
      <c r="HC34" s="24">
        <v>0</v>
      </c>
      <c r="HD34" s="24">
        <v>0</v>
      </c>
      <c r="HE34" s="24">
        <v>0</v>
      </c>
      <c r="HF34" s="24">
        <v>0</v>
      </c>
      <c r="HG34" s="24">
        <v>18</v>
      </c>
      <c r="HH34" s="24">
        <v>0</v>
      </c>
      <c r="HI34" s="24">
        <v>0</v>
      </c>
      <c r="HJ34" s="24">
        <v>40</v>
      </c>
      <c r="HK34" s="24">
        <v>0</v>
      </c>
      <c r="HL34" s="24">
        <v>0</v>
      </c>
      <c r="HM34" s="24">
        <v>0</v>
      </c>
      <c r="HN34" s="24">
        <v>0</v>
      </c>
      <c r="HO34" s="25">
        <f t="shared" si="39"/>
        <v>58</v>
      </c>
      <c r="HP34" s="24">
        <v>0</v>
      </c>
      <c r="HQ34" s="24">
        <v>0</v>
      </c>
      <c r="HR34" s="24">
        <v>0</v>
      </c>
      <c r="HS34" s="24">
        <v>0</v>
      </c>
      <c r="HT34" s="24">
        <v>0</v>
      </c>
      <c r="HU34" s="24">
        <v>0</v>
      </c>
      <c r="HV34" s="24">
        <v>0</v>
      </c>
      <c r="HW34" s="24">
        <v>21</v>
      </c>
      <c r="HX34" s="24">
        <v>0</v>
      </c>
      <c r="HY34" s="24">
        <v>0</v>
      </c>
      <c r="HZ34" s="24">
        <v>0</v>
      </c>
      <c r="IA34" s="24">
        <v>12</v>
      </c>
      <c r="IB34" s="25">
        <f t="shared" si="48"/>
        <v>33</v>
      </c>
      <c r="IC34" s="24">
        <v>0</v>
      </c>
      <c r="ID34" s="24">
        <v>0</v>
      </c>
      <c r="IE34" s="24">
        <v>0</v>
      </c>
      <c r="IF34" s="54">
        <v>0</v>
      </c>
      <c r="IG34" s="54">
        <v>0</v>
      </c>
      <c r="IH34" s="24">
        <v>28</v>
      </c>
      <c r="II34" s="24">
        <v>0</v>
      </c>
      <c r="IJ34" s="24">
        <v>0</v>
      </c>
      <c r="IK34" s="24">
        <v>0</v>
      </c>
      <c r="IL34" s="24">
        <v>4</v>
      </c>
      <c r="IM34" s="24">
        <v>1</v>
      </c>
      <c r="IN34" s="24">
        <v>18</v>
      </c>
      <c r="IO34" s="25">
        <f t="shared" si="49"/>
        <v>51</v>
      </c>
      <c r="IP34" s="24">
        <v>0</v>
      </c>
      <c r="IQ34" s="24">
        <v>0</v>
      </c>
      <c r="IR34" s="24">
        <v>1</v>
      </c>
      <c r="IS34" s="54">
        <v>2</v>
      </c>
      <c r="IT34" s="54">
        <v>0</v>
      </c>
      <c r="IU34" s="24">
        <v>0</v>
      </c>
      <c r="IV34" s="24">
        <v>0</v>
      </c>
      <c r="IW34" s="24">
        <v>0</v>
      </c>
      <c r="IX34" s="24">
        <v>0</v>
      </c>
      <c r="IY34" s="24">
        <v>0</v>
      </c>
      <c r="IZ34" s="24">
        <v>0</v>
      </c>
      <c r="JA34" s="24"/>
      <c r="JB34" s="25">
        <f t="shared" si="50"/>
        <v>3</v>
      </c>
    </row>
    <row r="35" spans="1:262" ht="15.9" customHeight="1">
      <c r="A35" s="17" t="s">
        <v>108</v>
      </c>
      <c r="B35" s="17" t="s">
        <v>14</v>
      </c>
      <c r="C35" s="18">
        <v>0</v>
      </c>
      <c r="D35" s="18">
        <v>0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18">
        <v>0</v>
      </c>
      <c r="N35" s="18">
        <v>233</v>
      </c>
      <c r="O35" s="18">
        <f t="shared" si="40"/>
        <v>233</v>
      </c>
      <c r="P35" s="18">
        <v>0</v>
      </c>
      <c r="Q35" s="18">
        <v>5</v>
      </c>
      <c r="R35" s="18">
        <v>0</v>
      </c>
      <c r="S35" s="18">
        <v>0</v>
      </c>
      <c r="T35" s="18">
        <v>0</v>
      </c>
      <c r="U35" s="18">
        <v>0</v>
      </c>
      <c r="V35" s="18">
        <v>0</v>
      </c>
      <c r="W35" s="18">
        <v>0</v>
      </c>
      <c r="X35" s="18">
        <v>0</v>
      </c>
      <c r="Y35" s="18">
        <v>0</v>
      </c>
      <c r="Z35" s="18">
        <v>0</v>
      </c>
      <c r="AA35" s="18">
        <v>0</v>
      </c>
      <c r="AB35" s="18">
        <f t="shared" si="41"/>
        <v>5</v>
      </c>
      <c r="AC35" s="18">
        <v>0</v>
      </c>
      <c r="AD35" s="18">
        <v>0</v>
      </c>
      <c r="AE35" s="18">
        <v>0</v>
      </c>
      <c r="AF35" s="18">
        <v>0</v>
      </c>
      <c r="AG35" s="18">
        <v>0</v>
      </c>
      <c r="AH35" s="18">
        <v>254</v>
      </c>
      <c r="AI35" s="18">
        <v>0</v>
      </c>
      <c r="AJ35" s="18">
        <v>0</v>
      </c>
      <c r="AK35" s="18">
        <v>0</v>
      </c>
      <c r="AL35" s="18">
        <v>0</v>
      </c>
      <c r="AM35" s="18">
        <v>0</v>
      </c>
      <c r="AN35" s="18">
        <v>0</v>
      </c>
      <c r="AO35" s="18">
        <f t="shared" si="42"/>
        <v>254</v>
      </c>
      <c r="AP35" s="18">
        <v>0</v>
      </c>
      <c r="AQ35" s="18">
        <v>0</v>
      </c>
      <c r="AR35" s="18">
        <v>0</v>
      </c>
      <c r="AS35" s="18">
        <v>0</v>
      </c>
      <c r="AT35" s="18">
        <v>0</v>
      </c>
      <c r="AU35" s="18">
        <v>0</v>
      </c>
      <c r="AV35" s="18">
        <v>0</v>
      </c>
      <c r="AW35" s="18">
        <v>0</v>
      </c>
      <c r="AX35" s="18">
        <v>0</v>
      </c>
      <c r="AY35" s="18">
        <v>0</v>
      </c>
      <c r="AZ35" s="18">
        <v>0</v>
      </c>
      <c r="BA35" s="18">
        <v>0</v>
      </c>
      <c r="BB35" s="18">
        <f t="shared" si="31"/>
        <v>0</v>
      </c>
      <c r="BC35" s="18">
        <v>0</v>
      </c>
      <c r="BD35" s="18">
        <v>0</v>
      </c>
      <c r="BE35" s="18">
        <v>0</v>
      </c>
      <c r="BF35" s="18">
        <v>0</v>
      </c>
      <c r="BG35" s="18">
        <v>0</v>
      </c>
      <c r="BH35" s="18">
        <v>0</v>
      </c>
      <c r="BI35" s="18">
        <v>0</v>
      </c>
      <c r="BJ35" s="18">
        <v>0</v>
      </c>
      <c r="BK35" s="18">
        <v>0</v>
      </c>
      <c r="BL35" s="18">
        <v>0</v>
      </c>
      <c r="BM35" s="18">
        <v>0</v>
      </c>
      <c r="BN35" s="18">
        <v>0</v>
      </c>
      <c r="BO35" s="18">
        <f t="shared" si="32"/>
        <v>0</v>
      </c>
      <c r="BP35" s="18">
        <v>0</v>
      </c>
      <c r="BQ35" s="18">
        <v>0</v>
      </c>
      <c r="BR35" s="18">
        <v>0</v>
      </c>
      <c r="BS35" s="18">
        <v>0</v>
      </c>
      <c r="BT35" s="18">
        <v>0</v>
      </c>
      <c r="BU35" s="18">
        <v>0</v>
      </c>
      <c r="BV35" s="18">
        <v>0</v>
      </c>
      <c r="BW35" s="18">
        <v>0</v>
      </c>
      <c r="BX35" s="18">
        <v>0</v>
      </c>
      <c r="BY35" s="18">
        <v>0</v>
      </c>
      <c r="BZ35" s="18">
        <v>0</v>
      </c>
      <c r="CA35" s="18">
        <v>0</v>
      </c>
      <c r="CB35" s="18">
        <f t="shared" si="33"/>
        <v>0</v>
      </c>
      <c r="CC35" s="18">
        <v>0</v>
      </c>
      <c r="CD35" s="18">
        <v>0</v>
      </c>
      <c r="CE35" s="18">
        <v>0</v>
      </c>
      <c r="CF35" s="18">
        <v>0</v>
      </c>
      <c r="CG35" s="18">
        <v>0</v>
      </c>
      <c r="CH35" s="18">
        <v>0</v>
      </c>
      <c r="CI35" s="18">
        <v>0</v>
      </c>
      <c r="CJ35" s="18">
        <v>0</v>
      </c>
      <c r="CK35" s="18">
        <v>0</v>
      </c>
      <c r="CL35" s="18">
        <v>0</v>
      </c>
      <c r="CM35" s="18">
        <v>0</v>
      </c>
      <c r="CN35" s="18">
        <v>0</v>
      </c>
      <c r="CO35" s="18">
        <f t="shared" si="34"/>
        <v>0</v>
      </c>
      <c r="CP35" s="18">
        <v>0</v>
      </c>
      <c r="CQ35" s="18">
        <v>0</v>
      </c>
      <c r="CR35" s="18">
        <v>0</v>
      </c>
      <c r="CS35" s="18">
        <v>0</v>
      </c>
      <c r="CT35" s="18">
        <v>0</v>
      </c>
      <c r="CU35" s="18">
        <v>0</v>
      </c>
      <c r="CV35" s="18">
        <v>0</v>
      </c>
      <c r="CW35" s="18">
        <v>0</v>
      </c>
      <c r="CX35" s="18">
        <v>0</v>
      </c>
      <c r="CY35" s="18">
        <v>0</v>
      </c>
      <c r="CZ35" s="18">
        <v>0</v>
      </c>
      <c r="DA35" s="18">
        <v>0</v>
      </c>
      <c r="DB35" s="18">
        <f t="shared" si="35"/>
        <v>0</v>
      </c>
      <c r="DC35" s="18">
        <v>0</v>
      </c>
      <c r="DD35" s="18">
        <v>0</v>
      </c>
      <c r="DE35" s="18">
        <v>3</v>
      </c>
      <c r="DF35" s="18">
        <v>0</v>
      </c>
      <c r="DG35" s="18">
        <v>0</v>
      </c>
      <c r="DH35" s="18">
        <v>0</v>
      </c>
      <c r="DI35" s="18">
        <v>0</v>
      </c>
      <c r="DJ35" s="18">
        <v>0</v>
      </c>
      <c r="DK35" s="18">
        <v>4</v>
      </c>
      <c r="DL35" s="18">
        <v>0</v>
      </c>
      <c r="DM35" s="18">
        <v>0</v>
      </c>
      <c r="DN35" s="18">
        <v>0</v>
      </c>
      <c r="DO35" s="18">
        <f t="shared" si="36"/>
        <v>7</v>
      </c>
      <c r="DP35" s="18">
        <v>1</v>
      </c>
      <c r="DQ35" s="18">
        <v>10</v>
      </c>
      <c r="DR35" s="18">
        <v>8</v>
      </c>
      <c r="DS35" s="18">
        <v>0</v>
      </c>
      <c r="DT35" s="18">
        <v>0</v>
      </c>
      <c r="DU35" s="18">
        <v>0</v>
      </c>
      <c r="DV35" s="18">
        <v>0</v>
      </c>
      <c r="DW35" s="18">
        <v>0</v>
      </c>
      <c r="DX35" s="18">
        <v>0</v>
      </c>
      <c r="DY35" s="18">
        <v>0</v>
      </c>
      <c r="DZ35" s="18">
        <v>0</v>
      </c>
      <c r="EA35" s="18">
        <v>0</v>
      </c>
      <c r="EB35" s="18">
        <f t="shared" si="37"/>
        <v>19</v>
      </c>
      <c r="EC35" s="18">
        <v>0</v>
      </c>
      <c r="ED35" s="18">
        <v>0</v>
      </c>
      <c r="EE35" s="18">
        <v>0</v>
      </c>
      <c r="EF35" s="18">
        <v>0</v>
      </c>
      <c r="EG35" s="18">
        <v>0</v>
      </c>
      <c r="EH35" s="18">
        <v>0</v>
      </c>
      <c r="EI35" s="18">
        <v>0</v>
      </c>
      <c r="EJ35" s="18">
        <v>0</v>
      </c>
      <c r="EK35" s="18">
        <v>0</v>
      </c>
      <c r="EL35" s="18">
        <v>0</v>
      </c>
      <c r="EM35" s="18">
        <v>0</v>
      </c>
      <c r="EN35" s="25">
        <v>0</v>
      </c>
      <c r="EO35" s="25">
        <f t="shared" si="43"/>
        <v>0</v>
      </c>
      <c r="EP35" s="24">
        <v>13</v>
      </c>
      <c r="EQ35" s="18">
        <v>0</v>
      </c>
      <c r="ER35" s="18">
        <v>0</v>
      </c>
      <c r="ES35" s="18">
        <v>0</v>
      </c>
      <c r="ET35" s="18">
        <v>0</v>
      </c>
      <c r="EU35" s="18">
        <v>0</v>
      </c>
      <c r="EV35" s="18">
        <v>0</v>
      </c>
      <c r="EW35" s="18">
        <v>6</v>
      </c>
      <c r="EX35" s="18">
        <v>0</v>
      </c>
      <c r="EY35" s="18">
        <v>0</v>
      </c>
      <c r="EZ35" s="18">
        <v>2</v>
      </c>
      <c r="FA35" s="25">
        <v>0</v>
      </c>
      <c r="FB35" s="25">
        <f t="shared" si="44"/>
        <v>21</v>
      </c>
      <c r="FC35" s="24">
        <v>10</v>
      </c>
      <c r="FD35" s="18">
        <v>0</v>
      </c>
      <c r="FE35" s="18">
        <v>0</v>
      </c>
      <c r="FF35" s="18">
        <v>0</v>
      </c>
      <c r="FG35" s="18">
        <v>0</v>
      </c>
      <c r="FH35" s="18">
        <v>0</v>
      </c>
      <c r="FI35" s="18">
        <v>0</v>
      </c>
      <c r="FJ35" s="18">
        <v>0</v>
      </c>
      <c r="FK35" s="18">
        <v>0</v>
      </c>
      <c r="FL35" s="18">
        <v>0</v>
      </c>
      <c r="FM35" s="18">
        <v>0</v>
      </c>
      <c r="FN35" s="25">
        <v>0</v>
      </c>
      <c r="FO35" s="25">
        <f t="shared" si="45"/>
        <v>10</v>
      </c>
      <c r="FP35" s="24">
        <v>8</v>
      </c>
      <c r="FQ35" s="18">
        <v>0</v>
      </c>
      <c r="FR35" s="18">
        <v>0</v>
      </c>
      <c r="FS35" s="18">
        <v>12</v>
      </c>
      <c r="FT35" s="18">
        <v>0</v>
      </c>
      <c r="FU35" s="18">
        <v>0</v>
      </c>
      <c r="FV35" s="18">
        <v>0</v>
      </c>
      <c r="FW35" s="18">
        <v>0</v>
      </c>
      <c r="FX35" s="18">
        <v>0</v>
      </c>
      <c r="FY35" s="18">
        <v>0</v>
      </c>
      <c r="FZ35" s="18">
        <v>0</v>
      </c>
      <c r="GA35" s="25">
        <v>275</v>
      </c>
      <c r="GB35" s="25">
        <f t="shared" si="46"/>
        <v>295</v>
      </c>
      <c r="GC35" s="24">
        <v>0</v>
      </c>
      <c r="GD35" s="18">
        <v>0</v>
      </c>
      <c r="GE35" s="18">
        <v>6</v>
      </c>
      <c r="GF35" s="18">
        <v>79</v>
      </c>
      <c r="GG35" s="18">
        <v>0</v>
      </c>
      <c r="GH35" s="18">
        <v>0</v>
      </c>
      <c r="GI35" s="18">
        <v>0</v>
      </c>
      <c r="GJ35" s="18">
        <v>0</v>
      </c>
      <c r="GK35" s="18">
        <v>0</v>
      </c>
      <c r="GL35" s="18">
        <v>0</v>
      </c>
      <c r="GM35" s="18">
        <v>0</v>
      </c>
      <c r="GN35" s="25">
        <v>0</v>
      </c>
      <c r="GO35" s="25">
        <f t="shared" si="38"/>
        <v>85</v>
      </c>
      <c r="GP35" s="24">
        <v>4</v>
      </c>
      <c r="GQ35" s="18">
        <v>0</v>
      </c>
      <c r="GR35" s="18">
        <v>0</v>
      </c>
      <c r="GS35" s="18">
        <v>0</v>
      </c>
      <c r="GT35" s="18">
        <v>1</v>
      </c>
      <c r="GU35" s="18">
        <v>0</v>
      </c>
      <c r="GV35" s="18">
        <v>0</v>
      </c>
      <c r="GW35" s="18">
        <v>0</v>
      </c>
      <c r="GX35" s="18">
        <v>0</v>
      </c>
      <c r="GY35" s="18">
        <v>0</v>
      </c>
      <c r="GZ35" s="18">
        <v>12</v>
      </c>
      <c r="HA35" s="18">
        <v>0</v>
      </c>
      <c r="HB35" s="25">
        <f t="shared" si="47"/>
        <v>17</v>
      </c>
      <c r="HC35" s="24">
        <v>0</v>
      </c>
      <c r="HD35" s="24">
        <v>0</v>
      </c>
      <c r="HE35" s="24">
        <v>0</v>
      </c>
      <c r="HF35" s="24">
        <v>0</v>
      </c>
      <c r="HG35" s="24">
        <v>0</v>
      </c>
      <c r="HH35" s="24">
        <v>2</v>
      </c>
      <c r="HI35" s="24">
        <v>2</v>
      </c>
      <c r="HJ35" s="24">
        <v>0</v>
      </c>
      <c r="HK35" s="24">
        <v>28</v>
      </c>
      <c r="HL35" s="24">
        <v>14</v>
      </c>
      <c r="HM35" s="24">
        <v>0</v>
      </c>
      <c r="HN35" s="24">
        <v>0</v>
      </c>
      <c r="HO35" s="25">
        <f t="shared" si="39"/>
        <v>46</v>
      </c>
      <c r="HP35" s="24">
        <v>0</v>
      </c>
      <c r="HQ35" s="24">
        <v>0</v>
      </c>
      <c r="HR35" s="24">
        <v>0</v>
      </c>
      <c r="HS35" s="24">
        <v>0</v>
      </c>
      <c r="HT35" s="24">
        <v>0</v>
      </c>
      <c r="HU35" s="24">
        <v>0</v>
      </c>
      <c r="HV35" s="24">
        <v>0</v>
      </c>
      <c r="HW35" s="24">
        <v>0</v>
      </c>
      <c r="HX35" s="24">
        <v>0</v>
      </c>
      <c r="HY35" s="24">
        <v>16</v>
      </c>
      <c r="HZ35" s="24">
        <v>0</v>
      </c>
      <c r="IA35" s="24">
        <v>0</v>
      </c>
      <c r="IB35" s="25">
        <f t="shared" si="48"/>
        <v>16</v>
      </c>
      <c r="IC35" s="24">
        <v>0</v>
      </c>
      <c r="ID35" s="24">
        <v>0</v>
      </c>
      <c r="IE35" s="24">
        <v>0</v>
      </c>
      <c r="IF35" s="54">
        <v>0</v>
      </c>
      <c r="IG35" s="54">
        <v>0</v>
      </c>
      <c r="IH35" s="24">
        <v>8</v>
      </c>
      <c r="II35" s="24">
        <v>0</v>
      </c>
      <c r="IJ35" s="24">
        <v>0</v>
      </c>
      <c r="IK35" s="24">
        <v>0</v>
      </c>
      <c r="IL35" s="24">
        <v>0</v>
      </c>
      <c r="IM35" s="24">
        <v>0</v>
      </c>
      <c r="IN35" s="24">
        <v>0</v>
      </c>
      <c r="IO35" s="25">
        <f t="shared" si="49"/>
        <v>8</v>
      </c>
      <c r="IP35" s="24">
        <v>0</v>
      </c>
      <c r="IQ35" s="24">
        <v>0</v>
      </c>
      <c r="IR35" s="24">
        <v>0</v>
      </c>
      <c r="IS35" s="54">
        <v>0</v>
      </c>
      <c r="IT35" s="54">
        <v>0</v>
      </c>
      <c r="IU35" s="24">
        <v>0</v>
      </c>
      <c r="IV35" s="24">
        <v>0</v>
      </c>
      <c r="IW35" s="24">
        <v>0</v>
      </c>
      <c r="IX35" s="24">
        <v>0</v>
      </c>
      <c r="IY35" s="24">
        <v>0</v>
      </c>
      <c r="IZ35" s="24">
        <v>0</v>
      </c>
      <c r="JA35" s="24"/>
      <c r="JB35" s="25">
        <f t="shared" si="50"/>
        <v>0</v>
      </c>
    </row>
    <row r="36" spans="1:262" ht="15.9" customHeight="1">
      <c r="A36" s="17" t="s">
        <v>109</v>
      </c>
      <c r="B36" s="17" t="s">
        <v>15</v>
      </c>
      <c r="C36" s="18">
        <v>0</v>
      </c>
      <c r="D36" s="18">
        <v>0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18">
        <v>0</v>
      </c>
      <c r="N36" s="18">
        <v>2</v>
      </c>
      <c r="O36" s="18">
        <f t="shared" si="40"/>
        <v>2</v>
      </c>
      <c r="P36" s="18">
        <v>102</v>
      </c>
      <c r="Q36" s="18">
        <v>15</v>
      </c>
      <c r="R36" s="18">
        <v>0</v>
      </c>
      <c r="S36" s="18">
        <v>0</v>
      </c>
      <c r="T36" s="18">
        <v>0</v>
      </c>
      <c r="U36" s="18">
        <v>4</v>
      </c>
      <c r="V36" s="18">
        <v>22</v>
      </c>
      <c r="W36" s="18">
        <v>6</v>
      </c>
      <c r="X36" s="18">
        <v>9</v>
      </c>
      <c r="Y36" s="18">
        <v>4</v>
      </c>
      <c r="Z36" s="18">
        <v>2</v>
      </c>
      <c r="AA36" s="18">
        <v>12</v>
      </c>
      <c r="AB36" s="18">
        <f t="shared" si="41"/>
        <v>176</v>
      </c>
      <c r="AC36" s="18">
        <v>0</v>
      </c>
      <c r="AD36" s="18">
        <v>12</v>
      </c>
      <c r="AE36" s="18">
        <v>6</v>
      </c>
      <c r="AF36" s="18">
        <v>0</v>
      </c>
      <c r="AG36" s="18">
        <v>3</v>
      </c>
      <c r="AH36" s="18">
        <v>0</v>
      </c>
      <c r="AI36" s="18">
        <v>0</v>
      </c>
      <c r="AJ36" s="18">
        <v>0</v>
      </c>
      <c r="AK36" s="18">
        <v>0</v>
      </c>
      <c r="AL36" s="18">
        <v>0</v>
      </c>
      <c r="AM36" s="18">
        <v>0</v>
      </c>
      <c r="AN36" s="18">
        <v>0</v>
      </c>
      <c r="AO36" s="18">
        <f t="shared" si="42"/>
        <v>21</v>
      </c>
      <c r="AP36" s="18">
        <v>16</v>
      </c>
      <c r="AQ36" s="18">
        <v>39</v>
      </c>
      <c r="AR36" s="18">
        <v>57</v>
      </c>
      <c r="AS36" s="18">
        <v>24</v>
      </c>
      <c r="AT36" s="18">
        <v>28</v>
      </c>
      <c r="AU36" s="18">
        <v>0</v>
      </c>
      <c r="AV36" s="18">
        <v>0</v>
      </c>
      <c r="AW36" s="18">
        <v>6</v>
      </c>
      <c r="AX36" s="18">
        <v>0</v>
      </c>
      <c r="AY36" s="18">
        <v>27</v>
      </c>
      <c r="AZ36" s="18">
        <v>10</v>
      </c>
      <c r="BA36" s="18">
        <v>0</v>
      </c>
      <c r="BB36" s="18">
        <f t="shared" si="31"/>
        <v>207</v>
      </c>
      <c r="BC36" s="18">
        <v>14</v>
      </c>
      <c r="BD36" s="18">
        <v>0</v>
      </c>
      <c r="BE36" s="18">
        <v>3</v>
      </c>
      <c r="BF36" s="18">
        <v>15</v>
      </c>
      <c r="BG36" s="18">
        <v>22</v>
      </c>
      <c r="BH36" s="18">
        <v>5</v>
      </c>
      <c r="BI36" s="18">
        <v>4</v>
      </c>
      <c r="BJ36" s="18">
        <v>144</v>
      </c>
      <c r="BK36" s="18">
        <v>12</v>
      </c>
      <c r="BL36" s="18">
        <v>0</v>
      </c>
      <c r="BM36" s="18">
        <v>0</v>
      </c>
      <c r="BN36" s="18">
        <v>14</v>
      </c>
      <c r="BO36" s="18">
        <f t="shared" si="32"/>
        <v>233</v>
      </c>
      <c r="BP36" s="18">
        <v>4</v>
      </c>
      <c r="BQ36" s="18">
        <v>12</v>
      </c>
      <c r="BR36" s="18">
        <v>29</v>
      </c>
      <c r="BS36" s="18">
        <v>14</v>
      </c>
      <c r="BT36" s="18">
        <v>0</v>
      </c>
      <c r="BU36" s="18">
        <v>0</v>
      </c>
      <c r="BV36" s="18">
        <v>22</v>
      </c>
      <c r="BW36" s="18">
        <v>64</v>
      </c>
      <c r="BX36" s="18">
        <v>42</v>
      </c>
      <c r="BY36" s="18">
        <v>10</v>
      </c>
      <c r="BZ36" s="18">
        <v>41</v>
      </c>
      <c r="CA36" s="18">
        <v>10</v>
      </c>
      <c r="CB36" s="18">
        <f t="shared" si="33"/>
        <v>248</v>
      </c>
      <c r="CC36" s="18">
        <v>43</v>
      </c>
      <c r="CD36" s="18">
        <v>0</v>
      </c>
      <c r="CE36" s="18">
        <v>0</v>
      </c>
      <c r="CF36" s="18">
        <v>0</v>
      </c>
      <c r="CG36" s="18">
        <v>30</v>
      </c>
      <c r="CH36" s="18">
        <v>16</v>
      </c>
      <c r="CI36" s="18">
        <v>10</v>
      </c>
      <c r="CJ36" s="18">
        <v>0</v>
      </c>
      <c r="CK36" s="18">
        <v>0</v>
      </c>
      <c r="CL36" s="18">
        <v>0</v>
      </c>
      <c r="CM36" s="18">
        <v>28</v>
      </c>
      <c r="CN36" s="18">
        <v>5</v>
      </c>
      <c r="CO36" s="18">
        <f t="shared" si="34"/>
        <v>132</v>
      </c>
      <c r="CP36" s="18">
        <v>5</v>
      </c>
      <c r="CQ36" s="18">
        <v>33</v>
      </c>
      <c r="CR36" s="18">
        <v>13</v>
      </c>
      <c r="CS36" s="18">
        <v>6</v>
      </c>
      <c r="CT36" s="18">
        <v>14</v>
      </c>
      <c r="CU36" s="18">
        <v>53</v>
      </c>
      <c r="CV36" s="18">
        <v>50</v>
      </c>
      <c r="CW36" s="18">
        <v>33</v>
      </c>
      <c r="CX36" s="18">
        <v>28</v>
      </c>
      <c r="CY36" s="18">
        <v>11</v>
      </c>
      <c r="CZ36" s="18">
        <v>1189</v>
      </c>
      <c r="DA36" s="18">
        <v>334</v>
      </c>
      <c r="DB36" s="18">
        <f t="shared" si="35"/>
        <v>1769</v>
      </c>
      <c r="DC36" s="18">
        <v>8</v>
      </c>
      <c r="DD36" s="18">
        <v>28</v>
      </c>
      <c r="DE36" s="18">
        <v>36</v>
      </c>
      <c r="DF36" s="18">
        <v>34</v>
      </c>
      <c r="DG36" s="18">
        <v>21</v>
      </c>
      <c r="DH36" s="18">
        <v>23</v>
      </c>
      <c r="DI36" s="18">
        <v>6</v>
      </c>
      <c r="DJ36" s="18">
        <v>4</v>
      </c>
      <c r="DK36" s="18">
        <v>70</v>
      </c>
      <c r="DL36" s="18">
        <v>0</v>
      </c>
      <c r="DM36" s="18">
        <v>231</v>
      </c>
      <c r="DN36" s="18">
        <v>313</v>
      </c>
      <c r="DO36" s="18">
        <f t="shared" si="36"/>
        <v>774</v>
      </c>
      <c r="DP36" s="18">
        <v>8</v>
      </c>
      <c r="DQ36" s="18">
        <v>8</v>
      </c>
      <c r="DR36" s="18">
        <v>35</v>
      </c>
      <c r="DS36" s="18">
        <v>8</v>
      </c>
      <c r="DT36" s="18">
        <v>34</v>
      </c>
      <c r="DU36" s="18">
        <v>17</v>
      </c>
      <c r="DV36" s="18">
        <v>10</v>
      </c>
      <c r="DW36" s="18">
        <v>16</v>
      </c>
      <c r="DX36" s="18">
        <v>50</v>
      </c>
      <c r="DY36" s="18">
        <v>45</v>
      </c>
      <c r="DZ36" s="18">
        <v>0</v>
      </c>
      <c r="EA36" s="18">
        <v>12</v>
      </c>
      <c r="EB36" s="18">
        <f t="shared" si="37"/>
        <v>243</v>
      </c>
      <c r="EC36" s="18">
        <v>24</v>
      </c>
      <c r="ED36" s="18">
        <v>200</v>
      </c>
      <c r="EE36" s="18">
        <v>25</v>
      </c>
      <c r="EF36" s="18">
        <v>10</v>
      </c>
      <c r="EG36" s="18">
        <v>17</v>
      </c>
      <c r="EH36" s="18">
        <v>50</v>
      </c>
      <c r="EI36" s="18">
        <v>0</v>
      </c>
      <c r="EJ36" s="18">
        <v>36</v>
      </c>
      <c r="EK36" s="18">
        <v>29</v>
      </c>
      <c r="EL36" s="18">
        <v>22</v>
      </c>
      <c r="EM36" s="18">
        <v>19</v>
      </c>
      <c r="EN36" s="25">
        <v>48</v>
      </c>
      <c r="EO36" s="25">
        <f t="shared" si="43"/>
        <v>480</v>
      </c>
      <c r="EP36" s="24">
        <v>14</v>
      </c>
      <c r="EQ36" s="18">
        <v>14</v>
      </c>
      <c r="ER36" s="18">
        <v>38</v>
      </c>
      <c r="ES36" s="18">
        <v>0</v>
      </c>
      <c r="ET36" s="18">
        <v>21</v>
      </c>
      <c r="EU36" s="18">
        <v>4</v>
      </c>
      <c r="EV36" s="18">
        <v>42</v>
      </c>
      <c r="EW36" s="18">
        <v>60</v>
      </c>
      <c r="EX36" s="18">
        <v>59</v>
      </c>
      <c r="EY36" s="18">
        <v>307</v>
      </c>
      <c r="EZ36" s="18">
        <v>42</v>
      </c>
      <c r="FA36" s="25">
        <v>0</v>
      </c>
      <c r="FB36" s="25">
        <f t="shared" si="44"/>
        <v>601</v>
      </c>
      <c r="FC36" s="24">
        <v>24</v>
      </c>
      <c r="FD36" s="18">
        <v>12</v>
      </c>
      <c r="FE36" s="18">
        <v>25</v>
      </c>
      <c r="FF36" s="18">
        <v>54</v>
      </c>
      <c r="FG36" s="18">
        <v>37</v>
      </c>
      <c r="FH36" s="18">
        <v>20</v>
      </c>
      <c r="FI36" s="18">
        <v>15</v>
      </c>
      <c r="FJ36" s="18">
        <v>20</v>
      </c>
      <c r="FK36" s="18">
        <v>4</v>
      </c>
      <c r="FL36" s="18">
        <v>31</v>
      </c>
      <c r="FM36" s="18">
        <v>12</v>
      </c>
      <c r="FN36" s="25">
        <v>2</v>
      </c>
      <c r="FO36" s="25">
        <f t="shared" si="45"/>
        <v>256</v>
      </c>
      <c r="FP36" s="24">
        <v>18</v>
      </c>
      <c r="FQ36" s="18">
        <v>12</v>
      </c>
      <c r="FR36" s="18">
        <v>11</v>
      </c>
      <c r="FS36" s="18">
        <v>2</v>
      </c>
      <c r="FT36" s="18">
        <v>1</v>
      </c>
      <c r="FU36" s="18">
        <v>32</v>
      </c>
      <c r="FV36" s="18">
        <v>63</v>
      </c>
      <c r="FW36" s="18">
        <v>28</v>
      </c>
      <c r="FX36" s="18">
        <v>16</v>
      </c>
      <c r="FY36" s="18">
        <v>4</v>
      </c>
      <c r="FZ36" s="18">
        <v>0</v>
      </c>
      <c r="GA36" s="25">
        <v>3203</v>
      </c>
      <c r="GB36" s="25">
        <f t="shared" si="46"/>
        <v>3390</v>
      </c>
      <c r="GC36" s="24">
        <v>4544</v>
      </c>
      <c r="GD36" s="18">
        <v>5413</v>
      </c>
      <c r="GE36" s="18">
        <v>1559</v>
      </c>
      <c r="GF36" s="18">
        <v>161</v>
      </c>
      <c r="GG36" s="18">
        <v>0</v>
      </c>
      <c r="GH36" s="18">
        <v>0</v>
      </c>
      <c r="GI36" s="18">
        <v>0</v>
      </c>
      <c r="GJ36" s="18">
        <v>0</v>
      </c>
      <c r="GK36" s="18">
        <v>25</v>
      </c>
      <c r="GL36" s="18">
        <v>753</v>
      </c>
      <c r="GM36" s="18">
        <v>1271</v>
      </c>
      <c r="GN36" s="25">
        <v>2369</v>
      </c>
      <c r="GO36" s="25">
        <f t="shared" si="38"/>
        <v>16095</v>
      </c>
      <c r="GP36" s="24">
        <v>2274</v>
      </c>
      <c r="GQ36" s="18">
        <v>2132</v>
      </c>
      <c r="GR36" s="18">
        <v>2559</v>
      </c>
      <c r="GS36" s="18">
        <v>213</v>
      </c>
      <c r="GT36" s="18">
        <v>0</v>
      </c>
      <c r="GU36" s="18">
        <v>2</v>
      </c>
      <c r="GV36" s="18">
        <v>725</v>
      </c>
      <c r="GW36" s="18">
        <v>1389</v>
      </c>
      <c r="GX36" s="18">
        <v>1441</v>
      </c>
      <c r="GY36" s="18">
        <v>1691</v>
      </c>
      <c r="GZ36" s="18">
        <v>3510</v>
      </c>
      <c r="HA36" s="18">
        <v>5073</v>
      </c>
      <c r="HB36" s="25">
        <f t="shared" si="47"/>
        <v>21009</v>
      </c>
      <c r="HC36" s="24">
        <v>5498</v>
      </c>
      <c r="HD36" s="24">
        <v>4886</v>
      </c>
      <c r="HE36" s="24">
        <v>5783</v>
      </c>
      <c r="HF36" s="24">
        <v>3739</v>
      </c>
      <c r="HG36" s="24">
        <v>4529</v>
      </c>
      <c r="HH36" s="24">
        <v>3551</v>
      </c>
      <c r="HI36" s="24">
        <v>3888</v>
      </c>
      <c r="HJ36" s="24">
        <v>3702</v>
      </c>
      <c r="HK36" s="24">
        <v>3731</v>
      </c>
      <c r="HL36" s="24">
        <v>3709</v>
      </c>
      <c r="HM36" s="24">
        <v>3795</v>
      </c>
      <c r="HN36" s="24">
        <v>5470</v>
      </c>
      <c r="HO36" s="25">
        <f t="shared" si="39"/>
        <v>52281</v>
      </c>
      <c r="HP36" s="24">
        <v>5451</v>
      </c>
      <c r="HQ36" s="24">
        <v>5236</v>
      </c>
      <c r="HR36" s="24">
        <v>4035</v>
      </c>
      <c r="HS36" s="24">
        <v>3824</v>
      </c>
      <c r="HT36" s="24">
        <v>3684</v>
      </c>
      <c r="HU36" s="24">
        <v>3362</v>
      </c>
      <c r="HV36" s="24">
        <v>4053</v>
      </c>
      <c r="HW36" s="24">
        <v>3707</v>
      </c>
      <c r="HX36" s="24">
        <v>3950</v>
      </c>
      <c r="HY36" s="24">
        <v>3587</v>
      </c>
      <c r="HZ36" s="24">
        <v>3383</v>
      </c>
      <c r="IA36" s="24">
        <v>3873</v>
      </c>
      <c r="IB36" s="25">
        <f t="shared" si="48"/>
        <v>48145</v>
      </c>
      <c r="IC36" s="24">
        <v>4514</v>
      </c>
      <c r="ID36" s="24">
        <v>4257</v>
      </c>
      <c r="IE36" s="24">
        <v>4459</v>
      </c>
      <c r="IF36" s="54">
        <v>4395</v>
      </c>
      <c r="IG36" s="54">
        <v>3975</v>
      </c>
      <c r="IH36" s="24">
        <v>4250</v>
      </c>
      <c r="II36" s="24">
        <v>4153</v>
      </c>
      <c r="IJ36" s="24">
        <v>3898</v>
      </c>
      <c r="IK36" s="24">
        <v>3292</v>
      </c>
      <c r="IL36" s="24">
        <v>2851</v>
      </c>
      <c r="IM36" s="24">
        <v>2709</v>
      </c>
      <c r="IN36" s="24">
        <v>5140</v>
      </c>
      <c r="IO36" s="25">
        <f t="shared" si="49"/>
        <v>47893</v>
      </c>
      <c r="IP36" s="24">
        <v>5154</v>
      </c>
      <c r="IQ36" s="24">
        <v>4640</v>
      </c>
      <c r="IR36" s="24">
        <v>3822</v>
      </c>
      <c r="IS36" s="54">
        <v>3554</v>
      </c>
      <c r="IT36" s="54">
        <v>2703</v>
      </c>
      <c r="IU36" s="24">
        <v>3580</v>
      </c>
      <c r="IV36" s="24">
        <v>2209</v>
      </c>
      <c r="IW36" s="24">
        <v>4076</v>
      </c>
      <c r="IX36" s="24">
        <v>2363</v>
      </c>
      <c r="IY36" s="24">
        <v>3548</v>
      </c>
      <c r="IZ36" s="24">
        <v>3344</v>
      </c>
      <c r="JA36" s="24"/>
      <c r="JB36" s="25">
        <f t="shared" si="50"/>
        <v>38993</v>
      </c>
    </row>
    <row r="37" spans="1:262" ht="15.9" customHeight="1">
      <c r="A37" s="17" t="s">
        <v>110</v>
      </c>
      <c r="B37" s="17" t="s">
        <v>16</v>
      </c>
      <c r="C37" s="18">
        <v>0</v>
      </c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18">
        <v>0</v>
      </c>
      <c r="N37" s="18">
        <v>0</v>
      </c>
      <c r="O37" s="18">
        <f t="shared" si="40"/>
        <v>0</v>
      </c>
      <c r="P37" s="18">
        <v>0</v>
      </c>
      <c r="Q37" s="18">
        <v>16</v>
      </c>
      <c r="R37" s="18">
        <v>0</v>
      </c>
      <c r="S37" s="18">
        <v>0</v>
      </c>
      <c r="T37" s="18">
        <v>0</v>
      </c>
      <c r="U37" s="18">
        <v>55</v>
      </c>
      <c r="V37" s="18">
        <v>0</v>
      </c>
      <c r="W37" s="18">
        <v>0</v>
      </c>
      <c r="X37" s="18">
        <v>0</v>
      </c>
      <c r="Y37" s="18">
        <v>0</v>
      </c>
      <c r="Z37" s="18">
        <v>7</v>
      </c>
      <c r="AA37" s="18">
        <v>0</v>
      </c>
      <c r="AB37" s="18">
        <f t="shared" si="41"/>
        <v>78</v>
      </c>
      <c r="AC37" s="18">
        <v>0</v>
      </c>
      <c r="AD37" s="18">
        <v>0</v>
      </c>
      <c r="AE37" s="18">
        <v>10</v>
      </c>
      <c r="AF37" s="18">
        <v>11</v>
      </c>
      <c r="AG37" s="18">
        <v>0</v>
      </c>
      <c r="AH37" s="18">
        <v>6</v>
      </c>
      <c r="AI37" s="18">
        <v>0</v>
      </c>
      <c r="AJ37" s="18">
        <v>0</v>
      </c>
      <c r="AK37" s="18">
        <v>0</v>
      </c>
      <c r="AL37" s="18">
        <v>5</v>
      </c>
      <c r="AM37" s="18">
        <v>0</v>
      </c>
      <c r="AN37" s="18">
        <v>0</v>
      </c>
      <c r="AO37" s="18">
        <f t="shared" si="42"/>
        <v>32</v>
      </c>
      <c r="AP37" s="18">
        <v>0</v>
      </c>
      <c r="AQ37" s="18">
        <v>0</v>
      </c>
      <c r="AR37" s="18">
        <v>17</v>
      </c>
      <c r="AS37" s="18">
        <v>0</v>
      </c>
      <c r="AT37" s="18">
        <v>0</v>
      </c>
      <c r="AU37" s="18">
        <v>0</v>
      </c>
      <c r="AV37" s="18">
        <v>0</v>
      </c>
      <c r="AW37" s="18">
        <v>0</v>
      </c>
      <c r="AX37" s="18">
        <v>9</v>
      </c>
      <c r="AY37" s="18">
        <v>3</v>
      </c>
      <c r="AZ37" s="18">
        <v>0</v>
      </c>
      <c r="BA37" s="18">
        <v>0</v>
      </c>
      <c r="BB37" s="18">
        <f t="shared" si="31"/>
        <v>29</v>
      </c>
      <c r="BC37" s="18">
        <v>9</v>
      </c>
      <c r="BD37" s="18">
        <v>2</v>
      </c>
      <c r="BE37" s="18">
        <v>6</v>
      </c>
      <c r="BF37" s="18">
        <v>0</v>
      </c>
      <c r="BG37" s="18">
        <v>6</v>
      </c>
      <c r="BH37" s="18">
        <v>3</v>
      </c>
      <c r="BI37" s="18">
        <v>4</v>
      </c>
      <c r="BJ37" s="18">
        <v>12</v>
      </c>
      <c r="BK37" s="18">
        <v>2</v>
      </c>
      <c r="BL37" s="18">
        <v>1</v>
      </c>
      <c r="BM37" s="18">
        <v>0</v>
      </c>
      <c r="BN37" s="18">
        <v>9</v>
      </c>
      <c r="BO37" s="18">
        <f t="shared" si="32"/>
        <v>54</v>
      </c>
      <c r="BP37" s="18">
        <v>8</v>
      </c>
      <c r="BQ37" s="18">
        <v>9</v>
      </c>
      <c r="BR37" s="18">
        <v>2</v>
      </c>
      <c r="BS37" s="18">
        <v>12</v>
      </c>
      <c r="BT37" s="18">
        <v>8</v>
      </c>
      <c r="BU37" s="18">
        <v>4</v>
      </c>
      <c r="BV37" s="18">
        <v>10</v>
      </c>
      <c r="BW37" s="18">
        <v>8</v>
      </c>
      <c r="BX37" s="18">
        <v>8</v>
      </c>
      <c r="BY37" s="18">
        <v>4</v>
      </c>
      <c r="BZ37" s="18">
        <v>12</v>
      </c>
      <c r="CA37" s="18">
        <v>8</v>
      </c>
      <c r="CB37" s="18">
        <f t="shared" si="33"/>
        <v>93</v>
      </c>
      <c r="CC37" s="18">
        <v>20</v>
      </c>
      <c r="CD37" s="18">
        <v>43</v>
      </c>
      <c r="CE37" s="18">
        <v>6</v>
      </c>
      <c r="CF37" s="18">
        <v>32</v>
      </c>
      <c r="CG37" s="18">
        <v>24</v>
      </c>
      <c r="CH37" s="18">
        <v>19</v>
      </c>
      <c r="CI37" s="18">
        <v>21</v>
      </c>
      <c r="CJ37" s="18">
        <v>24</v>
      </c>
      <c r="CK37" s="18">
        <v>29</v>
      </c>
      <c r="CL37" s="18">
        <v>38</v>
      </c>
      <c r="CM37" s="18">
        <v>0</v>
      </c>
      <c r="CN37" s="18">
        <v>28</v>
      </c>
      <c r="CO37" s="18">
        <f t="shared" si="34"/>
        <v>284</v>
      </c>
      <c r="CP37" s="18">
        <v>1003</v>
      </c>
      <c r="CQ37" s="18">
        <v>1134</v>
      </c>
      <c r="CR37" s="18">
        <v>29</v>
      </c>
      <c r="CS37" s="18">
        <v>12</v>
      </c>
      <c r="CT37" s="18">
        <v>10</v>
      </c>
      <c r="CU37" s="18">
        <v>2</v>
      </c>
      <c r="CV37" s="18">
        <v>10</v>
      </c>
      <c r="CW37" s="18">
        <v>6</v>
      </c>
      <c r="CX37" s="18">
        <v>2</v>
      </c>
      <c r="CY37" s="18">
        <v>0</v>
      </c>
      <c r="CZ37" s="18">
        <v>23</v>
      </c>
      <c r="DA37" s="18">
        <v>4</v>
      </c>
      <c r="DB37" s="18">
        <f t="shared" si="35"/>
        <v>2235</v>
      </c>
      <c r="DC37" s="18">
        <v>4</v>
      </c>
      <c r="DD37" s="18">
        <v>4</v>
      </c>
      <c r="DE37" s="18">
        <v>28</v>
      </c>
      <c r="DF37" s="18">
        <v>10</v>
      </c>
      <c r="DG37" s="18">
        <v>8</v>
      </c>
      <c r="DH37" s="18">
        <v>18</v>
      </c>
      <c r="DI37" s="18">
        <v>22</v>
      </c>
      <c r="DJ37" s="18">
        <v>22</v>
      </c>
      <c r="DK37" s="18">
        <v>8</v>
      </c>
      <c r="DL37" s="18">
        <v>6</v>
      </c>
      <c r="DM37" s="18">
        <v>4</v>
      </c>
      <c r="DN37" s="18">
        <v>22</v>
      </c>
      <c r="DO37" s="18">
        <f t="shared" si="36"/>
        <v>156</v>
      </c>
      <c r="DP37" s="18">
        <v>19</v>
      </c>
      <c r="DQ37" s="18">
        <v>8</v>
      </c>
      <c r="DR37" s="18">
        <v>60</v>
      </c>
      <c r="DS37" s="18">
        <v>10</v>
      </c>
      <c r="DT37" s="18">
        <v>20</v>
      </c>
      <c r="DU37" s="18">
        <v>4</v>
      </c>
      <c r="DV37" s="18">
        <v>0</v>
      </c>
      <c r="DW37" s="18">
        <v>6</v>
      </c>
      <c r="DX37" s="18">
        <v>4</v>
      </c>
      <c r="DY37" s="18">
        <v>8</v>
      </c>
      <c r="DZ37" s="18">
        <v>4</v>
      </c>
      <c r="EA37" s="18">
        <v>20</v>
      </c>
      <c r="EB37" s="18">
        <f t="shared" si="37"/>
        <v>163</v>
      </c>
      <c r="EC37" s="18">
        <v>22</v>
      </c>
      <c r="ED37" s="18">
        <v>12</v>
      </c>
      <c r="EE37" s="18">
        <v>30</v>
      </c>
      <c r="EF37" s="18">
        <v>21</v>
      </c>
      <c r="EG37" s="18">
        <v>12</v>
      </c>
      <c r="EH37" s="18">
        <v>18</v>
      </c>
      <c r="EI37" s="18">
        <v>6</v>
      </c>
      <c r="EJ37" s="18">
        <v>8</v>
      </c>
      <c r="EK37" s="18">
        <v>2</v>
      </c>
      <c r="EL37" s="18">
        <v>6</v>
      </c>
      <c r="EM37" s="18">
        <v>30</v>
      </c>
      <c r="EN37" s="25">
        <v>4</v>
      </c>
      <c r="EO37" s="25">
        <f t="shared" si="43"/>
        <v>171</v>
      </c>
      <c r="EP37" s="24">
        <v>14</v>
      </c>
      <c r="EQ37" s="18">
        <v>12</v>
      </c>
      <c r="ER37" s="18">
        <v>20</v>
      </c>
      <c r="ES37" s="18">
        <v>4</v>
      </c>
      <c r="ET37" s="18">
        <v>13</v>
      </c>
      <c r="EU37" s="18">
        <v>6</v>
      </c>
      <c r="EV37" s="18">
        <v>16</v>
      </c>
      <c r="EW37" s="18">
        <v>16</v>
      </c>
      <c r="EX37" s="18">
        <v>4</v>
      </c>
      <c r="EY37" s="18">
        <v>0</v>
      </c>
      <c r="EZ37" s="18">
        <v>2</v>
      </c>
      <c r="FA37" s="25">
        <v>34</v>
      </c>
      <c r="FB37" s="25">
        <f t="shared" si="44"/>
        <v>141</v>
      </c>
      <c r="FC37" s="24">
        <v>10</v>
      </c>
      <c r="FD37" s="18">
        <v>14</v>
      </c>
      <c r="FE37" s="18">
        <v>38</v>
      </c>
      <c r="FF37" s="18">
        <v>21</v>
      </c>
      <c r="FG37" s="18">
        <v>24</v>
      </c>
      <c r="FH37" s="18">
        <v>10</v>
      </c>
      <c r="FI37" s="18">
        <v>34</v>
      </c>
      <c r="FJ37" s="18">
        <v>18</v>
      </c>
      <c r="FK37" s="18">
        <v>26</v>
      </c>
      <c r="FL37" s="18">
        <v>14</v>
      </c>
      <c r="FM37" s="18">
        <v>2</v>
      </c>
      <c r="FN37" s="25">
        <v>20</v>
      </c>
      <c r="FO37" s="25">
        <f t="shared" si="45"/>
        <v>231</v>
      </c>
      <c r="FP37" s="24">
        <v>41</v>
      </c>
      <c r="FQ37" s="18">
        <v>43</v>
      </c>
      <c r="FR37" s="18">
        <v>36</v>
      </c>
      <c r="FS37" s="18">
        <v>21</v>
      </c>
      <c r="FT37" s="18">
        <v>43</v>
      </c>
      <c r="FU37" s="18">
        <v>22</v>
      </c>
      <c r="FV37" s="18">
        <v>31</v>
      </c>
      <c r="FW37" s="18">
        <v>8</v>
      </c>
      <c r="FX37" s="18">
        <v>12</v>
      </c>
      <c r="FY37" s="18">
        <v>20</v>
      </c>
      <c r="FZ37" s="18">
        <v>145</v>
      </c>
      <c r="GA37" s="25">
        <v>26</v>
      </c>
      <c r="GB37" s="25">
        <f t="shared" si="46"/>
        <v>448</v>
      </c>
      <c r="GC37" s="24">
        <v>24</v>
      </c>
      <c r="GD37" s="18">
        <v>18</v>
      </c>
      <c r="GE37" s="18">
        <v>0</v>
      </c>
      <c r="GF37" s="18">
        <v>0</v>
      </c>
      <c r="GG37" s="18">
        <v>0</v>
      </c>
      <c r="GH37" s="18">
        <v>0</v>
      </c>
      <c r="GI37" s="18">
        <v>0</v>
      </c>
      <c r="GJ37" s="18">
        <v>0</v>
      </c>
      <c r="GK37" s="18">
        <v>0</v>
      </c>
      <c r="GL37" s="18">
        <v>13</v>
      </c>
      <c r="GM37" s="18">
        <v>7</v>
      </c>
      <c r="GN37" s="25">
        <v>14</v>
      </c>
      <c r="GO37" s="25">
        <f t="shared" si="38"/>
        <v>76</v>
      </c>
      <c r="GP37" s="24">
        <v>0</v>
      </c>
      <c r="GQ37" s="18">
        <v>1</v>
      </c>
      <c r="GR37" s="18">
        <v>3</v>
      </c>
      <c r="GS37" s="18">
        <v>5</v>
      </c>
      <c r="GT37" s="18">
        <v>44</v>
      </c>
      <c r="GU37" s="18">
        <v>11</v>
      </c>
      <c r="GV37" s="18">
        <v>29</v>
      </c>
      <c r="GW37" s="18">
        <v>19</v>
      </c>
      <c r="GX37" s="18">
        <v>20</v>
      </c>
      <c r="GY37" s="18">
        <v>37</v>
      </c>
      <c r="GZ37" s="18">
        <v>13</v>
      </c>
      <c r="HA37" s="18">
        <v>23</v>
      </c>
      <c r="HB37" s="25">
        <f t="shared" si="47"/>
        <v>205</v>
      </c>
      <c r="HC37" s="24">
        <v>43</v>
      </c>
      <c r="HD37" s="24">
        <v>28</v>
      </c>
      <c r="HE37" s="24">
        <v>41</v>
      </c>
      <c r="HF37" s="24">
        <v>26</v>
      </c>
      <c r="HG37" s="24">
        <v>38</v>
      </c>
      <c r="HH37" s="24">
        <v>42</v>
      </c>
      <c r="HI37" s="24">
        <v>16</v>
      </c>
      <c r="HJ37" s="24">
        <v>20</v>
      </c>
      <c r="HK37" s="24">
        <v>11</v>
      </c>
      <c r="HL37" s="24">
        <v>24</v>
      </c>
      <c r="HM37" s="24">
        <v>8</v>
      </c>
      <c r="HN37" s="24">
        <v>23</v>
      </c>
      <c r="HO37" s="25">
        <f t="shared" si="39"/>
        <v>320</v>
      </c>
      <c r="HP37" s="24">
        <v>37</v>
      </c>
      <c r="HQ37" s="24">
        <v>9</v>
      </c>
      <c r="HR37" s="24">
        <v>14</v>
      </c>
      <c r="HS37" s="24">
        <v>0</v>
      </c>
      <c r="HT37" s="24">
        <v>0</v>
      </c>
      <c r="HU37" s="24">
        <v>10</v>
      </c>
      <c r="HV37" s="24">
        <v>14</v>
      </c>
      <c r="HW37" s="24">
        <v>24</v>
      </c>
      <c r="HX37" s="24">
        <v>16</v>
      </c>
      <c r="HY37" s="24">
        <v>18</v>
      </c>
      <c r="HZ37" s="24">
        <v>18</v>
      </c>
      <c r="IA37" s="24">
        <v>10</v>
      </c>
      <c r="IB37" s="25">
        <f t="shared" si="48"/>
        <v>170</v>
      </c>
      <c r="IC37" s="24">
        <v>18</v>
      </c>
      <c r="ID37" s="24">
        <v>6</v>
      </c>
      <c r="IE37" s="24">
        <v>17</v>
      </c>
      <c r="IF37" s="54">
        <v>12</v>
      </c>
      <c r="IG37" s="54">
        <v>8</v>
      </c>
      <c r="IH37" s="24">
        <v>30</v>
      </c>
      <c r="II37" s="24">
        <v>2</v>
      </c>
      <c r="IJ37" s="24">
        <v>36</v>
      </c>
      <c r="IK37" s="24">
        <v>12</v>
      </c>
      <c r="IL37" s="24">
        <v>10</v>
      </c>
      <c r="IM37" s="24">
        <v>16</v>
      </c>
      <c r="IN37" s="24">
        <v>28</v>
      </c>
      <c r="IO37" s="25">
        <f t="shared" si="49"/>
        <v>195</v>
      </c>
      <c r="IP37" s="24">
        <v>48</v>
      </c>
      <c r="IQ37" s="24">
        <v>17</v>
      </c>
      <c r="IR37" s="24">
        <v>43</v>
      </c>
      <c r="IS37" s="54">
        <v>0</v>
      </c>
      <c r="IT37" s="54">
        <v>14</v>
      </c>
      <c r="IU37" s="24">
        <v>8</v>
      </c>
      <c r="IV37" s="24">
        <v>12</v>
      </c>
      <c r="IW37" s="24">
        <v>0</v>
      </c>
      <c r="IX37" s="24">
        <v>0</v>
      </c>
      <c r="IY37" s="24">
        <v>4</v>
      </c>
      <c r="IZ37" s="24">
        <v>4</v>
      </c>
      <c r="JA37" s="24"/>
      <c r="JB37" s="25">
        <f t="shared" si="50"/>
        <v>150</v>
      </c>
    </row>
    <row r="38" spans="1:262" ht="15.9" customHeight="1">
      <c r="A38" s="17" t="s">
        <v>111</v>
      </c>
      <c r="B38" s="17" t="s">
        <v>10</v>
      </c>
      <c r="C38" s="18">
        <v>0</v>
      </c>
      <c r="D38" s="18">
        <v>0</v>
      </c>
      <c r="E38" s="18">
        <v>0</v>
      </c>
      <c r="F38" s="18">
        <v>0</v>
      </c>
      <c r="G38" s="18">
        <v>0</v>
      </c>
      <c r="H38" s="18">
        <v>0</v>
      </c>
      <c r="I38" s="18">
        <v>0</v>
      </c>
      <c r="J38" s="18">
        <v>0</v>
      </c>
      <c r="K38" s="18">
        <v>0</v>
      </c>
      <c r="L38" s="18">
        <v>0</v>
      </c>
      <c r="M38" s="18">
        <v>0</v>
      </c>
      <c r="N38" s="18">
        <v>0</v>
      </c>
      <c r="O38" s="18">
        <f t="shared" si="40"/>
        <v>0</v>
      </c>
      <c r="P38" s="18">
        <v>0</v>
      </c>
      <c r="Q38" s="18">
        <v>0</v>
      </c>
      <c r="R38" s="18">
        <v>0</v>
      </c>
      <c r="S38" s="18">
        <v>0</v>
      </c>
      <c r="T38" s="18">
        <v>0</v>
      </c>
      <c r="U38" s="18">
        <v>0</v>
      </c>
      <c r="V38" s="18">
        <v>0</v>
      </c>
      <c r="W38" s="18">
        <v>0</v>
      </c>
      <c r="X38" s="18">
        <v>0</v>
      </c>
      <c r="Y38" s="18">
        <v>0</v>
      </c>
      <c r="Z38" s="18">
        <v>0</v>
      </c>
      <c r="AA38" s="18">
        <v>0</v>
      </c>
      <c r="AB38" s="18">
        <f t="shared" si="41"/>
        <v>0</v>
      </c>
      <c r="AC38" s="18">
        <v>0</v>
      </c>
      <c r="AD38" s="18">
        <v>0</v>
      </c>
      <c r="AE38" s="18">
        <v>0</v>
      </c>
      <c r="AF38" s="18">
        <v>0</v>
      </c>
      <c r="AG38" s="18">
        <v>0</v>
      </c>
      <c r="AH38" s="18">
        <v>0</v>
      </c>
      <c r="AI38" s="18">
        <v>6</v>
      </c>
      <c r="AJ38" s="18">
        <v>0</v>
      </c>
      <c r="AK38" s="18">
        <v>0</v>
      </c>
      <c r="AL38" s="18">
        <v>0</v>
      </c>
      <c r="AM38" s="18">
        <v>0</v>
      </c>
      <c r="AN38" s="18">
        <v>0</v>
      </c>
      <c r="AO38" s="18">
        <f t="shared" si="42"/>
        <v>6</v>
      </c>
      <c r="AP38" s="18">
        <v>0</v>
      </c>
      <c r="AQ38" s="18">
        <v>0</v>
      </c>
      <c r="AR38" s="18">
        <v>0</v>
      </c>
      <c r="AS38" s="18">
        <v>0</v>
      </c>
      <c r="AT38" s="18">
        <v>0</v>
      </c>
      <c r="AU38" s="18">
        <v>0</v>
      </c>
      <c r="AV38" s="18">
        <v>0</v>
      </c>
      <c r="AW38" s="18">
        <v>5</v>
      </c>
      <c r="AX38" s="18">
        <v>0</v>
      </c>
      <c r="AY38" s="18">
        <v>0</v>
      </c>
      <c r="AZ38" s="18">
        <v>0</v>
      </c>
      <c r="BA38" s="18">
        <v>0</v>
      </c>
      <c r="BB38" s="18">
        <f t="shared" si="31"/>
        <v>5</v>
      </c>
      <c r="BC38" s="18">
        <v>0</v>
      </c>
      <c r="BD38" s="18">
        <v>0</v>
      </c>
      <c r="BE38" s="18">
        <v>0</v>
      </c>
      <c r="BF38" s="18">
        <v>0</v>
      </c>
      <c r="BG38" s="18">
        <v>0</v>
      </c>
      <c r="BH38" s="18">
        <v>0</v>
      </c>
      <c r="BI38" s="18">
        <v>0</v>
      </c>
      <c r="BJ38" s="18">
        <v>0</v>
      </c>
      <c r="BK38" s="18">
        <v>0</v>
      </c>
      <c r="BL38" s="18">
        <v>0</v>
      </c>
      <c r="BM38" s="18">
        <v>0</v>
      </c>
      <c r="BN38" s="18">
        <v>0</v>
      </c>
      <c r="BO38" s="18">
        <f t="shared" si="32"/>
        <v>0</v>
      </c>
      <c r="BP38" s="18">
        <v>16</v>
      </c>
      <c r="BQ38" s="18">
        <v>0</v>
      </c>
      <c r="BR38" s="18">
        <v>0</v>
      </c>
      <c r="BS38" s="18">
        <v>0</v>
      </c>
      <c r="BT38" s="18">
        <v>0</v>
      </c>
      <c r="BU38" s="18">
        <v>0</v>
      </c>
      <c r="BV38" s="18">
        <v>0</v>
      </c>
      <c r="BW38" s="18">
        <v>25</v>
      </c>
      <c r="BX38" s="18">
        <v>18</v>
      </c>
      <c r="BY38" s="18">
        <v>0</v>
      </c>
      <c r="BZ38" s="18">
        <v>21</v>
      </c>
      <c r="CA38" s="18">
        <v>0</v>
      </c>
      <c r="CB38" s="18">
        <f t="shared" si="33"/>
        <v>80</v>
      </c>
      <c r="CC38" s="18">
        <v>0</v>
      </c>
      <c r="CD38" s="18">
        <v>0</v>
      </c>
      <c r="CE38" s="18">
        <v>0</v>
      </c>
      <c r="CF38" s="18">
        <v>12</v>
      </c>
      <c r="CG38" s="18">
        <v>0</v>
      </c>
      <c r="CH38" s="18">
        <v>18</v>
      </c>
      <c r="CI38" s="18">
        <v>12</v>
      </c>
      <c r="CJ38" s="18">
        <v>28</v>
      </c>
      <c r="CK38" s="18">
        <v>0</v>
      </c>
      <c r="CL38" s="18">
        <v>18</v>
      </c>
      <c r="CM38" s="18">
        <v>0</v>
      </c>
      <c r="CN38" s="18">
        <v>0</v>
      </c>
      <c r="CO38" s="18">
        <f t="shared" si="34"/>
        <v>88</v>
      </c>
      <c r="CP38" s="18">
        <v>0</v>
      </c>
      <c r="CQ38" s="18">
        <v>0</v>
      </c>
      <c r="CR38" s="18">
        <v>26</v>
      </c>
      <c r="CS38" s="18">
        <v>10</v>
      </c>
      <c r="CT38" s="18">
        <v>0</v>
      </c>
      <c r="CU38" s="18">
        <v>0</v>
      </c>
      <c r="CV38" s="18">
        <v>0</v>
      </c>
      <c r="CW38" s="18">
        <v>25</v>
      </c>
      <c r="CX38" s="18">
        <v>30</v>
      </c>
      <c r="CY38" s="18">
        <v>10</v>
      </c>
      <c r="CZ38" s="18">
        <v>12</v>
      </c>
      <c r="DA38" s="18">
        <v>22</v>
      </c>
      <c r="DB38" s="18">
        <f t="shared" si="35"/>
        <v>135</v>
      </c>
      <c r="DC38" s="18">
        <v>44</v>
      </c>
      <c r="DD38" s="18">
        <v>0</v>
      </c>
      <c r="DE38" s="18">
        <v>0</v>
      </c>
      <c r="DF38" s="18">
        <v>0</v>
      </c>
      <c r="DG38" s="18">
        <v>0</v>
      </c>
      <c r="DH38" s="18">
        <v>0</v>
      </c>
      <c r="DI38" s="18">
        <v>0</v>
      </c>
      <c r="DJ38" s="18">
        <v>0</v>
      </c>
      <c r="DK38" s="18">
        <v>32</v>
      </c>
      <c r="DL38" s="18">
        <v>0</v>
      </c>
      <c r="DM38" s="18">
        <v>670</v>
      </c>
      <c r="DN38" s="18">
        <v>0</v>
      </c>
      <c r="DO38" s="18">
        <f t="shared" si="36"/>
        <v>746</v>
      </c>
      <c r="DP38" s="18">
        <v>10</v>
      </c>
      <c r="DQ38" s="18">
        <v>0</v>
      </c>
      <c r="DR38" s="18">
        <v>0</v>
      </c>
      <c r="DS38" s="18">
        <v>2</v>
      </c>
      <c r="DT38" s="18">
        <v>0</v>
      </c>
      <c r="DU38" s="18">
        <v>32</v>
      </c>
      <c r="DV38" s="18">
        <v>121</v>
      </c>
      <c r="DW38" s="18">
        <v>20</v>
      </c>
      <c r="DX38" s="18">
        <v>14</v>
      </c>
      <c r="DY38" s="18">
        <v>14</v>
      </c>
      <c r="DZ38" s="18">
        <v>16</v>
      </c>
      <c r="EA38" s="18">
        <v>8</v>
      </c>
      <c r="EB38" s="18">
        <f t="shared" si="37"/>
        <v>237</v>
      </c>
      <c r="EC38" s="18">
        <v>0</v>
      </c>
      <c r="ED38" s="18">
        <v>17</v>
      </c>
      <c r="EE38" s="18">
        <v>0</v>
      </c>
      <c r="EF38" s="18">
        <v>0</v>
      </c>
      <c r="EG38" s="18">
        <v>0</v>
      </c>
      <c r="EH38" s="18">
        <v>26</v>
      </c>
      <c r="EI38" s="18">
        <v>40</v>
      </c>
      <c r="EJ38" s="18">
        <v>13</v>
      </c>
      <c r="EK38" s="18">
        <v>0</v>
      </c>
      <c r="EL38" s="18">
        <v>23</v>
      </c>
      <c r="EM38" s="18">
        <v>15</v>
      </c>
      <c r="EN38" s="25">
        <v>13</v>
      </c>
      <c r="EO38" s="25">
        <f t="shared" si="43"/>
        <v>147</v>
      </c>
      <c r="EP38" s="24">
        <v>0</v>
      </c>
      <c r="EQ38" s="18">
        <v>18</v>
      </c>
      <c r="ER38" s="18">
        <v>0</v>
      </c>
      <c r="ES38" s="18">
        <v>0</v>
      </c>
      <c r="ET38" s="18">
        <v>18</v>
      </c>
      <c r="EU38" s="18">
        <v>0</v>
      </c>
      <c r="EV38" s="18">
        <v>18</v>
      </c>
      <c r="EW38" s="18">
        <v>58</v>
      </c>
      <c r="EX38" s="18">
        <v>19</v>
      </c>
      <c r="EY38" s="18">
        <v>162</v>
      </c>
      <c r="EZ38" s="18">
        <v>42</v>
      </c>
      <c r="FA38" s="25">
        <v>8</v>
      </c>
      <c r="FB38" s="25">
        <f t="shared" si="44"/>
        <v>343</v>
      </c>
      <c r="FC38" s="24">
        <v>8</v>
      </c>
      <c r="FD38" s="18">
        <v>56</v>
      </c>
      <c r="FE38" s="18">
        <v>35</v>
      </c>
      <c r="FF38" s="18">
        <v>28</v>
      </c>
      <c r="FG38" s="18">
        <v>148</v>
      </c>
      <c r="FH38" s="18">
        <v>22</v>
      </c>
      <c r="FI38" s="18">
        <v>2</v>
      </c>
      <c r="FJ38" s="18">
        <v>428</v>
      </c>
      <c r="FK38" s="18">
        <v>9</v>
      </c>
      <c r="FL38" s="18">
        <v>11</v>
      </c>
      <c r="FM38" s="18">
        <v>36</v>
      </c>
      <c r="FN38" s="25">
        <v>2</v>
      </c>
      <c r="FO38" s="25">
        <f t="shared" si="45"/>
        <v>785</v>
      </c>
      <c r="FP38" s="24">
        <v>40</v>
      </c>
      <c r="FQ38" s="18">
        <v>30</v>
      </c>
      <c r="FR38" s="18">
        <v>58</v>
      </c>
      <c r="FS38" s="18">
        <v>42</v>
      </c>
      <c r="FT38" s="18">
        <v>6</v>
      </c>
      <c r="FU38" s="18">
        <v>29</v>
      </c>
      <c r="FV38" s="18">
        <v>34</v>
      </c>
      <c r="FW38" s="18">
        <v>14</v>
      </c>
      <c r="FX38" s="18">
        <v>8</v>
      </c>
      <c r="FY38" s="18">
        <v>19</v>
      </c>
      <c r="FZ38" s="18">
        <v>87</v>
      </c>
      <c r="GA38" s="25">
        <v>14</v>
      </c>
      <c r="GB38" s="25">
        <f t="shared" si="46"/>
        <v>381</v>
      </c>
      <c r="GC38" s="24">
        <v>33</v>
      </c>
      <c r="GD38" s="18">
        <v>20</v>
      </c>
      <c r="GE38" s="18">
        <v>0</v>
      </c>
      <c r="GF38" s="18">
        <v>0</v>
      </c>
      <c r="GG38" s="18">
        <v>0</v>
      </c>
      <c r="GH38" s="18">
        <v>0</v>
      </c>
      <c r="GI38" s="18">
        <v>0</v>
      </c>
      <c r="GJ38" s="18">
        <v>0</v>
      </c>
      <c r="GK38" s="18">
        <v>0</v>
      </c>
      <c r="GL38" s="18">
        <v>0</v>
      </c>
      <c r="GM38" s="18">
        <v>8</v>
      </c>
      <c r="GN38" s="25">
        <v>1</v>
      </c>
      <c r="GO38" s="25">
        <f t="shared" si="38"/>
        <v>62</v>
      </c>
      <c r="GP38" s="24">
        <v>1</v>
      </c>
      <c r="GQ38" s="18">
        <v>0</v>
      </c>
      <c r="GR38" s="18">
        <v>4</v>
      </c>
      <c r="GS38" s="18">
        <v>0</v>
      </c>
      <c r="GT38" s="18">
        <v>0</v>
      </c>
      <c r="GU38" s="18">
        <v>12</v>
      </c>
      <c r="GV38" s="18">
        <v>0</v>
      </c>
      <c r="GW38" s="18">
        <v>0</v>
      </c>
      <c r="GX38" s="18">
        <v>0</v>
      </c>
      <c r="GY38" s="18">
        <v>0</v>
      </c>
      <c r="GZ38" s="18">
        <v>46</v>
      </c>
      <c r="HA38" s="18">
        <v>16</v>
      </c>
      <c r="HB38" s="25">
        <f t="shared" si="47"/>
        <v>79</v>
      </c>
      <c r="HC38" s="24">
        <v>12</v>
      </c>
      <c r="HD38" s="24">
        <v>24</v>
      </c>
      <c r="HE38" s="24">
        <v>44</v>
      </c>
      <c r="HF38" s="24">
        <v>60</v>
      </c>
      <c r="HG38" s="24">
        <v>31</v>
      </c>
      <c r="HH38" s="24">
        <v>32</v>
      </c>
      <c r="HI38" s="24">
        <v>33</v>
      </c>
      <c r="HJ38" s="24">
        <v>45</v>
      </c>
      <c r="HK38" s="24">
        <v>38</v>
      </c>
      <c r="HL38" s="24">
        <v>5</v>
      </c>
      <c r="HM38" s="24">
        <v>294</v>
      </c>
      <c r="HN38" s="24">
        <v>16</v>
      </c>
      <c r="HO38" s="25">
        <f t="shared" si="39"/>
        <v>634</v>
      </c>
      <c r="HP38" s="24">
        <v>130</v>
      </c>
      <c r="HQ38" s="24">
        <v>39</v>
      </c>
      <c r="HR38" s="24">
        <v>19</v>
      </c>
      <c r="HS38" s="24">
        <v>2</v>
      </c>
      <c r="HT38" s="24">
        <v>11</v>
      </c>
      <c r="HU38" s="24">
        <v>12</v>
      </c>
      <c r="HV38" s="24">
        <v>14</v>
      </c>
      <c r="HW38" s="24">
        <v>47</v>
      </c>
      <c r="HX38" s="24">
        <v>12</v>
      </c>
      <c r="HY38" s="24">
        <v>211</v>
      </c>
      <c r="HZ38" s="24">
        <v>144</v>
      </c>
      <c r="IA38" s="24">
        <v>219</v>
      </c>
      <c r="IB38" s="25">
        <f t="shared" si="48"/>
        <v>860</v>
      </c>
      <c r="IC38" s="24">
        <v>73</v>
      </c>
      <c r="ID38" s="24">
        <v>122</v>
      </c>
      <c r="IE38" s="24">
        <v>115</v>
      </c>
      <c r="IF38" s="18">
        <v>0</v>
      </c>
      <c r="IG38" s="18">
        <v>8</v>
      </c>
      <c r="IH38" s="24">
        <v>773</v>
      </c>
      <c r="II38" s="24">
        <v>46</v>
      </c>
      <c r="IJ38" s="24">
        <v>24</v>
      </c>
      <c r="IK38" s="24">
        <v>8</v>
      </c>
      <c r="IL38" s="24">
        <v>134</v>
      </c>
      <c r="IM38" s="24">
        <v>129</v>
      </c>
      <c r="IN38" s="24">
        <v>225</v>
      </c>
      <c r="IO38" s="25">
        <f t="shared" si="49"/>
        <v>1657</v>
      </c>
      <c r="IP38" s="24">
        <v>198</v>
      </c>
      <c r="IQ38" s="24">
        <v>5</v>
      </c>
      <c r="IR38" s="24">
        <v>26</v>
      </c>
      <c r="IS38" s="18">
        <v>5</v>
      </c>
      <c r="IT38" s="18">
        <v>10</v>
      </c>
      <c r="IU38" s="24">
        <v>39</v>
      </c>
      <c r="IV38" s="24">
        <v>10</v>
      </c>
      <c r="IW38" s="24">
        <v>1</v>
      </c>
      <c r="IX38" s="24">
        <v>39</v>
      </c>
      <c r="IY38" s="24">
        <v>322</v>
      </c>
      <c r="IZ38" s="24">
        <v>130</v>
      </c>
      <c r="JA38" s="24"/>
      <c r="JB38" s="25">
        <f t="shared" si="50"/>
        <v>785</v>
      </c>
    </row>
    <row r="39" spans="1:262" ht="15.9" customHeight="1">
      <c r="A39" s="17" t="s">
        <v>112</v>
      </c>
      <c r="B39" s="17" t="s">
        <v>8</v>
      </c>
      <c r="C39" s="18">
        <v>0</v>
      </c>
      <c r="D39" s="18">
        <v>0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18">
        <v>0</v>
      </c>
      <c r="N39" s="18">
        <v>0</v>
      </c>
      <c r="O39" s="18">
        <f t="shared" si="40"/>
        <v>0</v>
      </c>
      <c r="P39" s="18">
        <v>0</v>
      </c>
      <c r="Q39" s="18">
        <v>0</v>
      </c>
      <c r="R39" s="18">
        <v>0</v>
      </c>
      <c r="S39" s="18">
        <v>0</v>
      </c>
      <c r="T39" s="18">
        <v>0</v>
      </c>
      <c r="U39" s="18">
        <v>0</v>
      </c>
      <c r="V39" s="18">
        <v>0</v>
      </c>
      <c r="W39" s="18">
        <v>0</v>
      </c>
      <c r="X39" s="18">
        <v>0</v>
      </c>
      <c r="Y39" s="18">
        <v>0</v>
      </c>
      <c r="Z39" s="18">
        <v>0</v>
      </c>
      <c r="AA39" s="18">
        <v>0</v>
      </c>
      <c r="AB39" s="18">
        <f t="shared" si="41"/>
        <v>0</v>
      </c>
      <c r="AC39" s="18">
        <v>0</v>
      </c>
      <c r="AD39" s="18">
        <v>0</v>
      </c>
      <c r="AE39" s="18">
        <v>11</v>
      </c>
      <c r="AF39" s="18">
        <v>14</v>
      </c>
      <c r="AG39" s="18">
        <v>0</v>
      </c>
      <c r="AH39" s="18">
        <v>0</v>
      </c>
      <c r="AI39" s="18">
        <v>26</v>
      </c>
      <c r="AJ39" s="18">
        <v>0</v>
      </c>
      <c r="AK39" s="18">
        <v>0</v>
      </c>
      <c r="AL39" s="18">
        <v>0</v>
      </c>
      <c r="AM39" s="18">
        <v>0</v>
      </c>
      <c r="AN39" s="18">
        <v>0</v>
      </c>
      <c r="AO39" s="18">
        <f t="shared" si="42"/>
        <v>51</v>
      </c>
      <c r="AP39" s="18">
        <v>0</v>
      </c>
      <c r="AQ39" s="18">
        <v>0</v>
      </c>
      <c r="AR39" s="18">
        <v>0</v>
      </c>
      <c r="AS39" s="18">
        <v>0</v>
      </c>
      <c r="AT39" s="18">
        <v>858</v>
      </c>
      <c r="AU39" s="18">
        <v>6</v>
      </c>
      <c r="AV39" s="18">
        <v>3</v>
      </c>
      <c r="AW39" s="18">
        <v>7</v>
      </c>
      <c r="AX39" s="18">
        <v>0</v>
      </c>
      <c r="AY39" s="18">
        <v>0</v>
      </c>
      <c r="AZ39" s="18">
        <v>0</v>
      </c>
      <c r="BA39" s="18">
        <v>0</v>
      </c>
      <c r="BB39" s="18">
        <f t="shared" si="31"/>
        <v>874</v>
      </c>
      <c r="BC39" s="18">
        <v>12</v>
      </c>
      <c r="BD39" s="18">
        <v>6</v>
      </c>
      <c r="BE39" s="18">
        <v>127</v>
      </c>
      <c r="BF39" s="18">
        <v>0</v>
      </c>
      <c r="BG39" s="18">
        <v>0</v>
      </c>
      <c r="BH39" s="18">
        <v>0</v>
      </c>
      <c r="BI39" s="18">
        <v>0</v>
      </c>
      <c r="BJ39" s="18">
        <v>0</v>
      </c>
      <c r="BK39" s="18">
        <v>0</v>
      </c>
      <c r="BL39" s="18">
        <v>22</v>
      </c>
      <c r="BM39" s="18">
        <v>54</v>
      </c>
      <c r="BN39" s="18">
        <v>3</v>
      </c>
      <c r="BO39" s="18">
        <f t="shared" si="32"/>
        <v>224</v>
      </c>
      <c r="BP39" s="18">
        <v>11</v>
      </c>
      <c r="BQ39" s="18">
        <v>2</v>
      </c>
      <c r="BR39" s="18">
        <v>291</v>
      </c>
      <c r="BS39" s="18">
        <v>15</v>
      </c>
      <c r="BT39" s="18">
        <v>4</v>
      </c>
      <c r="BU39" s="18">
        <v>0</v>
      </c>
      <c r="BV39" s="18">
        <v>12</v>
      </c>
      <c r="BW39" s="18">
        <v>10</v>
      </c>
      <c r="BX39" s="18">
        <v>7</v>
      </c>
      <c r="BY39" s="18">
        <v>0</v>
      </c>
      <c r="BZ39" s="18">
        <v>16</v>
      </c>
      <c r="CA39" s="18">
        <v>20</v>
      </c>
      <c r="CB39" s="18">
        <f t="shared" si="33"/>
        <v>388</v>
      </c>
      <c r="CC39" s="18">
        <v>1614</v>
      </c>
      <c r="CD39" s="18">
        <v>337</v>
      </c>
      <c r="CE39" s="18">
        <v>2</v>
      </c>
      <c r="CF39" s="18">
        <v>206</v>
      </c>
      <c r="CG39" s="18">
        <v>0</v>
      </c>
      <c r="CH39" s="18">
        <v>18</v>
      </c>
      <c r="CI39" s="18">
        <v>0</v>
      </c>
      <c r="CJ39" s="18">
        <v>0</v>
      </c>
      <c r="CK39" s="18">
        <v>10</v>
      </c>
      <c r="CL39" s="18">
        <v>9</v>
      </c>
      <c r="CM39" s="18">
        <v>18</v>
      </c>
      <c r="CN39" s="18">
        <v>4</v>
      </c>
      <c r="CO39" s="18">
        <f t="shared" si="34"/>
        <v>2218</v>
      </c>
      <c r="CP39" s="18">
        <v>0</v>
      </c>
      <c r="CQ39" s="18">
        <v>4</v>
      </c>
      <c r="CR39" s="18">
        <v>0</v>
      </c>
      <c r="CS39" s="18">
        <v>0</v>
      </c>
      <c r="CT39" s="18">
        <v>10</v>
      </c>
      <c r="CU39" s="18">
        <v>0</v>
      </c>
      <c r="CV39" s="18">
        <v>0</v>
      </c>
      <c r="CW39" s="18">
        <v>14</v>
      </c>
      <c r="CX39" s="18">
        <v>16</v>
      </c>
      <c r="CY39" s="18">
        <v>30</v>
      </c>
      <c r="CZ39" s="18">
        <v>0</v>
      </c>
      <c r="DA39" s="18">
        <v>15</v>
      </c>
      <c r="DB39" s="18">
        <f t="shared" si="35"/>
        <v>89</v>
      </c>
      <c r="DC39" s="18">
        <v>0</v>
      </c>
      <c r="DD39" s="18">
        <v>10</v>
      </c>
      <c r="DE39" s="18">
        <v>20</v>
      </c>
      <c r="DF39" s="18">
        <v>0</v>
      </c>
      <c r="DG39" s="18">
        <v>0</v>
      </c>
      <c r="DH39" s="18">
        <v>0</v>
      </c>
      <c r="DI39" s="18">
        <v>0</v>
      </c>
      <c r="DJ39" s="18">
        <v>9</v>
      </c>
      <c r="DK39" s="18">
        <v>0</v>
      </c>
      <c r="DL39" s="18">
        <v>8</v>
      </c>
      <c r="DM39" s="18">
        <v>14</v>
      </c>
      <c r="DN39" s="18">
        <v>0</v>
      </c>
      <c r="DO39" s="18">
        <f t="shared" si="36"/>
        <v>61</v>
      </c>
      <c r="DP39" s="18">
        <v>5</v>
      </c>
      <c r="DQ39" s="18">
        <v>12</v>
      </c>
      <c r="DR39" s="18">
        <v>16</v>
      </c>
      <c r="DS39" s="18">
        <v>104</v>
      </c>
      <c r="DT39" s="18">
        <v>31</v>
      </c>
      <c r="DU39" s="18">
        <v>4</v>
      </c>
      <c r="DV39" s="18">
        <v>6</v>
      </c>
      <c r="DW39" s="18">
        <v>9</v>
      </c>
      <c r="DX39" s="18">
        <v>0</v>
      </c>
      <c r="DY39" s="18">
        <v>15</v>
      </c>
      <c r="DZ39" s="18">
        <v>0</v>
      </c>
      <c r="EA39" s="18">
        <v>1</v>
      </c>
      <c r="EB39" s="18">
        <f t="shared" si="37"/>
        <v>203</v>
      </c>
      <c r="EC39" s="18">
        <v>14</v>
      </c>
      <c r="ED39" s="18">
        <v>23</v>
      </c>
      <c r="EE39" s="18">
        <v>8</v>
      </c>
      <c r="EF39" s="18">
        <v>28</v>
      </c>
      <c r="EG39" s="18">
        <v>4</v>
      </c>
      <c r="EH39" s="18">
        <v>148</v>
      </c>
      <c r="EI39" s="18">
        <v>1382</v>
      </c>
      <c r="EJ39" s="18">
        <v>1331</v>
      </c>
      <c r="EK39" s="18">
        <v>1309</v>
      </c>
      <c r="EL39" s="18">
        <v>1028</v>
      </c>
      <c r="EM39" s="18">
        <v>1252</v>
      </c>
      <c r="EN39" s="25">
        <v>1261</v>
      </c>
      <c r="EO39" s="25">
        <f t="shared" si="43"/>
        <v>7788</v>
      </c>
      <c r="EP39" s="24">
        <v>1293</v>
      </c>
      <c r="EQ39" s="18">
        <v>1202</v>
      </c>
      <c r="ER39" s="18">
        <v>1086</v>
      </c>
      <c r="ES39" s="18">
        <v>667</v>
      </c>
      <c r="ET39" s="18">
        <v>1026</v>
      </c>
      <c r="EU39" s="18">
        <v>1160</v>
      </c>
      <c r="EV39" s="18">
        <v>1203</v>
      </c>
      <c r="EW39" s="18">
        <v>1349</v>
      </c>
      <c r="EX39" s="18">
        <v>900</v>
      </c>
      <c r="EY39" s="18">
        <v>1263</v>
      </c>
      <c r="EZ39" s="18">
        <v>1018</v>
      </c>
      <c r="FA39" s="25">
        <v>1375</v>
      </c>
      <c r="FB39" s="25">
        <f t="shared" si="44"/>
        <v>13542</v>
      </c>
      <c r="FC39" s="24">
        <v>1372</v>
      </c>
      <c r="FD39" s="18">
        <v>1345</v>
      </c>
      <c r="FE39" s="18">
        <v>1336</v>
      </c>
      <c r="FF39" s="18">
        <v>1088</v>
      </c>
      <c r="FG39" s="18">
        <v>1260</v>
      </c>
      <c r="FH39" s="18">
        <v>1324</v>
      </c>
      <c r="FI39" s="18">
        <v>1558</v>
      </c>
      <c r="FJ39" s="18">
        <v>1348</v>
      </c>
      <c r="FK39" s="18">
        <v>1171</v>
      </c>
      <c r="FL39" s="18">
        <v>1305</v>
      </c>
      <c r="FM39" s="18">
        <v>1270</v>
      </c>
      <c r="FN39" s="25">
        <v>1278</v>
      </c>
      <c r="FO39" s="25">
        <f t="shared" si="45"/>
        <v>15655</v>
      </c>
      <c r="FP39" s="24">
        <v>1439</v>
      </c>
      <c r="FQ39" s="18">
        <v>1307</v>
      </c>
      <c r="FR39" s="18">
        <v>1203</v>
      </c>
      <c r="FS39" s="18">
        <v>1028</v>
      </c>
      <c r="FT39" s="18">
        <v>1172</v>
      </c>
      <c r="FU39" s="18">
        <v>999</v>
      </c>
      <c r="FV39" s="18">
        <v>1523</v>
      </c>
      <c r="FW39" s="18">
        <v>1297</v>
      </c>
      <c r="FX39" s="18">
        <v>1054</v>
      </c>
      <c r="FY39" s="18">
        <v>1310</v>
      </c>
      <c r="FZ39" s="18">
        <v>1084</v>
      </c>
      <c r="GA39" s="25">
        <v>1333</v>
      </c>
      <c r="GB39" s="25">
        <f t="shared" si="46"/>
        <v>14749</v>
      </c>
      <c r="GC39" s="24">
        <v>1391</v>
      </c>
      <c r="GD39" s="18">
        <v>1296</v>
      </c>
      <c r="GE39" s="18">
        <v>548</v>
      </c>
      <c r="GF39" s="18">
        <v>13</v>
      </c>
      <c r="GG39" s="18">
        <v>0</v>
      </c>
      <c r="GH39" s="18">
        <v>0</v>
      </c>
      <c r="GI39" s="18">
        <v>0</v>
      </c>
      <c r="GJ39" s="18">
        <v>0</v>
      </c>
      <c r="GK39" s="18">
        <v>0</v>
      </c>
      <c r="GL39" s="18">
        <v>0</v>
      </c>
      <c r="GM39" s="18">
        <v>0</v>
      </c>
      <c r="GN39" s="25">
        <v>0</v>
      </c>
      <c r="GO39" s="25">
        <f t="shared" si="38"/>
        <v>3248</v>
      </c>
      <c r="GP39" s="24">
        <v>0</v>
      </c>
      <c r="GQ39" s="18">
        <v>0</v>
      </c>
      <c r="GR39" s="18">
        <v>0</v>
      </c>
      <c r="GS39" s="18">
        <v>0</v>
      </c>
      <c r="GT39" s="18">
        <v>6</v>
      </c>
      <c r="GU39" s="18">
        <v>0</v>
      </c>
      <c r="GV39" s="18">
        <v>428</v>
      </c>
      <c r="GW39" s="18">
        <v>2094</v>
      </c>
      <c r="GX39" s="18">
        <v>1962</v>
      </c>
      <c r="GY39" s="18">
        <v>2150</v>
      </c>
      <c r="GZ39" s="18">
        <v>2157</v>
      </c>
      <c r="HA39" s="18">
        <v>1952</v>
      </c>
      <c r="HB39" s="25">
        <f t="shared" si="47"/>
        <v>10749</v>
      </c>
      <c r="HC39" s="24">
        <v>1078</v>
      </c>
      <c r="HD39" s="24">
        <v>1604</v>
      </c>
      <c r="HE39" s="24">
        <v>1666</v>
      </c>
      <c r="HF39" s="24">
        <v>1577</v>
      </c>
      <c r="HG39" s="24">
        <v>1915</v>
      </c>
      <c r="HH39" s="24">
        <v>1623</v>
      </c>
      <c r="HI39" s="24">
        <v>1926</v>
      </c>
      <c r="HJ39" s="24">
        <v>1934</v>
      </c>
      <c r="HK39" s="24">
        <v>1611</v>
      </c>
      <c r="HL39" s="24">
        <v>1436</v>
      </c>
      <c r="HM39" s="24">
        <v>1792</v>
      </c>
      <c r="HN39" s="24">
        <v>1568</v>
      </c>
      <c r="HO39" s="25">
        <f t="shared" si="39"/>
        <v>19730</v>
      </c>
      <c r="HP39" s="24">
        <v>1993</v>
      </c>
      <c r="HQ39" s="24">
        <v>1703</v>
      </c>
      <c r="HR39" s="24">
        <v>1693</v>
      </c>
      <c r="HS39" s="24">
        <v>1382</v>
      </c>
      <c r="HT39" s="24">
        <v>1748</v>
      </c>
      <c r="HU39" s="24">
        <v>1959</v>
      </c>
      <c r="HV39" s="24">
        <v>1692</v>
      </c>
      <c r="HW39" s="24">
        <v>1837</v>
      </c>
      <c r="HX39" s="24">
        <v>1647</v>
      </c>
      <c r="HY39" s="24">
        <v>1711</v>
      </c>
      <c r="HZ39" s="24">
        <v>1606</v>
      </c>
      <c r="IA39" s="24">
        <v>1733</v>
      </c>
      <c r="IB39" s="25">
        <f t="shared" si="48"/>
        <v>20704</v>
      </c>
      <c r="IC39" s="24">
        <v>2075</v>
      </c>
      <c r="ID39" s="24">
        <v>1803</v>
      </c>
      <c r="IE39" s="24">
        <v>1908</v>
      </c>
      <c r="IF39" s="24">
        <v>1856</v>
      </c>
      <c r="IG39" s="24">
        <v>1849</v>
      </c>
      <c r="IH39" s="24">
        <v>1738</v>
      </c>
      <c r="II39" s="24">
        <v>1977</v>
      </c>
      <c r="IJ39" s="24">
        <v>2118</v>
      </c>
      <c r="IK39" s="24">
        <v>1616</v>
      </c>
      <c r="IL39" s="24">
        <v>1723</v>
      </c>
      <c r="IM39" s="24">
        <v>1799</v>
      </c>
      <c r="IN39" s="24">
        <v>1934</v>
      </c>
      <c r="IO39" s="25">
        <f t="shared" si="49"/>
        <v>22396</v>
      </c>
      <c r="IP39" s="24">
        <v>2031</v>
      </c>
      <c r="IQ39" s="24">
        <v>1870</v>
      </c>
      <c r="IR39" s="24">
        <v>1751</v>
      </c>
      <c r="IS39" s="24">
        <v>1827</v>
      </c>
      <c r="IT39" s="24">
        <v>1757</v>
      </c>
      <c r="IU39" s="24">
        <v>1547</v>
      </c>
      <c r="IV39" s="24">
        <v>2018</v>
      </c>
      <c r="IW39" s="24">
        <v>2000</v>
      </c>
      <c r="IX39" s="24">
        <v>1660</v>
      </c>
      <c r="IY39" s="24">
        <v>2011</v>
      </c>
      <c r="IZ39" s="24">
        <v>1917</v>
      </c>
      <c r="JA39" s="24"/>
      <c r="JB39" s="25">
        <f t="shared" si="50"/>
        <v>20389</v>
      </c>
    </row>
    <row r="40" spans="1:262" ht="15.9" customHeight="1">
      <c r="A40" s="17" t="s">
        <v>113</v>
      </c>
      <c r="B40" s="17" t="s">
        <v>11</v>
      </c>
      <c r="C40" s="18">
        <v>0</v>
      </c>
      <c r="D40" s="18">
        <v>0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18">
        <v>0</v>
      </c>
      <c r="N40" s="18">
        <v>0</v>
      </c>
      <c r="O40" s="18">
        <f>SUM(C40:N40)</f>
        <v>0</v>
      </c>
      <c r="P40" s="18">
        <v>0</v>
      </c>
      <c r="Q40" s="18">
        <v>0</v>
      </c>
      <c r="R40" s="18">
        <v>0</v>
      </c>
      <c r="S40" s="18">
        <v>0</v>
      </c>
      <c r="T40" s="18">
        <v>0</v>
      </c>
      <c r="U40" s="18">
        <v>0</v>
      </c>
      <c r="V40" s="18">
        <v>0</v>
      </c>
      <c r="W40" s="18">
        <v>0</v>
      </c>
      <c r="X40" s="18">
        <v>0</v>
      </c>
      <c r="Y40" s="18">
        <v>0</v>
      </c>
      <c r="Z40" s="18">
        <v>0</v>
      </c>
      <c r="AA40" s="18">
        <v>0</v>
      </c>
      <c r="AB40" s="18">
        <f>SUM(P40:AA40)</f>
        <v>0</v>
      </c>
      <c r="AC40" s="18">
        <v>0</v>
      </c>
      <c r="AD40" s="18">
        <v>0</v>
      </c>
      <c r="AE40" s="18">
        <v>0</v>
      </c>
      <c r="AF40" s="18">
        <v>0</v>
      </c>
      <c r="AG40" s="18">
        <v>0</v>
      </c>
      <c r="AH40" s="18">
        <v>0</v>
      </c>
      <c r="AI40" s="18">
        <v>0</v>
      </c>
      <c r="AJ40" s="18">
        <v>0</v>
      </c>
      <c r="AK40" s="18">
        <v>0</v>
      </c>
      <c r="AL40" s="18">
        <v>0</v>
      </c>
      <c r="AM40" s="18">
        <v>0</v>
      </c>
      <c r="AN40" s="18">
        <v>6</v>
      </c>
      <c r="AO40" s="18">
        <f>SUM(AC40:AN40)</f>
        <v>6</v>
      </c>
      <c r="AP40" s="18">
        <v>2</v>
      </c>
      <c r="AQ40" s="18">
        <v>0</v>
      </c>
      <c r="AR40" s="18">
        <v>0</v>
      </c>
      <c r="AS40" s="18">
        <v>12</v>
      </c>
      <c r="AT40" s="18">
        <v>0</v>
      </c>
      <c r="AU40" s="18">
        <v>11</v>
      </c>
      <c r="AV40" s="18">
        <v>4</v>
      </c>
      <c r="AW40" s="18">
        <v>0</v>
      </c>
      <c r="AX40" s="18">
        <v>6</v>
      </c>
      <c r="AY40" s="18">
        <v>15</v>
      </c>
      <c r="AZ40" s="18">
        <v>3</v>
      </c>
      <c r="BA40" s="18">
        <v>10</v>
      </c>
      <c r="BB40" s="18">
        <f t="shared" si="31"/>
        <v>63</v>
      </c>
      <c r="BC40" s="18">
        <v>10</v>
      </c>
      <c r="BD40" s="18">
        <v>13</v>
      </c>
      <c r="BE40" s="18">
        <v>27</v>
      </c>
      <c r="BF40" s="18">
        <v>22</v>
      </c>
      <c r="BG40" s="18">
        <v>14</v>
      </c>
      <c r="BH40" s="18">
        <v>21</v>
      </c>
      <c r="BI40" s="18">
        <v>5</v>
      </c>
      <c r="BJ40" s="18">
        <v>44</v>
      </c>
      <c r="BK40" s="18">
        <v>41</v>
      </c>
      <c r="BL40" s="18">
        <v>25</v>
      </c>
      <c r="BM40" s="18">
        <v>21</v>
      </c>
      <c r="BN40" s="18">
        <v>9</v>
      </c>
      <c r="BO40" s="18">
        <f t="shared" si="32"/>
        <v>252</v>
      </c>
      <c r="BP40" s="18">
        <v>4</v>
      </c>
      <c r="BQ40" s="18">
        <v>30</v>
      </c>
      <c r="BR40" s="18">
        <v>27</v>
      </c>
      <c r="BS40" s="18">
        <v>14</v>
      </c>
      <c r="BT40" s="18">
        <v>4</v>
      </c>
      <c r="BU40" s="18">
        <v>39</v>
      </c>
      <c r="BV40" s="18">
        <v>13</v>
      </c>
      <c r="BW40" s="18">
        <v>13</v>
      </c>
      <c r="BX40" s="18">
        <v>25</v>
      </c>
      <c r="BY40" s="18">
        <v>32</v>
      </c>
      <c r="BZ40" s="18">
        <v>11</v>
      </c>
      <c r="CA40" s="18">
        <v>16</v>
      </c>
      <c r="CB40" s="18">
        <f t="shared" si="33"/>
        <v>228</v>
      </c>
      <c r="CC40" s="18">
        <v>2</v>
      </c>
      <c r="CD40" s="18">
        <v>21</v>
      </c>
      <c r="CE40" s="18">
        <v>5</v>
      </c>
      <c r="CF40" s="18">
        <v>16</v>
      </c>
      <c r="CG40" s="18">
        <v>28</v>
      </c>
      <c r="CH40" s="18">
        <v>29</v>
      </c>
      <c r="CI40" s="18">
        <v>55</v>
      </c>
      <c r="CJ40" s="18">
        <v>45</v>
      </c>
      <c r="CK40" s="18">
        <v>60</v>
      </c>
      <c r="CL40" s="18">
        <v>36</v>
      </c>
      <c r="CM40" s="18">
        <v>47</v>
      </c>
      <c r="CN40" s="18">
        <v>37</v>
      </c>
      <c r="CO40" s="18">
        <f t="shared" si="34"/>
        <v>381</v>
      </c>
      <c r="CP40" s="18">
        <v>32</v>
      </c>
      <c r="CQ40" s="18">
        <v>28</v>
      </c>
      <c r="CR40" s="18">
        <v>50</v>
      </c>
      <c r="CS40" s="18">
        <v>19</v>
      </c>
      <c r="CT40" s="18">
        <v>31</v>
      </c>
      <c r="CU40" s="18">
        <v>12</v>
      </c>
      <c r="CV40" s="18">
        <v>34</v>
      </c>
      <c r="CW40" s="18">
        <v>88</v>
      </c>
      <c r="CX40" s="18">
        <v>28</v>
      </c>
      <c r="CY40" s="18">
        <v>49</v>
      </c>
      <c r="CZ40" s="18">
        <v>32</v>
      </c>
      <c r="DA40" s="18">
        <v>45</v>
      </c>
      <c r="DB40" s="18">
        <f t="shared" si="35"/>
        <v>448</v>
      </c>
      <c r="DC40" s="18">
        <v>52</v>
      </c>
      <c r="DD40" s="18">
        <v>39</v>
      </c>
      <c r="DE40" s="18">
        <v>40</v>
      </c>
      <c r="DF40" s="18">
        <v>34</v>
      </c>
      <c r="DG40" s="18">
        <v>38</v>
      </c>
      <c r="DH40" s="18">
        <v>13</v>
      </c>
      <c r="DI40" s="18">
        <v>44</v>
      </c>
      <c r="DJ40" s="18">
        <v>23</v>
      </c>
      <c r="DK40" s="18">
        <v>33</v>
      </c>
      <c r="DL40" s="18">
        <v>79</v>
      </c>
      <c r="DM40" s="18">
        <v>26</v>
      </c>
      <c r="DN40" s="18">
        <v>29</v>
      </c>
      <c r="DO40" s="18">
        <f t="shared" si="36"/>
        <v>450</v>
      </c>
      <c r="DP40" s="18">
        <v>42</v>
      </c>
      <c r="DQ40" s="18">
        <v>43</v>
      </c>
      <c r="DR40" s="18">
        <v>34</v>
      </c>
      <c r="DS40" s="18">
        <v>32</v>
      </c>
      <c r="DT40" s="18">
        <v>45</v>
      </c>
      <c r="DU40" s="18">
        <v>6</v>
      </c>
      <c r="DV40" s="18">
        <v>44</v>
      </c>
      <c r="DW40" s="18">
        <v>62</v>
      </c>
      <c r="DX40" s="18">
        <v>47</v>
      </c>
      <c r="DY40" s="18">
        <v>14</v>
      </c>
      <c r="DZ40" s="18">
        <v>36</v>
      </c>
      <c r="EA40" s="18">
        <v>70</v>
      </c>
      <c r="EB40" s="18">
        <f t="shared" si="37"/>
        <v>475</v>
      </c>
      <c r="EC40" s="18">
        <v>11</v>
      </c>
      <c r="ED40" s="18">
        <v>15</v>
      </c>
      <c r="EE40" s="18">
        <v>0</v>
      </c>
      <c r="EF40" s="18">
        <v>45</v>
      </c>
      <c r="EG40" s="18">
        <v>12</v>
      </c>
      <c r="EH40" s="18">
        <v>18</v>
      </c>
      <c r="EI40" s="18">
        <v>11</v>
      </c>
      <c r="EJ40" s="18">
        <v>46</v>
      </c>
      <c r="EK40" s="18">
        <v>32</v>
      </c>
      <c r="EL40" s="18">
        <v>38</v>
      </c>
      <c r="EM40" s="18">
        <v>31</v>
      </c>
      <c r="EN40" s="25">
        <v>27</v>
      </c>
      <c r="EO40" s="25">
        <f t="shared" si="43"/>
        <v>286</v>
      </c>
      <c r="EP40" s="24">
        <v>36</v>
      </c>
      <c r="EQ40" s="18">
        <v>19</v>
      </c>
      <c r="ER40" s="18">
        <v>24</v>
      </c>
      <c r="ES40" s="18">
        <v>27</v>
      </c>
      <c r="ET40" s="18">
        <v>19</v>
      </c>
      <c r="EU40" s="18">
        <v>30</v>
      </c>
      <c r="EV40" s="18">
        <v>68</v>
      </c>
      <c r="EW40" s="18">
        <v>47</v>
      </c>
      <c r="EX40" s="18">
        <v>12</v>
      </c>
      <c r="EY40" s="18">
        <v>43</v>
      </c>
      <c r="EZ40" s="18">
        <v>35</v>
      </c>
      <c r="FA40" s="25">
        <v>22</v>
      </c>
      <c r="FB40" s="25">
        <f t="shared" si="44"/>
        <v>382</v>
      </c>
      <c r="FC40" s="24">
        <v>81</v>
      </c>
      <c r="FD40" s="18">
        <v>34</v>
      </c>
      <c r="FE40" s="18">
        <v>42</v>
      </c>
      <c r="FF40" s="18">
        <v>55</v>
      </c>
      <c r="FG40" s="18">
        <v>34</v>
      </c>
      <c r="FH40" s="18">
        <v>52</v>
      </c>
      <c r="FI40" s="18">
        <v>40</v>
      </c>
      <c r="FJ40" s="18">
        <v>69</v>
      </c>
      <c r="FK40" s="18">
        <v>4</v>
      </c>
      <c r="FL40" s="18">
        <v>34</v>
      </c>
      <c r="FM40" s="18">
        <v>50</v>
      </c>
      <c r="FN40" s="25">
        <v>44</v>
      </c>
      <c r="FO40" s="25">
        <f t="shared" si="45"/>
        <v>539</v>
      </c>
      <c r="FP40" s="24">
        <v>53</v>
      </c>
      <c r="FQ40" s="18">
        <v>28</v>
      </c>
      <c r="FR40" s="18">
        <v>19</v>
      </c>
      <c r="FS40" s="18">
        <v>28</v>
      </c>
      <c r="FT40" s="18">
        <v>38</v>
      </c>
      <c r="FU40" s="18">
        <v>22</v>
      </c>
      <c r="FV40" s="18">
        <v>72</v>
      </c>
      <c r="FW40" s="18">
        <v>62</v>
      </c>
      <c r="FX40" s="18">
        <v>60</v>
      </c>
      <c r="FY40" s="18">
        <v>4</v>
      </c>
      <c r="FZ40" s="18">
        <v>34</v>
      </c>
      <c r="GA40" s="25">
        <v>63</v>
      </c>
      <c r="GB40" s="25">
        <f t="shared" si="46"/>
        <v>483</v>
      </c>
      <c r="GC40" s="24">
        <v>25</v>
      </c>
      <c r="GD40" s="18">
        <v>30</v>
      </c>
      <c r="GE40" s="18">
        <v>24</v>
      </c>
      <c r="GF40" s="18">
        <v>298</v>
      </c>
      <c r="GG40" s="18">
        <v>0</v>
      </c>
      <c r="GH40" s="18">
        <v>4</v>
      </c>
      <c r="GI40" s="18">
        <v>3</v>
      </c>
      <c r="GJ40" s="18">
        <v>6</v>
      </c>
      <c r="GK40" s="18">
        <v>23</v>
      </c>
      <c r="GL40" s="18">
        <v>30</v>
      </c>
      <c r="GM40" s="18">
        <v>20</v>
      </c>
      <c r="GN40" s="25">
        <v>15</v>
      </c>
      <c r="GO40" s="25">
        <f t="shared" si="38"/>
        <v>478</v>
      </c>
      <c r="GP40" s="24">
        <v>17</v>
      </c>
      <c r="GQ40" s="18">
        <v>7</v>
      </c>
      <c r="GR40" s="18">
        <v>33</v>
      </c>
      <c r="GS40" s="18">
        <v>19</v>
      </c>
      <c r="GT40" s="18">
        <v>38</v>
      </c>
      <c r="GU40" s="18">
        <v>34</v>
      </c>
      <c r="GV40" s="18">
        <v>34</v>
      </c>
      <c r="GW40" s="18">
        <v>94</v>
      </c>
      <c r="GX40" s="18">
        <v>41</v>
      </c>
      <c r="GY40" s="18">
        <v>36</v>
      </c>
      <c r="GZ40" s="18">
        <v>62</v>
      </c>
      <c r="HA40" s="18">
        <v>36</v>
      </c>
      <c r="HB40" s="25">
        <f t="shared" si="47"/>
        <v>451</v>
      </c>
      <c r="HC40" s="24">
        <v>39</v>
      </c>
      <c r="HD40" s="24">
        <v>33</v>
      </c>
      <c r="HE40" s="24">
        <v>26</v>
      </c>
      <c r="HF40" s="24">
        <v>48</v>
      </c>
      <c r="HG40" s="24">
        <v>29</v>
      </c>
      <c r="HH40" s="24">
        <v>19</v>
      </c>
      <c r="HI40" s="24">
        <v>62</v>
      </c>
      <c r="HJ40" s="24">
        <v>134</v>
      </c>
      <c r="HK40" s="24">
        <v>52</v>
      </c>
      <c r="HL40" s="24">
        <v>50</v>
      </c>
      <c r="HM40" s="24">
        <v>60</v>
      </c>
      <c r="HN40" s="24">
        <v>73</v>
      </c>
      <c r="HO40" s="25">
        <f t="shared" si="39"/>
        <v>625</v>
      </c>
      <c r="HP40" s="24">
        <v>3</v>
      </c>
      <c r="HQ40" s="24">
        <v>40</v>
      </c>
      <c r="HR40" s="24">
        <v>8</v>
      </c>
      <c r="HS40" s="24">
        <v>45</v>
      </c>
      <c r="HT40" s="24">
        <v>14</v>
      </c>
      <c r="HU40" s="24">
        <v>8</v>
      </c>
      <c r="HV40" s="24">
        <v>50</v>
      </c>
      <c r="HW40" s="24">
        <v>11</v>
      </c>
      <c r="HX40" s="24">
        <v>6</v>
      </c>
      <c r="HY40" s="24">
        <v>12</v>
      </c>
      <c r="HZ40" s="24">
        <v>15</v>
      </c>
      <c r="IA40" s="24">
        <v>52</v>
      </c>
      <c r="IB40" s="25">
        <f t="shared" si="48"/>
        <v>264</v>
      </c>
      <c r="IC40" s="24">
        <v>1</v>
      </c>
      <c r="ID40" s="24">
        <v>0</v>
      </c>
      <c r="IE40" s="24">
        <v>22</v>
      </c>
      <c r="IF40" s="24">
        <v>1</v>
      </c>
      <c r="IG40" s="24">
        <v>15</v>
      </c>
      <c r="IH40" s="24">
        <v>10</v>
      </c>
      <c r="II40" s="24">
        <v>20</v>
      </c>
      <c r="IJ40" s="24">
        <v>12</v>
      </c>
      <c r="IK40" s="24">
        <v>20</v>
      </c>
      <c r="IL40" s="24">
        <v>0</v>
      </c>
      <c r="IM40" s="24">
        <v>34</v>
      </c>
      <c r="IN40" s="24">
        <v>38</v>
      </c>
      <c r="IO40" s="25">
        <f t="shared" si="49"/>
        <v>173</v>
      </c>
      <c r="IP40" s="24">
        <v>24</v>
      </c>
      <c r="IQ40" s="24">
        <v>46</v>
      </c>
      <c r="IR40" s="24">
        <v>11</v>
      </c>
      <c r="IS40" s="24">
        <v>17</v>
      </c>
      <c r="IT40" s="24">
        <v>18</v>
      </c>
      <c r="IU40" s="24">
        <v>30</v>
      </c>
      <c r="IV40" s="24">
        <v>29</v>
      </c>
      <c r="IW40" s="24">
        <v>30</v>
      </c>
      <c r="IX40" s="24">
        <v>31</v>
      </c>
      <c r="IY40" s="24">
        <v>45</v>
      </c>
      <c r="IZ40" s="24">
        <v>29</v>
      </c>
      <c r="JA40" s="24"/>
      <c r="JB40" s="25">
        <f t="shared" si="50"/>
        <v>310</v>
      </c>
    </row>
    <row r="41" spans="1:262" ht="15.9" customHeight="1">
      <c r="A41" s="19" t="s">
        <v>88</v>
      </c>
      <c r="B41" s="19"/>
      <c r="C41" s="20">
        <f t="shared" ref="C41:N41" si="51">SUM(C29:C40)</f>
        <v>0</v>
      </c>
      <c r="D41" s="20">
        <f t="shared" si="51"/>
        <v>0</v>
      </c>
      <c r="E41" s="20">
        <f t="shared" si="51"/>
        <v>0</v>
      </c>
      <c r="F41" s="20">
        <f t="shared" si="51"/>
        <v>0</v>
      </c>
      <c r="G41" s="20">
        <f t="shared" si="51"/>
        <v>0</v>
      </c>
      <c r="H41" s="20">
        <f t="shared" si="51"/>
        <v>0</v>
      </c>
      <c r="I41" s="20">
        <f t="shared" si="51"/>
        <v>0</v>
      </c>
      <c r="J41" s="20">
        <f t="shared" si="51"/>
        <v>0</v>
      </c>
      <c r="K41" s="20">
        <f t="shared" si="51"/>
        <v>0</v>
      </c>
      <c r="L41" s="20">
        <f t="shared" si="51"/>
        <v>0</v>
      </c>
      <c r="M41" s="20">
        <f t="shared" si="51"/>
        <v>0</v>
      </c>
      <c r="N41" s="20">
        <f t="shared" si="51"/>
        <v>247</v>
      </c>
      <c r="O41" s="20">
        <f>SUM(O29:O40)</f>
        <v>247</v>
      </c>
      <c r="P41" s="20">
        <f t="shared" ref="P41:AA41" si="52">SUM(P29:P40)</f>
        <v>191</v>
      </c>
      <c r="Q41" s="20">
        <f t="shared" si="52"/>
        <v>630</v>
      </c>
      <c r="R41" s="20">
        <f t="shared" si="52"/>
        <v>44</v>
      </c>
      <c r="S41" s="20">
        <f t="shared" si="52"/>
        <v>143</v>
      </c>
      <c r="T41" s="20">
        <f t="shared" si="52"/>
        <v>27</v>
      </c>
      <c r="U41" s="20">
        <f t="shared" si="52"/>
        <v>76</v>
      </c>
      <c r="V41" s="20">
        <f t="shared" si="52"/>
        <v>136</v>
      </c>
      <c r="W41" s="20">
        <f t="shared" si="52"/>
        <v>349</v>
      </c>
      <c r="X41" s="20">
        <f t="shared" si="52"/>
        <v>23</v>
      </c>
      <c r="Y41" s="20">
        <f t="shared" si="52"/>
        <v>258</v>
      </c>
      <c r="Z41" s="20">
        <f t="shared" si="52"/>
        <v>68</v>
      </c>
      <c r="AA41" s="20">
        <f t="shared" si="52"/>
        <v>77</v>
      </c>
      <c r="AB41" s="20">
        <f>SUM(AB29:AB40)</f>
        <v>2022</v>
      </c>
      <c r="AC41" s="20">
        <f t="shared" ref="AC41:AN41" si="53">SUM(AC29:AC40)</f>
        <v>29</v>
      </c>
      <c r="AD41" s="20">
        <f t="shared" si="53"/>
        <v>248</v>
      </c>
      <c r="AE41" s="20">
        <f t="shared" si="53"/>
        <v>40</v>
      </c>
      <c r="AF41" s="20">
        <f t="shared" si="53"/>
        <v>163</v>
      </c>
      <c r="AG41" s="20">
        <f t="shared" si="53"/>
        <v>14</v>
      </c>
      <c r="AH41" s="20">
        <f t="shared" si="53"/>
        <v>274</v>
      </c>
      <c r="AI41" s="20">
        <f t="shared" si="53"/>
        <v>46</v>
      </c>
      <c r="AJ41" s="20">
        <f t="shared" si="53"/>
        <v>7</v>
      </c>
      <c r="AK41" s="20">
        <f t="shared" si="53"/>
        <v>0</v>
      </c>
      <c r="AL41" s="20">
        <f t="shared" si="53"/>
        <v>8</v>
      </c>
      <c r="AM41" s="20">
        <f t="shared" si="53"/>
        <v>14</v>
      </c>
      <c r="AN41" s="20">
        <f t="shared" si="53"/>
        <v>37</v>
      </c>
      <c r="AO41" s="20">
        <f>SUM(AO29:AO40)</f>
        <v>880</v>
      </c>
      <c r="AP41" s="20">
        <f t="shared" ref="AP41:BA41" si="54">SUM(AP29:AP40)</f>
        <v>194</v>
      </c>
      <c r="AQ41" s="20">
        <f t="shared" si="54"/>
        <v>42</v>
      </c>
      <c r="AR41" s="20">
        <f t="shared" si="54"/>
        <v>266</v>
      </c>
      <c r="AS41" s="20">
        <f t="shared" si="54"/>
        <v>309</v>
      </c>
      <c r="AT41" s="20">
        <f t="shared" si="54"/>
        <v>889</v>
      </c>
      <c r="AU41" s="20">
        <f t="shared" si="54"/>
        <v>352</v>
      </c>
      <c r="AV41" s="20">
        <f t="shared" si="54"/>
        <v>42</v>
      </c>
      <c r="AW41" s="20">
        <f t="shared" si="54"/>
        <v>383</v>
      </c>
      <c r="AX41" s="20">
        <f t="shared" si="54"/>
        <v>48</v>
      </c>
      <c r="AY41" s="20">
        <f t="shared" si="54"/>
        <v>45</v>
      </c>
      <c r="AZ41" s="20">
        <f t="shared" si="54"/>
        <v>24</v>
      </c>
      <c r="BA41" s="20">
        <f t="shared" si="54"/>
        <v>146</v>
      </c>
      <c r="BB41" s="20">
        <f>SUM(BB29:BB40)</f>
        <v>2740</v>
      </c>
      <c r="BC41" s="20">
        <f t="shared" ref="BC41:BN41" si="55">SUM(BC29:BC40)</f>
        <v>59</v>
      </c>
      <c r="BD41" s="20">
        <f t="shared" si="55"/>
        <v>23</v>
      </c>
      <c r="BE41" s="20">
        <f t="shared" si="55"/>
        <v>304</v>
      </c>
      <c r="BF41" s="20">
        <f t="shared" si="55"/>
        <v>323</v>
      </c>
      <c r="BG41" s="20">
        <f t="shared" si="55"/>
        <v>203</v>
      </c>
      <c r="BH41" s="20">
        <f t="shared" si="55"/>
        <v>65</v>
      </c>
      <c r="BI41" s="20">
        <f t="shared" si="55"/>
        <v>62</v>
      </c>
      <c r="BJ41" s="20">
        <f t="shared" si="55"/>
        <v>212</v>
      </c>
      <c r="BK41" s="20">
        <f t="shared" si="55"/>
        <v>76</v>
      </c>
      <c r="BL41" s="20">
        <f t="shared" si="55"/>
        <v>251</v>
      </c>
      <c r="BM41" s="20">
        <f t="shared" si="55"/>
        <v>107</v>
      </c>
      <c r="BN41" s="20">
        <f t="shared" si="55"/>
        <v>272</v>
      </c>
      <c r="BO41" s="20">
        <f>SUM(BO29:BO40)</f>
        <v>1957</v>
      </c>
      <c r="BP41" s="20">
        <f t="shared" ref="BP41:CA41" si="56">SUM(BP29:BP40)</f>
        <v>49</v>
      </c>
      <c r="BQ41" s="20">
        <f t="shared" si="56"/>
        <v>53</v>
      </c>
      <c r="BR41" s="20">
        <f t="shared" si="56"/>
        <v>522</v>
      </c>
      <c r="BS41" s="20">
        <f t="shared" si="56"/>
        <v>387</v>
      </c>
      <c r="BT41" s="20">
        <f t="shared" si="56"/>
        <v>166</v>
      </c>
      <c r="BU41" s="20">
        <f t="shared" si="56"/>
        <v>74</v>
      </c>
      <c r="BV41" s="20">
        <f t="shared" si="56"/>
        <v>203</v>
      </c>
      <c r="BW41" s="20">
        <f t="shared" si="56"/>
        <v>230</v>
      </c>
      <c r="BX41" s="20">
        <f t="shared" si="56"/>
        <v>140</v>
      </c>
      <c r="BY41" s="20">
        <f t="shared" si="56"/>
        <v>228</v>
      </c>
      <c r="BZ41" s="20">
        <f t="shared" si="56"/>
        <v>145</v>
      </c>
      <c r="CA41" s="20">
        <f t="shared" si="56"/>
        <v>110</v>
      </c>
      <c r="CB41" s="20">
        <f>SUM(CB29:CB40)</f>
        <v>2307</v>
      </c>
      <c r="CC41" s="20">
        <f t="shared" ref="CC41:CN41" si="57">SUM(CC29:CC40)</f>
        <v>1710</v>
      </c>
      <c r="CD41" s="20">
        <f t="shared" si="57"/>
        <v>595</v>
      </c>
      <c r="CE41" s="20">
        <f t="shared" si="57"/>
        <v>304</v>
      </c>
      <c r="CF41" s="20">
        <f t="shared" si="57"/>
        <v>362</v>
      </c>
      <c r="CG41" s="20">
        <f t="shared" si="57"/>
        <v>89</v>
      </c>
      <c r="CH41" s="20">
        <f t="shared" si="57"/>
        <v>138</v>
      </c>
      <c r="CI41" s="20">
        <f t="shared" si="57"/>
        <v>518</v>
      </c>
      <c r="CJ41" s="20">
        <f t="shared" si="57"/>
        <v>954</v>
      </c>
      <c r="CK41" s="20">
        <f t="shared" si="57"/>
        <v>470</v>
      </c>
      <c r="CL41" s="20">
        <f t="shared" si="57"/>
        <v>733</v>
      </c>
      <c r="CM41" s="20">
        <f t="shared" si="57"/>
        <v>442</v>
      </c>
      <c r="CN41" s="20">
        <f t="shared" si="57"/>
        <v>573</v>
      </c>
      <c r="CO41" s="20">
        <f>SUM(CO29:CO40)</f>
        <v>6888</v>
      </c>
      <c r="CP41" s="20">
        <f t="shared" ref="CP41:DA41" si="58">SUM(CP29:CP40)</f>
        <v>1496</v>
      </c>
      <c r="CQ41" s="20">
        <f t="shared" si="58"/>
        <v>1716</v>
      </c>
      <c r="CR41" s="20">
        <f t="shared" si="58"/>
        <v>814</v>
      </c>
      <c r="CS41" s="20">
        <f t="shared" si="58"/>
        <v>396</v>
      </c>
      <c r="CT41" s="20">
        <f t="shared" si="58"/>
        <v>681</v>
      </c>
      <c r="CU41" s="20">
        <f t="shared" si="58"/>
        <v>787</v>
      </c>
      <c r="CV41" s="20">
        <f t="shared" si="58"/>
        <v>1034</v>
      </c>
      <c r="CW41" s="20">
        <f t="shared" si="58"/>
        <v>1028</v>
      </c>
      <c r="CX41" s="20">
        <f t="shared" si="58"/>
        <v>725</v>
      </c>
      <c r="CY41" s="20">
        <f t="shared" si="58"/>
        <v>797</v>
      </c>
      <c r="CZ41" s="20">
        <f t="shared" si="58"/>
        <v>2119</v>
      </c>
      <c r="DA41" s="20">
        <f t="shared" si="58"/>
        <v>1615</v>
      </c>
      <c r="DB41" s="20">
        <f>SUM(DB29:DB40)</f>
        <v>13208</v>
      </c>
      <c r="DC41" s="20">
        <f t="shared" ref="DC41:DM41" si="59">SUM(DC29:DC40)</f>
        <v>1585</v>
      </c>
      <c r="DD41" s="20">
        <f t="shared" si="59"/>
        <v>1400</v>
      </c>
      <c r="DE41" s="20">
        <f t="shared" si="59"/>
        <v>1329</v>
      </c>
      <c r="DF41" s="20">
        <f t="shared" si="59"/>
        <v>1147</v>
      </c>
      <c r="DG41" s="20">
        <f t="shared" si="59"/>
        <v>1356</v>
      </c>
      <c r="DH41" s="20">
        <f t="shared" si="59"/>
        <v>1630</v>
      </c>
      <c r="DI41" s="20">
        <f t="shared" si="59"/>
        <v>1998</v>
      </c>
      <c r="DJ41" s="20">
        <f t="shared" si="59"/>
        <v>1642</v>
      </c>
      <c r="DK41" s="20">
        <f t="shared" si="59"/>
        <v>1009</v>
      </c>
      <c r="DL41" s="20">
        <f t="shared" si="59"/>
        <v>1099</v>
      </c>
      <c r="DM41" s="20">
        <f t="shared" si="59"/>
        <v>1684</v>
      </c>
      <c r="DN41" s="20">
        <f>SUM(DN29:DN40)</f>
        <v>1188</v>
      </c>
      <c r="DO41" s="20">
        <f>SUM(DO29:DO40)</f>
        <v>17067</v>
      </c>
      <c r="DP41" s="20">
        <f t="shared" ref="DP41:EA41" si="60">SUM(DP29:DP40)</f>
        <v>1043</v>
      </c>
      <c r="DQ41" s="20">
        <f t="shared" si="60"/>
        <v>1119</v>
      </c>
      <c r="DR41" s="20">
        <f t="shared" si="60"/>
        <v>811</v>
      </c>
      <c r="DS41" s="20">
        <f t="shared" si="60"/>
        <v>613</v>
      </c>
      <c r="DT41" s="20">
        <f t="shared" si="60"/>
        <v>814</v>
      </c>
      <c r="DU41" s="20">
        <f t="shared" si="60"/>
        <v>796</v>
      </c>
      <c r="DV41" s="20">
        <f t="shared" si="60"/>
        <v>1399</v>
      </c>
      <c r="DW41" s="20">
        <f t="shared" si="60"/>
        <v>1163</v>
      </c>
      <c r="DX41" s="20">
        <f t="shared" si="60"/>
        <v>275</v>
      </c>
      <c r="DY41" s="20">
        <f t="shared" si="60"/>
        <v>426</v>
      </c>
      <c r="DZ41" s="20">
        <f t="shared" si="60"/>
        <v>83</v>
      </c>
      <c r="EA41" s="20">
        <f t="shared" si="60"/>
        <v>174</v>
      </c>
      <c r="EB41" s="20">
        <f>SUM(EB29:EB40)</f>
        <v>8716</v>
      </c>
      <c r="EC41" s="20">
        <f t="shared" ref="EC41:FB41" si="61">SUM(EC29:EC40)</f>
        <v>116</v>
      </c>
      <c r="ED41" s="20">
        <f t="shared" si="61"/>
        <v>278</v>
      </c>
      <c r="EE41" s="20">
        <f t="shared" si="61"/>
        <v>74</v>
      </c>
      <c r="EF41" s="20">
        <f t="shared" si="61"/>
        <v>179</v>
      </c>
      <c r="EG41" s="20">
        <f t="shared" si="61"/>
        <v>59</v>
      </c>
      <c r="EH41" s="20">
        <f t="shared" si="61"/>
        <v>275</v>
      </c>
      <c r="EI41" s="20">
        <f t="shared" si="61"/>
        <v>1482</v>
      </c>
      <c r="EJ41" s="20">
        <f t="shared" si="61"/>
        <v>1450</v>
      </c>
      <c r="EK41" s="20">
        <f t="shared" si="61"/>
        <v>1520</v>
      </c>
      <c r="EL41" s="20">
        <f t="shared" si="61"/>
        <v>1200</v>
      </c>
      <c r="EM41" s="20">
        <f t="shared" si="61"/>
        <v>1348</v>
      </c>
      <c r="EN41" s="20">
        <f t="shared" si="61"/>
        <v>1392</v>
      </c>
      <c r="EO41" s="20">
        <f t="shared" si="61"/>
        <v>9373</v>
      </c>
      <c r="EP41" s="20">
        <f t="shared" si="61"/>
        <v>1399</v>
      </c>
      <c r="EQ41" s="20">
        <f t="shared" si="61"/>
        <v>1271</v>
      </c>
      <c r="ER41" s="20">
        <f t="shared" si="61"/>
        <v>1174</v>
      </c>
      <c r="ES41" s="20">
        <f t="shared" si="61"/>
        <v>700</v>
      </c>
      <c r="ET41" s="20">
        <f t="shared" si="61"/>
        <v>1100</v>
      </c>
      <c r="EU41" s="20">
        <f t="shared" si="61"/>
        <v>1203</v>
      </c>
      <c r="EV41" s="20">
        <f t="shared" si="61"/>
        <v>1349</v>
      </c>
      <c r="EW41" s="20">
        <f t="shared" si="61"/>
        <v>1559</v>
      </c>
      <c r="EX41" s="20">
        <f t="shared" si="61"/>
        <v>1005</v>
      </c>
      <c r="EY41" s="20">
        <f t="shared" si="61"/>
        <v>1817</v>
      </c>
      <c r="EZ41" s="20">
        <f t="shared" si="61"/>
        <v>1141</v>
      </c>
      <c r="FA41" s="20">
        <f t="shared" si="61"/>
        <v>1464</v>
      </c>
      <c r="FB41" s="20">
        <f t="shared" si="61"/>
        <v>15182</v>
      </c>
      <c r="FC41" s="20">
        <f t="shared" ref="FC41:FL41" si="62">SUM(FC29:FC40)</f>
        <v>2134</v>
      </c>
      <c r="FD41" s="20">
        <f t="shared" si="62"/>
        <v>1467</v>
      </c>
      <c r="FE41" s="20">
        <f t="shared" si="62"/>
        <v>1564</v>
      </c>
      <c r="FF41" s="20">
        <f t="shared" si="62"/>
        <v>1292</v>
      </c>
      <c r="FG41" s="20">
        <f t="shared" si="62"/>
        <v>1516</v>
      </c>
      <c r="FH41" s="20">
        <f t="shared" si="62"/>
        <v>1432</v>
      </c>
      <c r="FI41" s="20">
        <f t="shared" si="62"/>
        <v>1670</v>
      </c>
      <c r="FJ41" s="20">
        <f t="shared" si="62"/>
        <v>1888</v>
      </c>
      <c r="FK41" s="20">
        <f t="shared" si="62"/>
        <v>1222</v>
      </c>
      <c r="FL41" s="20">
        <f t="shared" si="62"/>
        <v>1515</v>
      </c>
      <c r="FM41" s="20">
        <f t="shared" ref="FM41:FY41" si="63">SUM(FM29:FM40)</f>
        <v>1370</v>
      </c>
      <c r="FN41" s="20">
        <f t="shared" si="63"/>
        <v>1360</v>
      </c>
      <c r="FO41" s="20">
        <f t="shared" si="63"/>
        <v>18430</v>
      </c>
      <c r="FP41" s="20">
        <f t="shared" si="63"/>
        <v>1616</v>
      </c>
      <c r="FQ41" s="20">
        <f t="shared" si="63"/>
        <v>1444</v>
      </c>
      <c r="FR41" s="20">
        <f t="shared" si="63"/>
        <v>1357</v>
      </c>
      <c r="FS41" s="20">
        <f t="shared" si="63"/>
        <v>1135</v>
      </c>
      <c r="FT41" s="20">
        <f t="shared" si="63"/>
        <v>1279</v>
      </c>
      <c r="FU41" s="20">
        <f t="shared" si="63"/>
        <v>1110</v>
      </c>
      <c r="FV41" s="20">
        <f t="shared" si="63"/>
        <v>1730</v>
      </c>
      <c r="FW41" s="20">
        <f t="shared" si="63"/>
        <v>1431</v>
      </c>
      <c r="FX41" s="20">
        <f t="shared" si="63"/>
        <v>1168</v>
      </c>
      <c r="FY41" s="20">
        <f t="shared" si="63"/>
        <v>1383</v>
      </c>
      <c r="FZ41" s="20">
        <f t="shared" ref="FZ41:GN41" si="64">SUM(FZ29:FZ40)</f>
        <v>1532</v>
      </c>
      <c r="GA41" s="20">
        <f t="shared" si="64"/>
        <v>4943</v>
      </c>
      <c r="GB41" s="20">
        <f t="shared" si="64"/>
        <v>20128</v>
      </c>
      <c r="GC41" s="20">
        <f t="shared" si="64"/>
        <v>6108</v>
      </c>
      <c r="GD41" s="20">
        <f t="shared" si="64"/>
        <v>6959</v>
      </c>
      <c r="GE41" s="20">
        <f t="shared" si="64"/>
        <v>2243</v>
      </c>
      <c r="GF41" s="20">
        <f t="shared" si="64"/>
        <v>589</v>
      </c>
      <c r="GG41" s="20">
        <f t="shared" si="64"/>
        <v>0</v>
      </c>
      <c r="GH41" s="20">
        <f t="shared" si="64"/>
        <v>4</v>
      </c>
      <c r="GI41" s="20">
        <f t="shared" si="64"/>
        <v>3</v>
      </c>
      <c r="GJ41" s="20">
        <f t="shared" si="64"/>
        <v>7</v>
      </c>
      <c r="GK41" s="20">
        <f t="shared" si="64"/>
        <v>48</v>
      </c>
      <c r="GL41" s="20">
        <f t="shared" si="64"/>
        <v>797</v>
      </c>
      <c r="GM41" s="20">
        <f t="shared" si="64"/>
        <v>1473</v>
      </c>
      <c r="GN41" s="20">
        <f t="shared" si="64"/>
        <v>2399</v>
      </c>
      <c r="GO41" s="20">
        <f t="shared" si="38"/>
        <v>20630</v>
      </c>
      <c r="GP41" s="20">
        <f t="shared" ref="GP41:GV41" si="65">SUM(GP29:GP40)</f>
        <v>2296</v>
      </c>
      <c r="GQ41" s="20">
        <f t="shared" si="65"/>
        <v>2140</v>
      </c>
      <c r="GR41" s="20">
        <f t="shared" si="65"/>
        <v>2599</v>
      </c>
      <c r="GS41" s="20">
        <f t="shared" si="65"/>
        <v>238</v>
      </c>
      <c r="GT41" s="20">
        <f t="shared" si="65"/>
        <v>100</v>
      </c>
      <c r="GU41" s="20">
        <f t="shared" si="65"/>
        <v>59</v>
      </c>
      <c r="GV41" s="20">
        <f t="shared" si="65"/>
        <v>1225</v>
      </c>
      <c r="GW41" s="20">
        <f>SUM(GW29:GW40)</f>
        <v>3604</v>
      </c>
      <c r="GX41" s="20">
        <f>SUM(GX29:GX40)</f>
        <v>3464</v>
      </c>
      <c r="GY41" s="20">
        <f>SUM(GY29:GY40)</f>
        <v>3916</v>
      </c>
      <c r="GZ41" s="20">
        <f>SUM(GZ29:GZ40)</f>
        <v>5825</v>
      </c>
      <c r="HA41" s="20">
        <f>SUM(HA29:HA40)</f>
        <v>7145</v>
      </c>
      <c r="HB41" s="20">
        <f t="shared" si="47"/>
        <v>32611</v>
      </c>
      <c r="HC41" s="20">
        <f t="shared" ref="HC41:HN41" si="66">SUM(HC29:HC40)</f>
        <v>6674</v>
      </c>
      <c r="HD41" s="20">
        <f t="shared" si="66"/>
        <v>6583</v>
      </c>
      <c r="HE41" s="20">
        <f t="shared" si="66"/>
        <v>7582</v>
      </c>
      <c r="HF41" s="20">
        <f t="shared" si="66"/>
        <v>5461</v>
      </c>
      <c r="HG41" s="20">
        <f t="shared" si="66"/>
        <v>6582</v>
      </c>
      <c r="HH41" s="20">
        <f t="shared" si="66"/>
        <v>5269</v>
      </c>
      <c r="HI41" s="20">
        <f t="shared" si="66"/>
        <v>6013</v>
      </c>
      <c r="HJ41" s="20">
        <f t="shared" si="66"/>
        <v>5875</v>
      </c>
      <c r="HK41" s="20">
        <f t="shared" si="66"/>
        <v>5489</v>
      </c>
      <c r="HL41" s="20">
        <f t="shared" si="66"/>
        <v>5242</v>
      </c>
      <c r="HM41" s="20">
        <f t="shared" si="66"/>
        <v>6146</v>
      </c>
      <c r="HN41" s="20">
        <f t="shared" si="66"/>
        <v>7187</v>
      </c>
      <c r="HO41" s="20">
        <f t="shared" si="39"/>
        <v>74103</v>
      </c>
      <c r="HP41" s="20">
        <f t="shared" ref="HP41:IA41" si="67">SUM(HP29:HP40)</f>
        <v>7614</v>
      </c>
      <c r="HQ41" s="20">
        <f t="shared" si="67"/>
        <v>7039</v>
      </c>
      <c r="HR41" s="20">
        <f t="shared" si="67"/>
        <v>5799</v>
      </c>
      <c r="HS41" s="20">
        <f t="shared" si="67"/>
        <v>5255</v>
      </c>
      <c r="HT41" s="20">
        <f t="shared" si="67"/>
        <v>5457</v>
      </c>
      <c r="HU41" s="20">
        <f t="shared" si="67"/>
        <v>5351</v>
      </c>
      <c r="HV41" s="20">
        <f t="shared" si="67"/>
        <v>5823</v>
      </c>
      <c r="HW41" s="20">
        <f t="shared" si="67"/>
        <v>5663</v>
      </c>
      <c r="HX41" s="20">
        <f t="shared" si="67"/>
        <v>5638</v>
      </c>
      <c r="HY41" s="20">
        <f t="shared" si="67"/>
        <v>5576</v>
      </c>
      <c r="HZ41" s="20">
        <f t="shared" si="67"/>
        <v>5190</v>
      </c>
      <c r="IA41" s="20">
        <f t="shared" si="67"/>
        <v>5907</v>
      </c>
      <c r="IB41" s="20">
        <f t="shared" si="48"/>
        <v>70312</v>
      </c>
      <c r="IC41" s="20">
        <f t="shared" ref="IC41:IN41" si="68">SUM(IC29:IC40)</f>
        <v>6693</v>
      </c>
      <c r="ID41" s="20">
        <f t="shared" si="68"/>
        <v>6206</v>
      </c>
      <c r="IE41" s="20">
        <f t="shared" si="68"/>
        <v>6552</v>
      </c>
      <c r="IF41" s="20">
        <f>SUM(IF29:IF40)</f>
        <v>6287</v>
      </c>
      <c r="IG41" s="20">
        <f t="shared" si="68"/>
        <v>5878</v>
      </c>
      <c r="IH41" s="20">
        <f t="shared" si="68"/>
        <v>7106</v>
      </c>
      <c r="II41" s="20">
        <f t="shared" si="68"/>
        <v>6203</v>
      </c>
      <c r="IJ41" s="20">
        <f t="shared" si="68"/>
        <v>6109</v>
      </c>
      <c r="IK41" s="20">
        <f t="shared" si="68"/>
        <v>4971</v>
      </c>
      <c r="IL41" s="20">
        <f t="shared" si="68"/>
        <v>4839</v>
      </c>
      <c r="IM41" s="20">
        <f t="shared" si="68"/>
        <v>4748</v>
      </c>
      <c r="IN41" s="20">
        <f t="shared" si="68"/>
        <v>7456</v>
      </c>
      <c r="IO41" s="20">
        <f t="shared" si="49"/>
        <v>73048</v>
      </c>
      <c r="IP41" s="20">
        <f t="shared" ref="IP41:IR41" si="69">SUM(IP29:IP40)</f>
        <v>7469</v>
      </c>
      <c r="IQ41" s="20">
        <f t="shared" si="69"/>
        <v>6601</v>
      </c>
      <c r="IR41" s="20">
        <f t="shared" si="69"/>
        <v>5681</v>
      </c>
      <c r="IS41" s="20">
        <f>SUM(IS29:IS40)</f>
        <v>5431</v>
      </c>
      <c r="IT41" s="20">
        <f t="shared" ref="IT41:JA41" si="70">SUM(IT29:IT40)</f>
        <v>4523</v>
      </c>
      <c r="IU41" s="20">
        <f t="shared" si="70"/>
        <v>5221</v>
      </c>
      <c r="IV41" s="20">
        <f t="shared" si="70"/>
        <v>4309</v>
      </c>
      <c r="IW41" s="20">
        <f t="shared" si="70"/>
        <v>6144</v>
      </c>
      <c r="IX41" s="20">
        <f t="shared" si="70"/>
        <v>4140</v>
      </c>
      <c r="IY41" s="20">
        <f t="shared" si="70"/>
        <v>5950</v>
      </c>
      <c r="IZ41" s="20">
        <f t="shared" si="70"/>
        <v>5435</v>
      </c>
      <c r="JA41" s="20">
        <f t="shared" si="70"/>
        <v>0</v>
      </c>
      <c r="JB41" s="20">
        <f t="shared" si="50"/>
        <v>60904</v>
      </c>
    </row>
    <row r="42" spans="1:262" ht="15.9" customHeight="1">
      <c r="A42" s="52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HG42" s="11"/>
      <c r="HR42" s="11"/>
      <c r="HS42" s="11"/>
      <c r="IE42" s="11"/>
      <c r="IF42" s="11"/>
      <c r="IR42" s="11"/>
      <c r="IS42" s="11"/>
    </row>
    <row r="43" spans="1:262" ht="15.9" customHeight="1">
      <c r="A43" s="52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</row>
    <row r="44" spans="1:262" ht="15.9" customHeight="1">
      <c r="A44" s="15" t="s">
        <v>115</v>
      </c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15"/>
      <c r="CI44" s="15"/>
      <c r="CJ44" s="15"/>
      <c r="CK44" s="15"/>
      <c r="CL44" s="15"/>
      <c r="CM44" s="15"/>
      <c r="CN44" s="15"/>
      <c r="CO44" s="15"/>
      <c r="CP44" s="15"/>
      <c r="CQ44" s="15"/>
      <c r="CR44" s="15"/>
      <c r="CS44" s="15"/>
      <c r="CT44" s="15"/>
      <c r="CU44" s="15"/>
      <c r="CV44" s="15"/>
      <c r="CW44" s="15"/>
      <c r="CX44" s="15"/>
      <c r="CY44" s="15"/>
      <c r="CZ44" s="15"/>
      <c r="DA44" s="15"/>
      <c r="DB44" s="15"/>
      <c r="DC44" s="15"/>
      <c r="DD44" s="15"/>
      <c r="DE44" s="15"/>
      <c r="DF44" s="15"/>
      <c r="DG44" s="15"/>
      <c r="DH44" s="15"/>
      <c r="DI44" s="15"/>
      <c r="DJ44" s="15"/>
      <c r="DK44" s="15"/>
      <c r="DL44" s="15"/>
      <c r="DM44" s="15"/>
      <c r="DN44" s="15"/>
      <c r="DO44" s="15"/>
      <c r="DP44" s="15"/>
      <c r="DQ44" s="15"/>
      <c r="DR44" s="15"/>
      <c r="DS44" s="15"/>
      <c r="DT44" s="15"/>
      <c r="DU44" s="15"/>
      <c r="DV44" s="15"/>
      <c r="DW44" s="15"/>
      <c r="DX44" s="15"/>
      <c r="DY44" s="15"/>
      <c r="DZ44" s="15"/>
      <c r="EA44" s="15"/>
      <c r="EB44" s="15"/>
      <c r="EC44" s="15"/>
      <c r="ED44" s="15"/>
      <c r="EE44" s="15"/>
      <c r="EF44" s="15"/>
      <c r="EG44" s="15"/>
      <c r="EH44" s="15"/>
      <c r="EI44" s="15"/>
      <c r="EJ44" s="15"/>
      <c r="EK44" s="15"/>
      <c r="EL44" s="15"/>
      <c r="EM44" s="15"/>
      <c r="EN44" s="15"/>
      <c r="EO44" s="15"/>
      <c r="EP44" s="15"/>
      <c r="EQ44" s="15"/>
      <c r="ER44" s="15"/>
      <c r="ES44" s="15"/>
      <c r="ET44" s="15"/>
      <c r="EU44" s="15"/>
      <c r="EV44" s="15"/>
      <c r="EW44" s="15"/>
      <c r="EX44" s="15"/>
      <c r="EY44" s="15"/>
      <c r="EZ44" s="15"/>
      <c r="FA44" s="15"/>
      <c r="FB44" s="15"/>
    </row>
    <row r="45" spans="1:262" ht="4.5" customHeight="1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15"/>
      <c r="CI45" s="15"/>
      <c r="CJ45" s="15"/>
      <c r="CK45" s="15"/>
      <c r="CL45" s="15"/>
      <c r="CM45" s="15"/>
      <c r="CN45" s="15"/>
      <c r="CO45" s="15"/>
      <c r="CP45" s="15"/>
      <c r="CQ45" s="15"/>
      <c r="CR45" s="15"/>
      <c r="CS45" s="15"/>
      <c r="CT45" s="15"/>
      <c r="CU45" s="15"/>
      <c r="CV45" s="15"/>
      <c r="CW45" s="15"/>
      <c r="CX45" s="15"/>
      <c r="CY45" s="15"/>
      <c r="CZ45" s="15"/>
      <c r="DA45" s="15"/>
      <c r="DB45" s="15"/>
      <c r="DC45" s="15"/>
      <c r="DD45" s="15"/>
      <c r="DE45" s="15"/>
      <c r="DF45" s="15"/>
      <c r="DG45" s="15"/>
      <c r="DH45" s="15"/>
      <c r="DI45" s="15"/>
      <c r="DJ45" s="15"/>
      <c r="DK45" s="15"/>
      <c r="DL45" s="15"/>
      <c r="DM45" s="15"/>
      <c r="DN45" s="15"/>
      <c r="DO45" s="15"/>
      <c r="DP45" s="15"/>
      <c r="DQ45" s="15"/>
      <c r="DR45" s="15"/>
      <c r="DS45" s="15"/>
      <c r="DT45" s="15"/>
      <c r="DU45" s="15"/>
      <c r="DV45" s="15"/>
      <c r="DW45" s="15"/>
      <c r="DX45" s="15"/>
      <c r="DY45" s="15"/>
      <c r="DZ45" s="15"/>
      <c r="EA45" s="15"/>
      <c r="EB45" s="15"/>
      <c r="EC45" s="15"/>
      <c r="ED45" s="15"/>
      <c r="EE45" s="15"/>
      <c r="EF45" s="15"/>
      <c r="EG45" s="15"/>
      <c r="EH45" s="15"/>
      <c r="EI45" s="15"/>
      <c r="EJ45" s="15"/>
      <c r="EK45" s="15"/>
      <c r="EL45" s="15"/>
      <c r="EM45" s="15"/>
      <c r="EN45" s="15"/>
      <c r="EO45" s="15"/>
      <c r="EP45" s="15"/>
      <c r="EQ45" s="15"/>
      <c r="ER45" s="15"/>
      <c r="ES45" s="15"/>
      <c r="ET45" s="15"/>
      <c r="EU45" s="15"/>
      <c r="EV45" s="15"/>
      <c r="EW45" s="15"/>
      <c r="EX45" s="15"/>
      <c r="EY45" s="15"/>
      <c r="EZ45" s="15"/>
      <c r="FA45" s="15"/>
      <c r="FB45" s="15"/>
    </row>
    <row r="46" spans="1:262" ht="15.9" customHeight="1">
      <c r="A46" s="15" t="s">
        <v>116</v>
      </c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  <c r="CY46" s="15"/>
      <c r="CZ46" s="15"/>
      <c r="DA46" s="15"/>
      <c r="DB46" s="15"/>
      <c r="DC46" s="15"/>
      <c r="DD46" s="15"/>
      <c r="DE46" s="15"/>
      <c r="DF46" s="15"/>
      <c r="DG46" s="15"/>
      <c r="DH46" s="15"/>
      <c r="DI46" s="15"/>
      <c r="DJ46" s="15"/>
      <c r="DK46" s="15"/>
      <c r="DL46" s="15"/>
      <c r="DM46" s="15"/>
      <c r="DN46" s="15"/>
      <c r="DO46" s="15"/>
      <c r="DP46" s="15"/>
      <c r="DQ46" s="15"/>
      <c r="DR46" s="15"/>
      <c r="DS46" s="15"/>
      <c r="DT46" s="15"/>
      <c r="DU46" s="15"/>
      <c r="DV46" s="15"/>
      <c r="DW46" s="15"/>
      <c r="DX46" s="15"/>
      <c r="DY46" s="15"/>
      <c r="DZ46" s="15"/>
      <c r="EA46" s="15"/>
      <c r="EB46" s="15"/>
      <c r="EC46" s="15"/>
      <c r="ED46" s="15"/>
      <c r="EE46" s="15"/>
      <c r="EF46" s="15"/>
      <c r="EG46" s="15"/>
      <c r="EH46" s="15"/>
      <c r="EI46" s="15"/>
      <c r="EJ46" s="15"/>
      <c r="EK46" s="15"/>
      <c r="EL46" s="15"/>
      <c r="EM46" s="15"/>
      <c r="EN46" s="15"/>
      <c r="EO46" s="15"/>
      <c r="EP46" s="15"/>
      <c r="EQ46" s="15"/>
      <c r="ER46" s="15"/>
      <c r="ES46" s="15"/>
      <c r="ET46" s="15"/>
      <c r="EU46" s="15"/>
      <c r="EV46" s="15"/>
      <c r="EW46" s="15"/>
      <c r="EX46" s="15"/>
      <c r="EY46" s="15"/>
      <c r="EZ46" s="15"/>
      <c r="FA46" s="15"/>
      <c r="FB46" s="15"/>
    </row>
    <row r="47" spans="1:262" ht="15.9" customHeight="1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  <c r="CY47" s="15"/>
      <c r="CZ47" s="15"/>
      <c r="DA47" s="15"/>
      <c r="DB47" s="15"/>
      <c r="DC47" s="15"/>
      <c r="DD47" s="15"/>
      <c r="DE47" s="15"/>
      <c r="DF47" s="15"/>
      <c r="DG47" s="15"/>
      <c r="DH47" s="15"/>
      <c r="DI47" s="15"/>
      <c r="DJ47" s="15"/>
      <c r="DK47" s="15"/>
      <c r="DL47" s="15"/>
      <c r="DM47" s="15"/>
      <c r="DN47" s="15"/>
      <c r="DO47" s="15"/>
      <c r="DP47" s="15"/>
      <c r="DQ47" s="15"/>
      <c r="DR47" s="15"/>
      <c r="DS47" s="15"/>
      <c r="DT47" s="15"/>
      <c r="DU47" s="15"/>
      <c r="DV47" s="15"/>
      <c r="DW47" s="15"/>
      <c r="DX47" s="15"/>
      <c r="DY47" s="15"/>
      <c r="DZ47" s="15"/>
      <c r="EA47" s="15"/>
      <c r="EB47" s="15"/>
      <c r="EC47" s="15"/>
      <c r="ED47" s="15"/>
      <c r="EE47" s="15"/>
      <c r="EF47" s="15"/>
      <c r="EG47" s="15"/>
      <c r="EH47" s="15"/>
      <c r="EI47" s="15"/>
      <c r="EJ47" s="15"/>
      <c r="EK47" s="15"/>
      <c r="EL47" s="15"/>
      <c r="EM47" s="15"/>
      <c r="EN47" s="15"/>
      <c r="EO47" s="15"/>
      <c r="EP47" s="15"/>
      <c r="EQ47" s="15"/>
      <c r="ER47" s="15"/>
      <c r="ES47" s="15"/>
      <c r="ET47" s="15"/>
      <c r="EU47" s="15"/>
      <c r="EV47" s="15"/>
      <c r="EW47" s="15"/>
      <c r="EX47" s="15"/>
      <c r="EY47" s="15"/>
      <c r="EZ47" s="15"/>
      <c r="FA47" s="15"/>
      <c r="FB47" s="15"/>
    </row>
    <row r="48" spans="1:262" ht="15.9" customHeight="1">
      <c r="A48" s="77" t="s">
        <v>45</v>
      </c>
      <c r="B48" s="22"/>
      <c r="C48" s="75">
        <v>2006</v>
      </c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9" t="s">
        <v>51</v>
      </c>
      <c r="P48" s="75">
        <v>2007</v>
      </c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9" t="s">
        <v>52</v>
      </c>
      <c r="AC48" s="75">
        <v>2008</v>
      </c>
      <c r="AD48" s="75"/>
      <c r="AE48" s="75"/>
      <c r="AF48" s="75"/>
      <c r="AG48" s="75"/>
      <c r="AH48" s="75"/>
      <c r="AI48" s="75"/>
      <c r="AJ48" s="75"/>
      <c r="AK48" s="75"/>
      <c r="AL48" s="75"/>
      <c r="AM48" s="75"/>
      <c r="AN48" s="75"/>
      <c r="AO48" s="79" t="s">
        <v>53</v>
      </c>
      <c r="AP48" s="75">
        <v>2009</v>
      </c>
      <c r="AQ48" s="75"/>
      <c r="AR48" s="75"/>
      <c r="AS48" s="75"/>
      <c r="AT48" s="75"/>
      <c r="AU48" s="75"/>
      <c r="AV48" s="75"/>
      <c r="AW48" s="75"/>
      <c r="AX48" s="75"/>
      <c r="AY48" s="75"/>
      <c r="AZ48" s="75"/>
      <c r="BA48" s="75"/>
      <c r="BB48" s="79" t="s">
        <v>54</v>
      </c>
      <c r="BC48" s="75">
        <v>2010</v>
      </c>
      <c r="BD48" s="75"/>
      <c r="BE48" s="75"/>
      <c r="BF48" s="75"/>
      <c r="BG48" s="75"/>
      <c r="BH48" s="75"/>
      <c r="BI48" s="75"/>
      <c r="BJ48" s="75"/>
      <c r="BK48" s="75"/>
      <c r="BL48" s="75"/>
      <c r="BM48" s="75"/>
      <c r="BN48" s="75"/>
      <c r="BO48" s="79" t="s">
        <v>55</v>
      </c>
      <c r="BP48" s="75">
        <v>2011</v>
      </c>
      <c r="BQ48" s="75"/>
      <c r="BR48" s="75"/>
      <c r="BS48" s="75"/>
      <c r="BT48" s="75"/>
      <c r="BU48" s="75"/>
      <c r="BV48" s="75"/>
      <c r="BW48" s="75"/>
      <c r="BX48" s="75"/>
      <c r="BY48" s="75"/>
      <c r="BZ48" s="75"/>
      <c r="CA48" s="75"/>
      <c r="CB48" s="79" t="s">
        <v>56</v>
      </c>
      <c r="CC48" s="75">
        <v>2012</v>
      </c>
      <c r="CD48" s="75"/>
      <c r="CE48" s="75"/>
      <c r="CF48" s="75"/>
      <c r="CG48" s="75"/>
      <c r="CH48" s="75"/>
      <c r="CI48" s="75"/>
      <c r="CJ48" s="75"/>
      <c r="CK48" s="75"/>
      <c r="CL48" s="75"/>
      <c r="CM48" s="75"/>
      <c r="CN48" s="75"/>
      <c r="CO48" s="79" t="s">
        <v>57</v>
      </c>
      <c r="CP48" s="75">
        <v>2013</v>
      </c>
      <c r="CQ48" s="75"/>
      <c r="CR48" s="75"/>
      <c r="CS48" s="75"/>
      <c r="CT48" s="75"/>
      <c r="CU48" s="75"/>
      <c r="CV48" s="75"/>
      <c r="CW48" s="75"/>
      <c r="CX48" s="75"/>
      <c r="CY48" s="75"/>
      <c r="CZ48" s="75"/>
      <c r="DA48" s="75"/>
      <c r="DB48" s="79" t="s">
        <v>58</v>
      </c>
      <c r="DC48" s="75">
        <v>2014</v>
      </c>
      <c r="DD48" s="75"/>
      <c r="DE48" s="75"/>
      <c r="DF48" s="75"/>
      <c r="DG48" s="75"/>
      <c r="DH48" s="75"/>
      <c r="DI48" s="75"/>
      <c r="DJ48" s="75"/>
      <c r="DK48" s="75"/>
      <c r="DL48" s="75"/>
      <c r="DM48" s="75"/>
      <c r="DN48" s="75"/>
      <c r="DO48" s="79" t="s">
        <v>59</v>
      </c>
      <c r="DP48" s="75">
        <v>2015</v>
      </c>
      <c r="DQ48" s="75"/>
      <c r="DR48" s="75"/>
      <c r="DS48" s="75"/>
      <c r="DT48" s="75"/>
      <c r="DU48" s="75"/>
      <c r="DV48" s="75"/>
      <c r="DW48" s="75"/>
      <c r="DX48" s="75"/>
      <c r="DY48" s="75"/>
      <c r="DZ48" s="75"/>
      <c r="EA48" s="75"/>
      <c r="EB48" s="79" t="s">
        <v>60</v>
      </c>
      <c r="EC48" s="75">
        <v>2016</v>
      </c>
      <c r="ED48" s="75"/>
      <c r="EE48" s="75"/>
      <c r="EF48" s="75"/>
      <c r="EG48" s="75"/>
      <c r="EH48" s="75"/>
      <c r="EI48" s="75"/>
      <c r="EJ48" s="75"/>
      <c r="EK48" s="75"/>
      <c r="EL48" s="75"/>
      <c r="EM48" s="75"/>
      <c r="EN48" s="75"/>
      <c r="EO48" s="79" t="s">
        <v>61</v>
      </c>
      <c r="EP48" s="75">
        <v>2017</v>
      </c>
      <c r="EQ48" s="75"/>
      <c r="ER48" s="75"/>
      <c r="ES48" s="75"/>
      <c r="ET48" s="75"/>
      <c r="EU48" s="75"/>
      <c r="EV48" s="75"/>
      <c r="EW48" s="75"/>
      <c r="EX48" s="75"/>
      <c r="EY48" s="75"/>
      <c r="EZ48" s="75"/>
      <c r="FA48" s="75"/>
      <c r="FB48" s="79" t="s">
        <v>62</v>
      </c>
      <c r="FC48" s="75">
        <v>2018</v>
      </c>
      <c r="FD48" s="75"/>
      <c r="FE48" s="75"/>
      <c r="FF48" s="75"/>
      <c r="FG48" s="75"/>
      <c r="FH48" s="75"/>
      <c r="FI48" s="75"/>
      <c r="FJ48" s="75"/>
      <c r="FK48" s="75"/>
      <c r="FL48" s="75"/>
      <c r="FM48" s="75"/>
      <c r="FN48" s="75"/>
      <c r="FO48" s="79" t="s">
        <v>63</v>
      </c>
      <c r="FP48" s="75">
        <v>2019</v>
      </c>
      <c r="FQ48" s="75"/>
      <c r="FR48" s="75"/>
      <c r="FS48" s="75"/>
      <c r="FT48" s="75"/>
      <c r="FU48" s="75"/>
      <c r="FV48" s="75"/>
      <c r="FW48" s="75"/>
      <c r="FX48" s="75"/>
      <c r="FY48" s="75"/>
      <c r="FZ48" s="75"/>
      <c r="GA48" s="75"/>
      <c r="GB48" s="79" t="s">
        <v>64</v>
      </c>
      <c r="GC48" s="75">
        <v>2020</v>
      </c>
      <c r="GD48" s="75"/>
      <c r="GE48" s="75"/>
      <c r="GF48" s="75"/>
      <c r="GG48" s="75"/>
      <c r="GH48" s="75"/>
      <c r="GI48" s="75"/>
      <c r="GJ48" s="75"/>
      <c r="GK48" s="75"/>
      <c r="GL48" s="75"/>
      <c r="GM48" s="75"/>
      <c r="GN48" s="75"/>
      <c r="GO48" s="76" t="s">
        <v>65</v>
      </c>
      <c r="GP48" s="75">
        <v>2021</v>
      </c>
      <c r="GQ48" s="75"/>
      <c r="GR48" s="75"/>
      <c r="GS48" s="75"/>
      <c r="GT48" s="75"/>
      <c r="GU48" s="75"/>
      <c r="GV48" s="75"/>
      <c r="GW48" s="75"/>
      <c r="GX48" s="75"/>
      <c r="GY48" s="75"/>
      <c r="GZ48" s="75"/>
      <c r="HA48" s="75"/>
      <c r="HB48" s="76" t="s">
        <v>66</v>
      </c>
      <c r="HC48" s="75">
        <v>2022</v>
      </c>
      <c r="HD48" s="75"/>
      <c r="HE48" s="75"/>
      <c r="HF48" s="75"/>
      <c r="HG48" s="75"/>
      <c r="HH48" s="75"/>
      <c r="HI48" s="75"/>
      <c r="HJ48" s="75"/>
      <c r="HK48" s="75"/>
      <c r="HL48" s="75"/>
      <c r="HM48" s="75"/>
      <c r="HN48" s="75"/>
      <c r="HO48" s="76" t="s">
        <v>67</v>
      </c>
      <c r="HP48" s="75">
        <v>2023</v>
      </c>
      <c r="HQ48" s="75"/>
      <c r="HR48" s="75"/>
      <c r="HS48" s="75"/>
      <c r="HT48" s="75"/>
      <c r="HU48" s="75"/>
      <c r="HV48" s="75"/>
      <c r="HW48" s="75"/>
      <c r="HX48" s="75"/>
      <c r="HY48" s="75"/>
      <c r="HZ48" s="75"/>
      <c r="IA48" s="75"/>
      <c r="IB48" s="76" t="s">
        <v>68</v>
      </c>
      <c r="IC48" s="75">
        <v>2024</v>
      </c>
      <c r="ID48" s="75"/>
      <c r="IE48" s="75"/>
      <c r="IF48" s="75"/>
      <c r="IG48" s="75"/>
      <c r="IH48" s="75"/>
      <c r="II48" s="75"/>
      <c r="IJ48" s="75"/>
      <c r="IK48" s="75"/>
      <c r="IL48" s="75"/>
      <c r="IM48" s="75"/>
      <c r="IN48" s="75"/>
      <c r="IO48" s="76" t="s">
        <v>69</v>
      </c>
      <c r="IP48" s="75">
        <v>2025</v>
      </c>
      <c r="IQ48" s="75"/>
      <c r="IR48" s="75"/>
      <c r="IS48" s="75"/>
      <c r="IT48" s="75"/>
      <c r="IU48" s="75"/>
      <c r="IV48" s="75"/>
      <c r="IW48" s="75"/>
      <c r="IX48" s="75"/>
      <c r="IY48" s="75"/>
      <c r="IZ48" s="75"/>
      <c r="JA48" s="75"/>
      <c r="JB48" s="76" t="s">
        <v>70</v>
      </c>
    </row>
    <row r="49" spans="1:262" ht="15.9" customHeight="1">
      <c r="A49" s="78"/>
      <c r="B49" s="23"/>
      <c r="C49" s="16" t="s">
        <v>71</v>
      </c>
      <c r="D49" s="16" t="s">
        <v>72</v>
      </c>
      <c r="E49" s="16" t="s">
        <v>73</v>
      </c>
      <c r="F49" s="16" t="s">
        <v>74</v>
      </c>
      <c r="G49" s="16" t="s">
        <v>75</v>
      </c>
      <c r="H49" s="16" t="s">
        <v>76</v>
      </c>
      <c r="I49" s="16" t="s">
        <v>77</v>
      </c>
      <c r="J49" s="16" t="s">
        <v>78</v>
      </c>
      <c r="K49" s="16" t="s">
        <v>79</v>
      </c>
      <c r="L49" s="16" t="s">
        <v>80</v>
      </c>
      <c r="M49" s="16" t="s">
        <v>81</v>
      </c>
      <c r="N49" s="16" t="s">
        <v>82</v>
      </c>
      <c r="O49" s="80"/>
      <c r="P49" s="16" t="s">
        <v>71</v>
      </c>
      <c r="Q49" s="16" t="s">
        <v>72</v>
      </c>
      <c r="R49" s="16" t="s">
        <v>73</v>
      </c>
      <c r="S49" s="16" t="s">
        <v>74</v>
      </c>
      <c r="T49" s="16" t="s">
        <v>75</v>
      </c>
      <c r="U49" s="16" t="s">
        <v>76</v>
      </c>
      <c r="V49" s="16" t="s">
        <v>77</v>
      </c>
      <c r="W49" s="16" t="s">
        <v>78</v>
      </c>
      <c r="X49" s="16" t="s">
        <v>79</v>
      </c>
      <c r="Y49" s="16" t="s">
        <v>80</v>
      </c>
      <c r="Z49" s="16" t="s">
        <v>81</v>
      </c>
      <c r="AA49" s="16" t="s">
        <v>82</v>
      </c>
      <c r="AB49" s="80"/>
      <c r="AC49" s="16" t="s">
        <v>71</v>
      </c>
      <c r="AD49" s="16" t="s">
        <v>72</v>
      </c>
      <c r="AE49" s="16" t="s">
        <v>73</v>
      </c>
      <c r="AF49" s="16" t="s">
        <v>74</v>
      </c>
      <c r="AG49" s="16" t="s">
        <v>75</v>
      </c>
      <c r="AH49" s="16" t="s">
        <v>76</v>
      </c>
      <c r="AI49" s="16" t="s">
        <v>77</v>
      </c>
      <c r="AJ49" s="16" t="s">
        <v>78</v>
      </c>
      <c r="AK49" s="16" t="s">
        <v>79</v>
      </c>
      <c r="AL49" s="16" t="s">
        <v>80</v>
      </c>
      <c r="AM49" s="16" t="s">
        <v>81</v>
      </c>
      <c r="AN49" s="16" t="s">
        <v>82</v>
      </c>
      <c r="AO49" s="80"/>
      <c r="AP49" s="16" t="s">
        <v>71</v>
      </c>
      <c r="AQ49" s="16" t="s">
        <v>72</v>
      </c>
      <c r="AR49" s="16" t="s">
        <v>73</v>
      </c>
      <c r="AS49" s="16" t="s">
        <v>74</v>
      </c>
      <c r="AT49" s="16" t="s">
        <v>75</v>
      </c>
      <c r="AU49" s="16" t="s">
        <v>76</v>
      </c>
      <c r="AV49" s="16" t="s">
        <v>77</v>
      </c>
      <c r="AW49" s="16" t="s">
        <v>78</v>
      </c>
      <c r="AX49" s="16" t="s">
        <v>79</v>
      </c>
      <c r="AY49" s="16" t="s">
        <v>80</v>
      </c>
      <c r="AZ49" s="16" t="s">
        <v>81</v>
      </c>
      <c r="BA49" s="16" t="s">
        <v>82</v>
      </c>
      <c r="BB49" s="80"/>
      <c r="BC49" s="16" t="s">
        <v>71</v>
      </c>
      <c r="BD49" s="16" t="s">
        <v>72</v>
      </c>
      <c r="BE49" s="16" t="s">
        <v>73</v>
      </c>
      <c r="BF49" s="16" t="s">
        <v>74</v>
      </c>
      <c r="BG49" s="16" t="s">
        <v>75</v>
      </c>
      <c r="BH49" s="16" t="s">
        <v>76</v>
      </c>
      <c r="BI49" s="16" t="s">
        <v>77</v>
      </c>
      <c r="BJ49" s="16" t="s">
        <v>78</v>
      </c>
      <c r="BK49" s="16" t="s">
        <v>79</v>
      </c>
      <c r="BL49" s="16" t="s">
        <v>80</v>
      </c>
      <c r="BM49" s="16" t="s">
        <v>81</v>
      </c>
      <c r="BN49" s="16" t="s">
        <v>82</v>
      </c>
      <c r="BO49" s="80"/>
      <c r="BP49" s="16" t="s">
        <v>71</v>
      </c>
      <c r="BQ49" s="16" t="s">
        <v>72</v>
      </c>
      <c r="BR49" s="16" t="s">
        <v>73</v>
      </c>
      <c r="BS49" s="16" t="s">
        <v>74</v>
      </c>
      <c r="BT49" s="16" t="s">
        <v>75</v>
      </c>
      <c r="BU49" s="16" t="s">
        <v>76</v>
      </c>
      <c r="BV49" s="16" t="s">
        <v>77</v>
      </c>
      <c r="BW49" s="16" t="s">
        <v>78</v>
      </c>
      <c r="BX49" s="16" t="s">
        <v>79</v>
      </c>
      <c r="BY49" s="16" t="s">
        <v>80</v>
      </c>
      <c r="BZ49" s="16" t="s">
        <v>81</v>
      </c>
      <c r="CA49" s="16" t="s">
        <v>82</v>
      </c>
      <c r="CB49" s="80"/>
      <c r="CC49" s="16" t="s">
        <v>71</v>
      </c>
      <c r="CD49" s="16" t="s">
        <v>72</v>
      </c>
      <c r="CE49" s="16" t="s">
        <v>73</v>
      </c>
      <c r="CF49" s="16" t="s">
        <v>74</v>
      </c>
      <c r="CG49" s="16" t="s">
        <v>75</v>
      </c>
      <c r="CH49" s="16" t="s">
        <v>76</v>
      </c>
      <c r="CI49" s="16" t="s">
        <v>77</v>
      </c>
      <c r="CJ49" s="16" t="s">
        <v>78</v>
      </c>
      <c r="CK49" s="16" t="s">
        <v>79</v>
      </c>
      <c r="CL49" s="16" t="s">
        <v>80</v>
      </c>
      <c r="CM49" s="16" t="s">
        <v>81</v>
      </c>
      <c r="CN49" s="16" t="s">
        <v>82</v>
      </c>
      <c r="CO49" s="80"/>
      <c r="CP49" s="16" t="s">
        <v>71</v>
      </c>
      <c r="CQ49" s="16" t="s">
        <v>72</v>
      </c>
      <c r="CR49" s="16" t="s">
        <v>73</v>
      </c>
      <c r="CS49" s="16" t="s">
        <v>74</v>
      </c>
      <c r="CT49" s="16" t="s">
        <v>75</v>
      </c>
      <c r="CU49" s="16" t="s">
        <v>76</v>
      </c>
      <c r="CV49" s="16" t="s">
        <v>77</v>
      </c>
      <c r="CW49" s="16" t="s">
        <v>78</v>
      </c>
      <c r="CX49" s="16" t="s">
        <v>79</v>
      </c>
      <c r="CY49" s="16" t="s">
        <v>80</v>
      </c>
      <c r="CZ49" s="16" t="s">
        <v>81</v>
      </c>
      <c r="DA49" s="16" t="s">
        <v>82</v>
      </c>
      <c r="DB49" s="80"/>
      <c r="DC49" s="16" t="s">
        <v>71</v>
      </c>
      <c r="DD49" s="16" t="s">
        <v>72</v>
      </c>
      <c r="DE49" s="16" t="s">
        <v>73</v>
      </c>
      <c r="DF49" s="16" t="s">
        <v>74</v>
      </c>
      <c r="DG49" s="16" t="s">
        <v>75</v>
      </c>
      <c r="DH49" s="16" t="s">
        <v>76</v>
      </c>
      <c r="DI49" s="16" t="s">
        <v>77</v>
      </c>
      <c r="DJ49" s="16" t="s">
        <v>78</v>
      </c>
      <c r="DK49" s="16" t="s">
        <v>79</v>
      </c>
      <c r="DL49" s="16" t="s">
        <v>80</v>
      </c>
      <c r="DM49" s="16" t="s">
        <v>81</v>
      </c>
      <c r="DN49" s="16" t="s">
        <v>82</v>
      </c>
      <c r="DO49" s="80"/>
      <c r="DP49" s="16" t="s">
        <v>71</v>
      </c>
      <c r="DQ49" s="16" t="s">
        <v>72</v>
      </c>
      <c r="DR49" s="16" t="s">
        <v>73</v>
      </c>
      <c r="DS49" s="16" t="s">
        <v>74</v>
      </c>
      <c r="DT49" s="16" t="s">
        <v>75</v>
      </c>
      <c r="DU49" s="16" t="s">
        <v>76</v>
      </c>
      <c r="DV49" s="16" t="s">
        <v>77</v>
      </c>
      <c r="DW49" s="16" t="s">
        <v>78</v>
      </c>
      <c r="DX49" s="16" t="s">
        <v>79</v>
      </c>
      <c r="DY49" s="16" t="s">
        <v>80</v>
      </c>
      <c r="DZ49" s="16" t="s">
        <v>81</v>
      </c>
      <c r="EA49" s="16" t="s">
        <v>82</v>
      </c>
      <c r="EB49" s="80"/>
      <c r="EC49" s="16" t="s">
        <v>71</v>
      </c>
      <c r="ED49" s="16" t="s">
        <v>72</v>
      </c>
      <c r="EE49" s="16" t="s">
        <v>73</v>
      </c>
      <c r="EF49" s="16" t="s">
        <v>74</v>
      </c>
      <c r="EG49" s="16" t="s">
        <v>75</v>
      </c>
      <c r="EH49" s="16" t="s">
        <v>76</v>
      </c>
      <c r="EI49" s="16" t="s">
        <v>77</v>
      </c>
      <c r="EJ49" s="16" t="s">
        <v>78</v>
      </c>
      <c r="EK49" s="16" t="s">
        <v>79</v>
      </c>
      <c r="EL49" s="16" t="s">
        <v>80</v>
      </c>
      <c r="EM49" s="16" t="s">
        <v>81</v>
      </c>
      <c r="EN49" s="16" t="s">
        <v>82</v>
      </c>
      <c r="EO49" s="80"/>
      <c r="EP49" s="16" t="s">
        <v>71</v>
      </c>
      <c r="EQ49" s="16" t="s">
        <v>72</v>
      </c>
      <c r="ER49" s="16" t="s">
        <v>73</v>
      </c>
      <c r="ES49" s="16" t="s">
        <v>74</v>
      </c>
      <c r="ET49" s="16" t="s">
        <v>75</v>
      </c>
      <c r="EU49" s="16" t="s">
        <v>76</v>
      </c>
      <c r="EV49" s="16" t="s">
        <v>77</v>
      </c>
      <c r="EW49" s="16" t="s">
        <v>78</v>
      </c>
      <c r="EX49" s="16" t="s">
        <v>79</v>
      </c>
      <c r="EY49" s="16" t="s">
        <v>80</v>
      </c>
      <c r="EZ49" s="16" t="s">
        <v>81</v>
      </c>
      <c r="FA49" s="16" t="s">
        <v>82</v>
      </c>
      <c r="FB49" s="80"/>
      <c r="FC49" s="16" t="s">
        <v>71</v>
      </c>
      <c r="FD49" s="16" t="s">
        <v>72</v>
      </c>
      <c r="FE49" s="16" t="s">
        <v>73</v>
      </c>
      <c r="FF49" s="16" t="s">
        <v>74</v>
      </c>
      <c r="FG49" s="16" t="s">
        <v>75</v>
      </c>
      <c r="FH49" s="16" t="s">
        <v>76</v>
      </c>
      <c r="FI49" s="16" t="s">
        <v>77</v>
      </c>
      <c r="FJ49" s="16" t="s">
        <v>78</v>
      </c>
      <c r="FK49" s="16" t="s">
        <v>79</v>
      </c>
      <c r="FL49" s="16" t="s">
        <v>80</v>
      </c>
      <c r="FM49" s="16" t="s">
        <v>81</v>
      </c>
      <c r="FN49" s="16" t="s">
        <v>82</v>
      </c>
      <c r="FO49" s="80"/>
      <c r="FP49" s="16" t="s">
        <v>71</v>
      </c>
      <c r="FQ49" s="16" t="s">
        <v>72</v>
      </c>
      <c r="FR49" s="16" t="s">
        <v>73</v>
      </c>
      <c r="FS49" s="16" t="s">
        <v>74</v>
      </c>
      <c r="FT49" s="16" t="s">
        <v>75</v>
      </c>
      <c r="FU49" s="16" t="s">
        <v>76</v>
      </c>
      <c r="FV49" s="16" t="s">
        <v>77</v>
      </c>
      <c r="FW49" s="16" t="s">
        <v>78</v>
      </c>
      <c r="FX49" s="16" t="s">
        <v>79</v>
      </c>
      <c r="FY49" s="16" t="s">
        <v>80</v>
      </c>
      <c r="FZ49" s="16" t="s">
        <v>81</v>
      </c>
      <c r="GA49" s="16" t="s">
        <v>82</v>
      </c>
      <c r="GB49" s="80"/>
      <c r="GC49" s="16" t="s">
        <v>71</v>
      </c>
      <c r="GD49" s="16" t="s">
        <v>72</v>
      </c>
      <c r="GE49" s="16" t="s">
        <v>73</v>
      </c>
      <c r="GF49" s="16" t="s">
        <v>74</v>
      </c>
      <c r="GG49" s="16" t="s">
        <v>75</v>
      </c>
      <c r="GH49" s="16" t="s">
        <v>76</v>
      </c>
      <c r="GI49" s="16" t="s">
        <v>77</v>
      </c>
      <c r="GJ49" s="16" t="s">
        <v>78</v>
      </c>
      <c r="GK49" s="16" t="s">
        <v>79</v>
      </c>
      <c r="GL49" s="16" t="s">
        <v>80</v>
      </c>
      <c r="GM49" s="16" t="s">
        <v>81</v>
      </c>
      <c r="GN49" s="16" t="s">
        <v>82</v>
      </c>
      <c r="GO49" s="76"/>
      <c r="GP49" s="16" t="s">
        <v>71</v>
      </c>
      <c r="GQ49" s="16" t="s">
        <v>72</v>
      </c>
      <c r="GR49" s="16" t="s">
        <v>73</v>
      </c>
      <c r="GS49" s="16" t="s">
        <v>74</v>
      </c>
      <c r="GT49" s="16" t="s">
        <v>75</v>
      </c>
      <c r="GU49" s="16" t="s">
        <v>76</v>
      </c>
      <c r="GV49" s="16" t="s">
        <v>77</v>
      </c>
      <c r="GW49" s="16" t="s">
        <v>78</v>
      </c>
      <c r="GX49" s="16" t="s">
        <v>84</v>
      </c>
      <c r="GY49" s="16" t="s">
        <v>80</v>
      </c>
      <c r="GZ49" s="16" t="s">
        <v>81</v>
      </c>
      <c r="HA49" s="16" t="s">
        <v>82</v>
      </c>
      <c r="HB49" s="76"/>
      <c r="HC49" s="16" t="s">
        <v>71</v>
      </c>
      <c r="HD49" s="16" t="s">
        <v>72</v>
      </c>
      <c r="HE49" s="16" t="s">
        <v>73</v>
      </c>
      <c r="HF49" s="16" t="s">
        <v>74</v>
      </c>
      <c r="HG49" s="16" t="s">
        <v>75</v>
      </c>
      <c r="HH49" s="16" t="s">
        <v>76</v>
      </c>
      <c r="HI49" s="16" t="s">
        <v>77</v>
      </c>
      <c r="HJ49" s="16" t="s">
        <v>78</v>
      </c>
      <c r="HK49" s="16" t="s">
        <v>84</v>
      </c>
      <c r="HL49" s="16" t="s">
        <v>80</v>
      </c>
      <c r="HM49" s="16" t="s">
        <v>81</v>
      </c>
      <c r="HN49" s="16" t="s">
        <v>82</v>
      </c>
      <c r="HO49" s="76"/>
      <c r="HP49" s="16" t="s">
        <v>71</v>
      </c>
      <c r="HQ49" s="16" t="s">
        <v>72</v>
      </c>
      <c r="HR49" s="16" t="s">
        <v>73</v>
      </c>
      <c r="HS49" s="16" t="s">
        <v>74</v>
      </c>
      <c r="HT49" s="16" t="s">
        <v>75</v>
      </c>
      <c r="HU49" s="16" t="s">
        <v>76</v>
      </c>
      <c r="HV49" s="16" t="s">
        <v>77</v>
      </c>
      <c r="HW49" s="16" t="s">
        <v>78</v>
      </c>
      <c r="HX49" s="16" t="s">
        <v>84</v>
      </c>
      <c r="HY49" s="16" t="s">
        <v>80</v>
      </c>
      <c r="HZ49" s="16" t="s">
        <v>81</v>
      </c>
      <c r="IA49" s="16" t="s">
        <v>82</v>
      </c>
      <c r="IB49" s="76"/>
      <c r="IC49" s="16" t="s">
        <v>71</v>
      </c>
      <c r="ID49" s="16" t="s">
        <v>72</v>
      </c>
      <c r="IE49" s="16" t="s">
        <v>73</v>
      </c>
      <c r="IF49" s="16" t="s">
        <v>74</v>
      </c>
      <c r="IG49" s="16" t="s">
        <v>75</v>
      </c>
      <c r="IH49" s="16" t="s">
        <v>76</v>
      </c>
      <c r="II49" s="16" t="s">
        <v>77</v>
      </c>
      <c r="IJ49" s="16" t="s">
        <v>78</v>
      </c>
      <c r="IK49" s="16" t="s">
        <v>84</v>
      </c>
      <c r="IL49" s="16" t="s">
        <v>80</v>
      </c>
      <c r="IM49" s="16" t="s">
        <v>81</v>
      </c>
      <c r="IN49" s="16" t="s">
        <v>82</v>
      </c>
      <c r="IO49" s="76"/>
      <c r="IP49" s="16" t="s">
        <v>71</v>
      </c>
      <c r="IQ49" s="16" t="s">
        <v>72</v>
      </c>
      <c r="IR49" s="16" t="s">
        <v>73</v>
      </c>
      <c r="IS49" s="16" t="s">
        <v>74</v>
      </c>
      <c r="IT49" s="16" t="s">
        <v>75</v>
      </c>
      <c r="IU49" s="16" t="s">
        <v>76</v>
      </c>
      <c r="IV49" s="16" t="s">
        <v>77</v>
      </c>
      <c r="IW49" s="16" t="s">
        <v>78</v>
      </c>
      <c r="IX49" s="16" t="s">
        <v>84</v>
      </c>
      <c r="IY49" s="16" t="s">
        <v>80</v>
      </c>
      <c r="IZ49" s="16" t="s">
        <v>81</v>
      </c>
      <c r="JA49" s="16" t="s">
        <v>82</v>
      </c>
      <c r="JB49" s="76"/>
    </row>
    <row r="50" spans="1:262" ht="15.9" customHeight="1">
      <c r="A50" s="17" t="s">
        <v>102</v>
      </c>
      <c r="B50" s="17" t="s">
        <v>6</v>
      </c>
      <c r="C50" s="18">
        <v>0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18">
        <v>0</v>
      </c>
      <c r="N50" s="18">
        <v>11572.189999999999</v>
      </c>
      <c r="O50" s="18">
        <f>SUM(C50:N50)</f>
        <v>11572.189999999999</v>
      </c>
      <c r="P50" s="18">
        <v>32147.799999999996</v>
      </c>
      <c r="Q50" s="18">
        <v>25370.390000000007</v>
      </c>
      <c r="R50" s="18">
        <v>39670.065000000002</v>
      </c>
      <c r="S50" s="18">
        <v>29614.550000000003</v>
      </c>
      <c r="T50" s="18">
        <v>34564.44999999999</v>
      </c>
      <c r="U50" s="18">
        <v>26924.87</v>
      </c>
      <c r="V50" s="18">
        <v>27708.71</v>
      </c>
      <c r="W50" s="18">
        <v>35085.310000000005</v>
      </c>
      <c r="X50" s="18">
        <v>34110.294999999998</v>
      </c>
      <c r="Y50" s="18">
        <v>30641.579999999991</v>
      </c>
      <c r="Z50" s="18">
        <v>34647.240000000005</v>
      </c>
      <c r="AA50" s="18">
        <v>37219.160000000003</v>
      </c>
      <c r="AB50" s="18">
        <f>SUM(P50:AA50)</f>
        <v>387704.42000000004</v>
      </c>
      <c r="AC50" s="18">
        <v>32129.360000000008</v>
      </c>
      <c r="AD50" s="18">
        <v>37778.720000000016</v>
      </c>
      <c r="AE50" s="18">
        <v>35869.430000000008</v>
      </c>
      <c r="AF50" s="18">
        <v>40056.44</v>
      </c>
      <c r="AG50" s="18">
        <v>44614.139999999992</v>
      </c>
      <c r="AH50" s="18">
        <v>41227.919999999998</v>
      </c>
      <c r="AI50" s="18">
        <v>35093.900000000009</v>
      </c>
      <c r="AJ50" s="18">
        <v>36583.740000000005</v>
      </c>
      <c r="AK50" s="18">
        <v>47256.570000000007</v>
      </c>
      <c r="AL50" s="18">
        <v>55285.199999999983</v>
      </c>
      <c r="AM50" s="18">
        <v>48141.920000000006</v>
      </c>
      <c r="AN50" s="18">
        <v>47159.589999999989</v>
      </c>
      <c r="AO50" s="18">
        <f>SUM(AC50:AN50)</f>
        <v>501196.93</v>
      </c>
      <c r="AP50" s="18">
        <v>37678.480000000003</v>
      </c>
      <c r="AQ50" s="18">
        <v>37989.18</v>
      </c>
      <c r="AR50" s="18">
        <v>42849.369999999995</v>
      </c>
      <c r="AS50" s="18">
        <v>41118.660000000003</v>
      </c>
      <c r="AT50" s="18">
        <v>39665.036</v>
      </c>
      <c r="AU50" s="18">
        <v>39253.18</v>
      </c>
      <c r="AV50" s="18">
        <v>39037.640000000007</v>
      </c>
      <c r="AW50" s="18">
        <v>42003.34</v>
      </c>
      <c r="AX50" s="18">
        <v>43725.96</v>
      </c>
      <c r="AY50" s="18">
        <v>42964.98</v>
      </c>
      <c r="AZ50" s="18">
        <v>42808.639999999999</v>
      </c>
      <c r="BA50" s="18">
        <v>47615.119999999995</v>
      </c>
      <c r="BB50" s="18">
        <f t="shared" ref="BB50:BB61" si="71">SUM(AP50:BA50)</f>
        <v>496709.58599999995</v>
      </c>
      <c r="BC50" s="18">
        <v>40043.86</v>
      </c>
      <c r="BD50" s="18">
        <v>43112.920000000006</v>
      </c>
      <c r="BE50" s="18">
        <v>44694.939999999995</v>
      </c>
      <c r="BF50" s="18">
        <v>38255.209999999992</v>
      </c>
      <c r="BG50" s="18">
        <v>37959.350000000006</v>
      </c>
      <c r="BH50" s="18">
        <v>38521.87000000001</v>
      </c>
      <c r="BI50" s="18">
        <v>49238.020000000011</v>
      </c>
      <c r="BJ50" s="18">
        <v>44024.28</v>
      </c>
      <c r="BK50" s="18">
        <v>45721.919999999998</v>
      </c>
      <c r="BL50" s="18">
        <v>41720.62000000001</v>
      </c>
      <c r="BM50" s="18">
        <v>43830.53</v>
      </c>
      <c r="BN50" s="18">
        <v>51784.87</v>
      </c>
      <c r="BO50" s="18">
        <f t="shared" ref="BO50:BO61" si="72">SUM(BC50:BN50)</f>
        <v>518908.39</v>
      </c>
      <c r="BP50" s="18">
        <v>41821.570000000007</v>
      </c>
      <c r="BQ50" s="18">
        <v>41226.740000000005</v>
      </c>
      <c r="BR50" s="18">
        <v>50607.349999999991</v>
      </c>
      <c r="BS50" s="18">
        <v>47300.289999999994</v>
      </c>
      <c r="BT50" s="18">
        <v>49275.650000000009</v>
      </c>
      <c r="BU50" s="18">
        <v>50196.060000000005</v>
      </c>
      <c r="BV50" s="18">
        <v>48469.979999999996</v>
      </c>
      <c r="BW50" s="18">
        <v>49132.22</v>
      </c>
      <c r="BX50" s="18">
        <v>53906.84</v>
      </c>
      <c r="BY50" s="18">
        <v>50431.609999999993</v>
      </c>
      <c r="BZ50" s="18">
        <v>46900.36</v>
      </c>
      <c r="CA50" s="18">
        <v>60156.670000000006</v>
      </c>
      <c r="CB50" s="18">
        <f t="shared" ref="CB50:CB61" si="73">SUM(BP50:CA50)</f>
        <v>589425.34</v>
      </c>
      <c r="CC50" s="18">
        <v>44987.780000000006</v>
      </c>
      <c r="CD50" s="18">
        <v>47230</v>
      </c>
      <c r="CE50" s="18">
        <v>54873.22</v>
      </c>
      <c r="CF50" s="18">
        <v>44824.240000000005</v>
      </c>
      <c r="CG50" s="18">
        <v>56208.539999999994</v>
      </c>
      <c r="CH50" s="18">
        <v>53156.97</v>
      </c>
      <c r="CI50" s="18">
        <v>54229</v>
      </c>
      <c r="CJ50" s="18">
        <v>49915.700000000004</v>
      </c>
      <c r="CK50" s="18">
        <v>52169.180000000022</v>
      </c>
      <c r="CL50" s="18">
        <v>47973.899999999994</v>
      </c>
      <c r="CM50" s="18">
        <v>44214.7</v>
      </c>
      <c r="CN50" s="18">
        <v>51010.09</v>
      </c>
      <c r="CO50" s="18">
        <f t="shared" ref="CO50:CO61" si="74">SUM(CC50:CN50)</f>
        <v>600793.31999999995</v>
      </c>
      <c r="CP50" s="18">
        <v>39256.500000000007</v>
      </c>
      <c r="CQ50" s="18">
        <v>39464.199999999997</v>
      </c>
      <c r="CR50" s="18">
        <v>40582.80000000001</v>
      </c>
      <c r="CS50" s="18">
        <v>41803.200000000012</v>
      </c>
      <c r="CT50" s="18">
        <v>42575.3</v>
      </c>
      <c r="CU50" s="18">
        <v>40788.900000000009</v>
      </c>
      <c r="CV50" s="18">
        <v>41649.000000000015</v>
      </c>
      <c r="CW50" s="18">
        <v>40255.600000000006</v>
      </c>
      <c r="CX50" s="18">
        <v>37355.000000000015</v>
      </c>
      <c r="CY50" s="18">
        <v>41980.2</v>
      </c>
      <c r="CZ50" s="18">
        <v>43631.099999999991</v>
      </c>
      <c r="DA50" s="18">
        <v>49319.000000000007</v>
      </c>
      <c r="DB50" s="18">
        <f t="shared" ref="DB50:DB61" si="75">SUM(CP50:DA50)</f>
        <v>498660.8000000001</v>
      </c>
      <c r="DC50" s="18">
        <v>34390.349999999991</v>
      </c>
      <c r="DD50" s="18">
        <v>35299.300000000003</v>
      </c>
      <c r="DE50" s="18">
        <v>40928.57</v>
      </c>
      <c r="DF50" s="18">
        <v>35689.42</v>
      </c>
      <c r="DG50" s="18">
        <v>46925.60000000002</v>
      </c>
      <c r="DH50" s="18">
        <v>42774.7</v>
      </c>
      <c r="DI50" s="18">
        <v>41592.200000000004</v>
      </c>
      <c r="DJ50" s="18">
        <v>39910.599999999991</v>
      </c>
      <c r="DK50" s="18">
        <v>52067.799999999996</v>
      </c>
      <c r="DL50" s="18">
        <v>44995.200000000004</v>
      </c>
      <c r="DM50" s="18">
        <v>43621.899999999994</v>
      </c>
      <c r="DN50" s="18">
        <v>52233.100000000013</v>
      </c>
      <c r="DO50" s="18">
        <f t="shared" ref="DO50:DO61" si="76">SUM(DC50:DN50)</f>
        <v>510428.74000000005</v>
      </c>
      <c r="DP50" s="18">
        <v>41930.5</v>
      </c>
      <c r="DQ50" s="18">
        <v>36782.900000000009</v>
      </c>
      <c r="DR50" s="18">
        <v>46295.399999999994</v>
      </c>
      <c r="DS50" s="18">
        <v>36548.69999999999</v>
      </c>
      <c r="DT50" s="18">
        <v>39937.800000000003</v>
      </c>
      <c r="DU50" s="18">
        <v>45577</v>
      </c>
      <c r="DV50" s="18">
        <v>39903.600000000013</v>
      </c>
      <c r="DW50" s="18">
        <v>43806.700000000004</v>
      </c>
      <c r="DX50" s="18">
        <v>41103.038999999997</v>
      </c>
      <c r="DY50" s="18">
        <v>35967.874999999993</v>
      </c>
      <c r="DZ50" s="18">
        <v>43499.857000000011</v>
      </c>
      <c r="EA50" s="18">
        <v>43638.637999999992</v>
      </c>
      <c r="EB50" s="18">
        <f t="shared" ref="EB50:EB61" si="77">SUM(DP50:EA50)</f>
        <v>494992.00900000002</v>
      </c>
      <c r="EC50" s="24">
        <v>35702.082000000002</v>
      </c>
      <c r="ED50" s="24">
        <v>36748.5</v>
      </c>
      <c r="EE50" s="24">
        <v>40183.300000000003</v>
      </c>
      <c r="EF50" s="24">
        <v>42833.500000000007</v>
      </c>
      <c r="EG50" s="24">
        <v>40286.699999999997</v>
      </c>
      <c r="EH50" s="24">
        <v>39522.200000000004</v>
      </c>
      <c r="EI50" s="24">
        <v>37701.9</v>
      </c>
      <c r="EJ50" s="24">
        <v>35774.599999999991</v>
      </c>
      <c r="EK50" s="24">
        <v>36227.699999999997</v>
      </c>
      <c r="EL50" s="24">
        <v>34404.800000000003</v>
      </c>
      <c r="EM50" s="24">
        <v>39210.120000000003</v>
      </c>
      <c r="EN50" s="24">
        <v>41943.4</v>
      </c>
      <c r="EO50" s="18">
        <f>SUM(EC50:EN50)</f>
        <v>460538.80200000003</v>
      </c>
      <c r="EP50" s="24">
        <v>32094.93</v>
      </c>
      <c r="EQ50" s="24">
        <v>32217.579999999994</v>
      </c>
      <c r="ER50" s="24">
        <v>220807.63999999996</v>
      </c>
      <c r="ES50" s="24">
        <v>138817.72999999992</v>
      </c>
      <c r="ET50" s="24">
        <v>42592.920000000006</v>
      </c>
      <c r="EU50" s="24">
        <v>39854.070000000007</v>
      </c>
      <c r="EV50" s="24">
        <v>34375.160000000011</v>
      </c>
      <c r="EW50" s="24">
        <v>37792.610000000008</v>
      </c>
      <c r="EX50" s="24">
        <v>77460.08</v>
      </c>
      <c r="EY50" s="24">
        <v>40402.83</v>
      </c>
      <c r="EZ50" s="24">
        <v>44917.850000000006</v>
      </c>
      <c r="FA50" s="24">
        <v>49340.229999999996</v>
      </c>
      <c r="FB50" s="18">
        <f>SUM(EP50:FA50)</f>
        <v>790673.62999999977</v>
      </c>
      <c r="FC50" s="24">
        <v>34789.859999999993</v>
      </c>
      <c r="FD50" s="24">
        <v>31856.399999999994</v>
      </c>
      <c r="FE50" s="24">
        <v>35795.55000000001</v>
      </c>
      <c r="FF50" s="24">
        <v>43794.66</v>
      </c>
      <c r="FG50" s="24">
        <v>42726.46</v>
      </c>
      <c r="FH50" s="24">
        <v>38650.69</v>
      </c>
      <c r="FI50" s="24">
        <v>42013.33</v>
      </c>
      <c r="FJ50" s="24">
        <v>39304.690000000024</v>
      </c>
      <c r="FK50" s="24">
        <v>36649.119999999995</v>
      </c>
      <c r="FL50" s="24">
        <v>40531.058000000005</v>
      </c>
      <c r="FM50" s="24">
        <v>38194.82</v>
      </c>
      <c r="FN50" s="24">
        <v>41043.600000000006</v>
      </c>
      <c r="FO50" s="18">
        <f>SUM(FC50:FN50)</f>
        <v>465350.23800000001</v>
      </c>
      <c r="FP50" s="24">
        <v>34708.199999999997</v>
      </c>
      <c r="FQ50" s="24">
        <v>33862.300000000003</v>
      </c>
      <c r="FR50" s="24">
        <v>36681.1</v>
      </c>
      <c r="FS50" s="24">
        <v>33735.399999999994</v>
      </c>
      <c r="FT50" s="24">
        <v>38858.9</v>
      </c>
      <c r="FU50" s="24">
        <v>42599.19999999999</v>
      </c>
      <c r="FV50" s="24">
        <v>55017.7</v>
      </c>
      <c r="FW50" s="24">
        <v>60478.200000000012</v>
      </c>
      <c r="FX50" s="24">
        <v>62782.100000000006</v>
      </c>
      <c r="FY50" s="24">
        <v>58356.2</v>
      </c>
      <c r="FZ50" s="24">
        <v>68399.8</v>
      </c>
      <c r="GA50" s="24">
        <v>73649.099999999991</v>
      </c>
      <c r="GB50" s="18">
        <f>SUM(FP50:GA50)</f>
        <v>599128.19999999995</v>
      </c>
      <c r="GC50" s="24">
        <v>60694.099999999991</v>
      </c>
      <c r="GD50" s="24">
        <v>65863.200000000012</v>
      </c>
      <c r="GE50" s="24">
        <v>36905.5</v>
      </c>
      <c r="GF50" s="24">
        <v>9406.6999999999989</v>
      </c>
      <c r="GG50" s="24">
        <v>7487.9999999999991</v>
      </c>
      <c r="GH50" s="24">
        <v>8832.0999999999985</v>
      </c>
      <c r="GI50" s="24">
        <v>18576.600000000006</v>
      </c>
      <c r="GJ50" s="24">
        <v>7948</v>
      </c>
      <c r="GK50" s="24">
        <v>12055.4</v>
      </c>
      <c r="GL50" s="24">
        <v>25594.6</v>
      </c>
      <c r="GM50" s="24">
        <v>27621.899999999998</v>
      </c>
      <c r="GN50" s="24">
        <v>50267.400000000009</v>
      </c>
      <c r="GO50" s="25">
        <f t="shared" ref="GO50:GO62" si="78">SUM(GC50:GN50)</f>
        <v>331253.50000000006</v>
      </c>
      <c r="GP50" s="24">
        <v>38898.200000000004</v>
      </c>
      <c r="GQ50" s="24">
        <v>34711.1</v>
      </c>
      <c r="GR50" s="24">
        <v>48444.2</v>
      </c>
      <c r="GS50" s="24">
        <v>29914.400000000001</v>
      </c>
      <c r="GT50" s="24">
        <v>34102.899999999994</v>
      </c>
      <c r="GU50" s="24">
        <v>28483.300000000003</v>
      </c>
      <c r="GV50" s="24">
        <v>33472.200000000004</v>
      </c>
      <c r="GW50" s="24">
        <v>29992.299999999996</v>
      </c>
      <c r="GX50" s="24">
        <v>33545.900000000009</v>
      </c>
      <c r="GY50" s="24">
        <v>29011.800000000003</v>
      </c>
      <c r="GZ50" s="24">
        <v>40785.100000000013</v>
      </c>
      <c r="HA50" s="24">
        <v>39540.699999999997</v>
      </c>
      <c r="HB50" s="25">
        <f>SUM(GP50:HA50)</f>
        <v>420902.10000000003</v>
      </c>
      <c r="HC50" s="24">
        <v>26853.5</v>
      </c>
      <c r="HD50" s="24">
        <v>29550.199999999997</v>
      </c>
      <c r="HE50" s="24">
        <v>35618.49</v>
      </c>
      <c r="HF50" s="24">
        <v>47582.6</v>
      </c>
      <c r="HG50" s="24">
        <v>33678</v>
      </c>
      <c r="HH50" s="24">
        <v>34437.600000000006</v>
      </c>
      <c r="HI50" s="24">
        <v>39899</v>
      </c>
      <c r="HJ50" s="24">
        <v>46750.200000000012</v>
      </c>
      <c r="HK50" s="24">
        <v>44702.900000000009</v>
      </c>
      <c r="HL50" s="24">
        <v>47437.900000000009</v>
      </c>
      <c r="HM50" s="24">
        <v>45138.599999999991</v>
      </c>
      <c r="HN50" s="24">
        <v>69834</v>
      </c>
      <c r="HO50" s="25">
        <f t="shared" ref="HO50:HO62" si="79">SUM(HC50:HN50)</f>
        <v>501482.99000000005</v>
      </c>
      <c r="HP50" s="24">
        <v>48698.899999999994</v>
      </c>
      <c r="HQ50" s="24">
        <v>42373</v>
      </c>
      <c r="HR50" s="24">
        <v>63891.7</v>
      </c>
      <c r="HS50" s="24">
        <v>48168.800000000003</v>
      </c>
      <c r="HT50" s="24">
        <v>50745.2</v>
      </c>
      <c r="HU50" s="24">
        <v>40065.299999999996</v>
      </c>
      <c r="HV50" s="24">
        <v>46647.7</v>
      </c>
      <c r="HW50" s="24">
        <v>45630.2</v>
      </c>
      <c r="HX50" s="24">
        <v>49277.399999999994</v>
      </c>
      <c r="HY50" s="24">
        <v>55660.700000000012</v>
      </c>
      <c r="HZ50" s="24">
        <v>56231.5</v>
      </c>
      <c r="IA50" s="24">
        <v>56488.19999999999</v>
      </c>
      <c r="IB50" s="25">
        <f>SUM(HP50:IA50)</f>
        <v>603878.59999999986</v>
      </c>
      <c r="IC50" s="24">
        <v>45619.4</v>
      </c>
      <c r="ID50" s="24">
        <v>49185.599999999999</v>
      </c>
      <c r="IE50" s="24">
        <v>48361.1</v>
      </c>
      <c r="IF50" s="18">
        <v>48718.8</v>
      </c>
      <c r="IG50" s="18">
        <v>51403.219999999994</v>
      </c>
      <c r="IH50" s="24">
        <v>46216.72</v>
      </c>
      <c r="II50" s="24">
        <v>51718.89</v>
      </c>
      <c r="IJ50" s="24">
        <v>51659.76</v>
      </c>
      <c r="IK50" s="24">
        <v>48225.08</v>
      </c>
      <c r="IL50" s="24">
        <v>59321.01</v>
      </c>
      <c r="IM50" s="24">
        <v>69561.679999999993</v>
      </c>
      <c r="IN50" s="24">
        <v>55840.29</v>
      </c>
      <c r="IO50" s="25">
        <f>SUM(IC50:IN50)</f>
        <v>625831.55000000005</v>
      </c>
      <c r="IP50" s="24">
        <v>46671.98</v>
      </c>
      <c r="IQ50" s="24">
        <v>52412.800000000003</v>
      </c>
      <c r="IR50" s="24">
        <v>61614.28</v>
      </c>
      <c r="IS50" s="18">
        <f>51.76274*1000</f>
        <v>51762.74</v>
      </c>
      <c r="IT50" s="18">
        <f>67.84125*1000</f>
        <v>67841.25</v>
      </c>
      <c r="IU50" s="24">
        <v>57427.97</v>
      </c>
      <c r="IV50" s="24">
        <v>62560.92</v>
      </c>
      <c r="IW50" s="24">
        <v>56302.97</v>
      </c>
      <c r="IX50" s="24">
        <v>57827.5</v>
      </c>
      <c r="IY50" s="24">
        <v>58261.13</v>
      </c>
      <c r="IZ50" s="24">
        <v>70908</v>
      </c>
      <c r="JA50" s="24"/>
      <c r="JB50" s="25">
        <f>SUM(IP50:JA50)</f>
        <v>643591.54</v>
      </c>
    </row>
    <row r="51" spans="1:262" ht="15.9" customHeight="1">
      <c r="A51" s="17" t="s">
        <v>103</v>
      </c>
      <c r="B51" s="17" t="s">
        <v>7</v>
      </c>
      <c r="C51" s="18">
        <v>0</v>
      </c>
      <c r="D51" s="18">
        <v>0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18">
        <f t="shared" ref="O51:O60" si="80">SUM(C51:N51)</f>
        <v>0</v>
      </c>
      <c r="P51" s="18">
        <v>0</v>
      </c>
      <c r="Q51" s="18">
        <v>0</v>
      </c>
      <c r="R51" s="18">
        <v>0</v>
      </c>
      <c r="S51" s="18">
        <v>642.5</v>
      </c>
      <c r="T51" s="18">
        <v>0</v>
      </c>
      <c r="U51" s="18">
        <v>0</v>
      </c>
      <c r="V51" s="18">
        <v>0</v>
      </c>
      <c r="W51" s="18">
        <v>0</v>
      </c>
      <c r="X51" s="18">
        <v>0</v>
      </c>
      <c r="Y51" s="18">
        <v>4235</v>
      </c>
      <c r="Z51" s="18">
        <v>0</v>
      </c>
      <c r="AA51" s="18">
        <v>0</v>
      </c>
      <c r="AB51" s="18">
        <f t="shared" ref="AB51:AB60" si="81">SUM(P51:AA51)</f>
        <v>4877.5</v>
      </c>
      <c r="AC51" s="18">
        <v>0</v>
      </c>
      <c r="AD51" s="18">
        <v>0</v>
      </c>
      <c r="AE51" s="18">
        <v>1204.5</v>
      </c>
      <c r="AF51" s="18">
        <v>11678</v>
      </c>
      <c r="AG51" s="18">
        <v>0</v>
      </c>
      <c r="AH51" s="18">
        <v>0</v>
      </c>
      <c r="AI51" s="18">
        <v>0</v>
      </c>
      <c r="AJ51" s="18">
        <v>0</v>
      </c>
      <c r="AK51" s="18">
        <v>0</v>
      </c>
      <c r="AL51" s="18">
        <v>0</v>
      </c>
      <c r="AM51" s="18">
        <v>0</v>
      </c>
      <c r="AN51" s="18">
        <v>0</v>
      </c>
      <c r="AO51" s="18">
        <f t="shared" ref="AO51:AO60" si="82">SUM(AC51:AN51)</f>
        <v>12882.5</v>
      </c>
      <c r="AP51" s="18">
        <v>0</v>
      </c>
      <c r="AQ51" s="18">
        <v>0</v>
      </c>
      <c r="AR51" s="18">
        <v>0</v>
      </c>
      <c r="AS51" s="18">
        <v>0</v>
      </c>
      <c r="AT51" s="18">
        <v>0</v>
      </c>
      <c r="AU51" s="18">
        <v>0</v>
      </c>
      <c r="AV51" s="18">
        <v>0</v>
      </c>
      <c r="AW51" s="18">
        <v>0</v>
      </c>
      <c r="AX51" s="18">
        <v>0</v>
      </c>
      <c r="AY51" s="18">
        <v>0</v>
      </c>
      <c r="AZ51" s="18">
        <v>0</v>
      </c>
      <c r="BA51" s="18">
        <v>0</v>
      </c>
      <c r="BB51" s="18">
        <f t="shared" si="71"/>
        <v>0</v>
      </c>
      <c r="BC51" s="18">
        <v>0</v>
      </c>
      <c r="BD51" s="18">
        <v>0</v>
      </c>
      <c r="BE51" s="18">
        <v>0</v>
      </c>
      <c r="BF51" s="18">
        <v>0</v>
      </c>
      <c r="BG51" s="18">
        <v>0</v>
      </c>
      <c r="BH51" s="18">
        <v>0</v>
      </c>
      <c r="BI51" s="18">
        <v>0</v>
      </c>
      <c r="BJ51" s="18">
        <v>0</v>
      </c>
      <c r="BK51" s="18">
        <v>0</v>
      </c>
      <c r="BL51" s="18">
        <v>0</v>
      </c>
      <c r="BM51" s="18">
        <v>0</v>
      </c>
      <c r="BN51" s="18">
        <v>0</v>
      </c>
      <c r="BO51" s="18">
        <f t="shared" si="72"/>
        <v>0</v>
      </c>
      <c r="BP51" s="18">
        <v>0</v>
      </c>
      <c r="BQ51" s="18">
        <v>0</v>
      </c>
      <c r="BR51" s="18">
        <v>0</v>
      </c>
      <c r="BS51" s="18">
        <v>0</v>
      </c>
      <c r="BT51" s="18">
        <v>0</v>
      </c>
      <c r="BU51" s="18">
        <v>0</v>
      </c>
      <c r="BV51" s="18">
        <v>0</v>
      </c>
      <c r="BW51" s="18">
        <v>0</v>
      </c>
      <c r="BX51" s="18">
        <v>0</v>
      </c>
      <c r="BY51" s="18">
        <v>0</v>
      </c>
      <c r="BZ51" s="18">
        <v>0</v>
      </c>
      <c r="CA51" s="18">
        <v>0</v>
      </c>
      <c r="CB51" s="18">
        <f t="shared" si="73"/>
        <v>0</v>
      </c>
      <c r="CC51" s="18">
        <v>0</v>
      </c>
      <c r="CD51" s="18">
        <v>0</v>
      </c>
      <c r="CE51" s="18">
        <v>0</v>
      </c>
      <c r="CF51" s="18">
        <v>0</v>
      </c>
      <c r="CG51" s="18">
        <v>0</v>
      </c>
      <c r="CH51" s="18">
        <v>0</v>
      </c>
      <c r="CI51" s="18">
        <v>0</v>
      </c>
      <c r="CJ51" s="18">
        <v>0</v>
      </c>
      <c r="CK51" s="18">
        <v>0</v>
      </c>
      <c r="CL51" s="18">
        <v>0</v>
      </c>
      <c r="CM51" s="18">
        <v>0</v>
      </c>
      <c r="CN51" s="18">
        <v>0</v>
      </c>
      <c r="CO51" s="18">
        <f t="shared" si="74"/>
        <v>0</v>
      </c>
      <c r="CP51" s="18">
        <v>0</v>
      </c>
      <c r="CQ51" s="18">
        <v>0</v>
      </c>
      <c r="CR51" s="18">
        <v>0</v>
      </c>
      <c r="CS51" s="18">
        <v>0</v>
      </c>
      <c r="CT51" s="18">
        <v>0</v>
      </c>
      <c r="CU51" s="18">
        <v>0</v>
      </c>
      <c r="CV51" s="18">
        <v>0</v>
      </c>
      <c r="CW51" s="18">
        <v>0</v>
      </c>
      <c r="CX51" s="18">
        <v>0</v>
      </c>
      <c r="CY51" s="18">
        <v>0</v>
      </c>
      <c r="CZ51" s="18">
        <v>0</v>
      </c>
      <c r="DA51" s="18">
        <v>0</v>
      </c>
      <c r="DB51" s="18">
        <f t="shared" si="75"/>
        <v>0</v>
      </c>
      <c r="DC51" s="18">
        <v>0</v>
      </c>
      <c r="DD51" s="18">
        <v>0</v>
      </c>
      <c r="DE51" s="18">
        <v>0</v>
      </c>
      <c r="DF51" s="18">
        <v>0</v>
      </c>
      <c r="DG51" s="18">
        <v>0</v>
      </c>
      <c r="DH51" s="18">
        <v>0</v>
      </c>
      <c r="DI51" s="18">
        <v>0</v>
      </c>
      <c r="DJ51" s="18">
        <v>0</v>
      </c>
      <c r="DK51" s="18">
        <v>0</v>
      </c>
      <c r="DL51" s="18">
        <v>0</v>
      </c>
      <c r="DM51" s="18">
        <v>0</v>
      </c>
      <c r="DN51" s="18">
        <v>0</v>
      </c>
      <c r="DO51" s="18">
        <f t="shared" si="76"/>
        <v>0</v>
      </c>
      <c r="DP51" s="18">
        <v>0</v>
      </c>
      <c r="DQ51" s="18">
        <v>0</v>
      </c>
      <c r="DR51" s="18">
        <v>0</v>
      </c>
      <c r="DS51" s="18">
        <v>0</v>
      </c>
      <c r="DT51" s="18">
        <v>0</v>
      </c>
      <c r="DU51" s="18">
        <v>0</v>
      </c>
      <c r="DV51" s="18">
        <v>0</v>
      </c>
      <c r="DW51" s="18">
        <v>0</v>
      </c>
      <c r="DX51" s="18">
        <v>0</v>
      </c>
      <c r="DY51" s="18">
        <v>0</v>
      </c>
      <c r="DZ51" s="18">
        <v>0</v>
      </c>
      <c r="EA51" s="18">
        <v>0</v>
      </c>
      <c r="EB51" s="18">
        <f t="shared" si="77"/>
        <v>0</v>
      </c>
      <c r="EC51" s="18">
        <v>0</v>
      </c>
      <c r="ED51" s="18">
        <v>0</v>
      </c>
      <c r="EE51" s="18">
        <v>0</v>
      </c>
      <c r="EF51" s="18">
        <v>0</v>
      </c>
      <c r="EG51" s="18">
        <v>0</v>
      </c>
      <c r="EH51" s="18">
        <v>0</v>
      </c>
      <c r="EI51" s="18">
        <v>0</v>
      </c>
      <c r="EJ51" s="18">
        <v>0</v>
      </c>
      <c r="EK51" s="18">
        <v>0</v>
      </c>
      <c r="EL51" s="18">
        <v>0</v>
      </c>
      <c r="EM51" s="18">
        <v>0</v>
      </c>
      <c r="EN51" s="18">
        <v>0</v>
      </c>
      <c r="EO51" s="18">
        <f t="shared" ref="EO51:EO61" si="83">SUM(EC51:EN51)</f>
        <v>0</v>
      </c>
      <c r="EP51" s="24">
        <v>0</v>
      </c>
      <c r="EQ51" s="18">
        <v>0</v>
      </c>
      <c r="ER51" s="18">
        <v>9000</v>
      </c>
      <c r="ES51" s="18">
        <v>0</v>
      </c>
      <c r="ET51" s="18">
        <v>0</v>
      </c>
      <c r="EU51" s="18">
        <v>0</v>
      </c>
      <c r="EV51" s="18">
        <v>0</v>
      </c>
      <c r="EW51" s="18">
        <v>0</v>
      </c>
      <c r="EX51" s="18">
        <v>0</v>
      </c>
      <c r="EY51" s="18">
        <v>0</v>
      </c>
      <c r="EZ51" s="18">
        <v>0</v>
      </c>
      <c r="FA51" s="18">
        <v>0</v>
      </c>
      <c r="FB51" s="18">
        <f t="shared" ref="FB51:FB61" si="84">SUM(EP51:FA51)</f>
        <v>9000</v>
      </c>
      <c r="FC51" s="24">
        <v>0</v>
      </c>
      <c r="FD51" s="18">
        <v>0</v>
      </c>
      <c r="FE51" s="18">
        <v>0</v>
      </c>
      <c r="FF51" s="18">
        <v>0</v>
      </c>
      <c r="FG51" s="18">
        <v>0</v>
      </c>
      <c r="FH51" s="18">
        <v>0</v>
      </c>
      <c r="FI51" s="18">
        <v>0</v>
      </c>
      <c r="FJ51" s="18">
        <v>0</v>
      </c>
      <c r="FK51" s="18">
        <v>0</v>
      </c>
      <c r="FL51" s="18">
        <v>0</v>
      </c>
      <c r="FM51" s="18">
        <v>0</v>
      </c>
      <c r="FN51" s="18">
        <v>0</v>
      </c>
      <c r="FO51" s="18">
        <f t="shared" ref="FO51:FO61" si="85">SUM(FC51:FN51)</f>
        <v>0</v>
      </c>
      <c r="FP51" s="24">
        <v>0</v>
      </c>
      <c r="FQ51" s="18">
        <v>0</v>
      </c>
      <c r="FR51" s="18">
        <v>0</v>
      </c>
      <c r="FS51" s="18">
        <v>0</v>
      </c>
      <c r="FT51" s="18">
        <v>0</v>
      </c>
      <c r="FU51" s="18">
        <v>0</v>
      </c>
      <c r="FV51" s="18">
        <v>0</v>
      </c>
      <c r="FW51" s="18">
        <v>0</v>
      </c>
      <c r="FX51" s="18">
        <v>0</v>
      </c>
      <c r="FY51" s="18">
        <v>0</v>
      </c>
      <c r="FZ51" s="18">
        <v>0</v>
      </c>
      <c r="GA51" s="18">
        <v>0</v>
      </c>
      <c r="GB51" s="18">
        <f t="shared" ref="GB51:GB61" si="86">SUM(FP51:GA51)</f>
        <v>0</v>
      </c>
      <c r="GC51" s="24">
        <v>0</v>
      </c>
      <c r="GD51" s="18">
        <v>0</v>
      </c>
      <c r="GE51" s="18">
        <v>0</v>
      </c>
      <c r="GF51" s="18">
        <v>5327</v>
      </c>
      <c r="GG51" s="18">
        <v>0</v>
      </c>
      <c r="GH51" s="18">
        <v>0</v>
      </c>
      <c r="GI51" s="18">
        <v>700</v>
      </c>
      <c r="GJ51" s="18">
        <v>0</v>
      </c>
      <c r="GK51" s="18">
        <v>0</v>
      </c>
      <c r="GL51" s="18">
        <v>0</v>
      </c>
      <c r="GM51" s="18">
        <v>0</v>
      </c>
      <c r="GN51" s="18">
        <v>0</v>
      </c>
      <c r="GO51" s="25">
        <f t="shared" si="78"/>
        <v>6027</v>
      </c>
      <c r="GP51" s="24">
        <v>0</v>
      </c>
      <c r="GQ51" s="18">
        <v>0</v>
      </c>
      <c r="GR51" s="18">
        <v>0</v>
      </c>
      <c r="GS51" s="18">
        <v>0</v>
      </c>
      <c r="GT51" s="18">
        <v>5.7140000000000004</v>
      </c>
      <c r="GU51" s="18">
        <v>0</v>
      </c>
      <c r="GV51" s="18">
        <v>0</v>
      </c>
      <c r="GW51" s="18">
        <v>0</v>
      </c>
      <c r="GX51" s="18">
        <v>0</v>
      </c>
      <c r="GY51" s="18">
        <v>0</v>
      </c>
      <c r="GZ51" s="18">
        <v>0</v>
      </c>
      <c r="HA51" s="18">
        <v>22.42</v>
      </c>
      <c r="HB51" s="25">
        <f t="shared" ref="HB51:HB62" si="87">SUM(GP51:HA51)</f>
        <v>28.134</v>
      </c>
      <c r="HC51" s="24">
        <v>0</v>
      </c>
      <c r="HD51" s="24">
        <v>0</v>
      </c>
      <c r="HE51" s="24">
        <v>0</v>
      </c>
      <c r="HF51" s="24">
        <v>0</v>
      </c>
      <c r="HG51" s="24">
        <v>0</v>
      </c>
      <c r="HH51" s="24">
        <v>0</v>
      </c>
      <c r="HI51" s="24">
        <v>0</v>
      </c>
      <c r="HJ51" s="24">
        <v>0</v>
      </c>
      <c r="HK51" s="24">
        <v>0</v>
      </c>
      <c r="HL51" s="24">
        <v>0</v>
      </c>
      <c r="HM51" s="24">
        <v>0</v>
      </c>
      <c r="HN51" s="24">
        <v>0</v>
      </c>
      <c r="HO51" s="25">
        <f t="shared" si="79"/>
        <v>0</v>
      </c>
      <c r="HP51" s="24">
        <v>0</v>
      </c>
      <c r="HQ51" s="24">
        <v>342</v>
      </c>
      <c r="HR51" s="24">
        <v>0</v>
      </c>
      <c r="HS51" s="24">
        <v>936</v>
      </c>
      <c r="HT51" s="24">
        <v>0</v>
      </c>
      <c r="HU51" s="24">
        <v>0</v>
      </c>
      <c r="HV51" s="24">
        <v>0</v>
      </c>
      <c r="HW51" s="24">
        <v>0</v>
      </c>
      <c r="HX51" s="24">
        <v>0</v>
      </c>
      <c r="HY51" s="24">
        <v>0</v>
      </c>
      <c r="HZ51" s="24">
        <v>0</v>
      </c>
      <c r="IA51" s="24">
        <v>0</v>
      </c>
      <c r="IB51" s="25">
        <f t="shared" ref="IB51:IB62" si="88">SUM(HP51:IA51)</f>
        <v>1278</v>
      </c>
      <c r="IC51" s="24">
        <v>0</v>
      </c>
      <c r="ID51" s="24">
        <v>0</v>
      </c>
      <c r="IE51" s="24">
        <v>0</v>
      </c>
      <c r="IF51" s="18">
        <v>0</v>
      </c>
      <c r="IG51" s="18">
        <v>0</v>
      </c>
      <c r="IH51" s="24">
        <v>0</v>
      </c>
      <c r="II51" s="24">
        <v>0</v>
      </c>
      <c r="IJ51" s="24">
        <v>0</v>
      </c>
      <c r="IK51" s="24">
        <v>0</v>
      </c>
      <c r="IL51" s="24">
        <v>0</v>
      </c>
      <c r="IM51" s="24">
        <v>0</v>
      </c>
      <c r="IN51" s="24">
        <v>0</v>
      </c>
      <c r="IO51" s="25">
        <f t="shared" ref="IO51:IO62" si="89">SUM(IC51:IN51)</f>
        <v>0</v>
      </c>
      <c r="IP51" s="24">
        <v>0</v>
      </c>
      <c r="IQ51" s="24">
        <v>0</v>
      </c>
      <c r="IR51" s="24">
        <v>0</v>
      </c>
      <c r="IS51" s="18">
        <v>0</v>
      </c>
      <c r="IT51" s="18">
        <v>0</v>
      </c>
      <c r="IU51" s="24">
        <v>0</v>
      </c>
      <c r="IV51" s="24">
        <v>0</v>
      </c>
      <c r="IW51" s="24">
        <v>0</v>
      </c>
      <c r="IX51" s="24">
        <v>0</v>
      </c>
      <c r="IY51" s="24">
        <v>0</v>
      </c>
      <c r="IZ51" s="24">
        <v>0</v>
      </c>
      <c r="JA51" s="24"/>
      <c r="JB51" s="25">
        <f t="shared" ref="JB51:JB62" si="90">SUM(IP51:JA51)</f>
        <v>0</v>
      </c>
    </row>
    <row r="52" spans="1:262" ht="15.9" customHeight="1">
      <c r="A52" s="17" t="s">
        <v>104</v>
      </c>
      <c r="B52" s="17" t="s">
        <v>5</v>
      </c>
      <c r="C52" s="18">
        <v>0</v>
      </c>
      <c r="D52" s="18">
        <v>0</v>
      </c>
      <c r="E52" s="18">
        <v>0</v>
      </c>
      <c r="F52" s="18">
        <v>0</v>
      </c>
      <c r="G52" s="18">
        <v>0</v>
      </c>
      <c r="H52" s="18">
        <v>0</v>
      </c>
      <c r="I52" s="18">
        <v>0</v>
      </c>
      <c r="J52" s="18">
        <v>0</v>
      </c>
      <c r="K52" s="18">
        <v>0</v>
      </c>
      <c r="L52" s="18">
        <v>0</v>
      </c>
      <c r="M52" s="18">
        <v>0</v>
      </c>
      <c r="N52" s="18">
        <v>0</v>
      </c>
      <c r="O52" s="18">
        <f t="shared" si="80"/>
        <v>0</v>
      </c>
      <c r="P52" s="18">
        <v>0</v>
      </c>
      <c r="Q52" s="18">
        <v>0</v>
      </c>
      <c r="R52" s="18">
        <v>0</v>
      </c>
      <c r="S52" s="18">
        <v>0</v>
      </c>
      <c r="T52" s="18">
        <v>0</v>
      </c>
      <c r="U52" s="18">
        <v>0</v>
      </c>
      <c r="V52" s="18">
        <v>6665.5</v>
      </c>
      <c r="W52" s="18">
        <v>6403.2999999999993</v>
      </c>
      <c r="X52" s="18">
        <v>7220.4000000000005</v>
      </c>
      <c r="Y52" s="18">
        <v>7070.800000000002</v>
      </c>
      <c r="Z52" s="18">
        <v>7195.0599999999995</v>
      </c>
      <c r="AA52" s="18">
        <v>7129.2</v>
      </c>
      <c r="AB52" s="18">
        <f t="shared" si="81"/>
        <v>41684.26</v>
      </c>
      <c r="AC52" s="18">
        <v>0</v>
      </c>
      <c r="AD52" s="18">
        <v>0</v>
      </c>
      <c r="AE52" s="18">
        <v>0</v>
      </c>
      <c r="AF52" s="18">
        <v>0</v>
      </c>
      <c r="AG52" s="18">
        <v>0</v>
      </c>
      <c r="AH52" s="18">
        <v>0</v>
      </c>
      <c r="AI52" s="18">
        <v>0</v>
      </c>
      <c r="AJ52" s="18">
        <v>0</v>
      </c>
      <c r="AK52" s="18">
        <v>0</v>
      </c>
      <c r="AL52" s="18">
        <v>0</v>
      </c>
      <c r="AM52" s="18">
        <v>0</v>
      </c>
      <c r="AN52" s="18">
        <v>0</v>
      </c>
      <c r="AO52" s="18">
        <f t="shared" si="82"/>
        <v>0</v>
      </c>
      <c r="AP52" s="18">
        <v>0</v>
      </c>
      <c r="AQ52" s="18">
        <v>0</v>
      </c>
      <c r="AR52" s="18">
        <v>0</v>
      </c>
      <c r="AS52" s="18">
        <v>0</v>
      </c>
      <c r="AT52" s="18">
        <v>0</v>
      </c>
      <c r="AU52" s="18">
        <v>0</v>
      </c>
      <c r="AV52" s="18">
        <v>0</v>
      </c>
      <c r="AW52" s="18">
        <v>0</v>
      </c>
      <c r="AX52" s="18">
        <v>0</v>
      </c>
      <c r="AY52" s="18">
        <v>0</v>
      </c>
      <c r="AZ52" s="18">
        <v>8192</v>
      </c>
      <c r="BA52" s="18">
        <v>50</v>
      </c>
      <c r="BB52" s="18">
        <f t="shared" si="71"/>
        <v>8242</v>
      </c>
      <c r="BC52" s="18">
        <v>0</v>
      </c>
      <c r="BD52" s="18">
        <v>0</v>
      </c>
      <c r="BE52" s="18">
        <v>0</v>
      </c>
      <c r="BF52" s="18">
        <v>0</v>
      </c>
      <c r="BG52" s="18">
        <v>0</v>
      </c>
      <c r="BH52" s="18">
        <v>0</v>
      </c>
      <c r="BI52" s="18">
        <v>0</v>
      </c>
      <c r="BJ52" s="18">
        <v>1</v>
      </c>
      <c r="BK52" s="18">
        <v>0</v>
      </c>
      <c r="BL52" s="18">
        <v>38.700000000000003</v>
      </c>
      <c r="BM52" s="18">
        <v>400.46</v>
      </c>
      <c r="BN52" s="18">
        <v>128.88</v>
      </c>
      <c r="BO52" s="18">
        <f t="shared" si="72"/>
        <v>569.04</v>
      </c>
      <c r="BP52" s="18">
        <v>169.83999999999997</v>
      </c>
      <c r="BQ52" s="18">
        <v>43.78</v>
      </c>
      <c r="BR52" s="18">
        <v>295.68</v>
      </c>
      <c r="BS52" s="18">
        <v>1525.6</v>
      </c>
      <c r="BT52" s="18">
        <v>74.33</v>
      </c>
      <c r="BU52" s="18">
        <v>89.5</v>
      </c>
      <c r="BV52" s="18">
        <v>14</v>
      </c>
      <c r="BW52" s="18">
        <v>0.69</v>
      </c>
      <c r="BX52" s="18">
        <v>0</v>
      </c>
      <c r="BY52" s="18">
        <v>97.1</v>
      </c>
      <c r="BZ52" s="18">
        <v>14</v>
      </c>
      <c r="CA52" s="18">
        <v>496.7</v>
      </c>
      <c r="CB52" s="18">
        <f t="shared" si="73"/>
        <v>2821.22</v>
      </c>
      <c r="CC52" s="18">
        <v>475.3</v>
      </c>
      <c r="CD52" s="18">
        <v>39.299999999999997</v>
      </c>
      <c r="CE52" s="18">
        <v>0</v>
      </c>
      <c r="CF52" s="18">
        <v>0</v>
      </c>
      <c r="CG52" s="18">
        <v>0</v>
      </c>
      <c r="CH52" s="18">
        <v>0</v>
      </c>
      <c r="CI52" s="18">
        <v>0</v>
      </c>
      <c r="CJ52" s="18">
        <v>0</v>
      </c>
      <c r="CK52" s="18">
        <v>0</v>
      </c>
      <c r="CL52" s="18">
        <v>0</v>
      </c>
      <c r="CM52" s="18">
        <v>0</v>
      </c>
      <c r="CN52" s="18">
        <v>0</v>
      </c>
      <c r="CO52" s="18">
        <f t="shared" si="74"/>
        <v>514.6</v>
      </c>
      <c r="CP52" s="18">
        <v>0</v>
      </c>
      <c r="CQ52" s="18">
        <v>0</v>
      </c>
      <c r="CR52" s="18">
        <v>0</v>
      </c>
      <c r="CS52" s="18">
        <v>0</v>
      </c>
      <c r="CT52" s="18">
        <v>0</v>
      </c>
      <c r="CU52" s="18">
        <v>0</v>
      </c>
      <c r="CV52" s="18">
        <v>0</v>
      </c>
      <c r="CW52" s="18">
        <v>0</v>
      </c>
      <c r="CX52" s="18">
        <v>0</v>
      </c>
      <c r="CY52" s="18">
        <v>0</v>
      </c>
      <c r="CZ52" s="18">
        <v>0</v>
      </c>
      <c r="DA52" s="18">
        <v>0</v>
      </c>
      <c r="DB52" s="18">
        <f t="shared" si="75"/>
        <v>0</v>
      </c>
      <c r="DC52" s="18">
        <v>0</v>
      </c>
      <c r="DD52" s="18">
        <v>0</v>
      </c>
      <c r="DE52" s="18">
        <v>0</v>
      </c>
      <c r="DF52" s="18">
        <v>0</v>
      </c>
      <c r="DG52" s="18">
        <v>0</v>
      </c>
      <c r="DH52" s="18">
        <v>0</v>
      </c>
      <c r="DI52" s="18">
        <v>0</v>
      </c>
      <c r="DJ52" s="18">
        <v>0</v>
      </c>
      <c r="DK52" s="18">
        <v>0</v>
      </c>
      <c r="DL52" s="18">
        <v>0</v>
      </c>
      <c r="DM52" s="18">
        <v>0</v>
      </c>
      <c r="DN52" s="18">
        <v>0</v>
      </c>
      <c r="DO52" s="18">
        <f t="shared" si="76"/>
        <v>0</v>
      </c>
      <c r="DP52" s="18">
        <v>0</v>
      </c>
      <c r="DQ52" s="18">
        <v>0</v>
      </c>
      <c r="DR52" s="18">
        <v>0</v>
      </c>
      <c r="DS52" s="18">
        <v>0</v>
      </c>
      <c r="DT52" s="18">
        <v>0</v>
      </c>
      <c r="DU52" s="18">
        <v>0</v>
      </c>
      <c r="DV52" s="18">
        <v>0</v>
      </c>
      <c r="DW52" s="18">
        <v>0</v>
      </c>
      <c r="DX52" s="18">
        <v>0</v>
      </c>
      <c r="DY52" s="18">
        <v>0</v>
      </c>
      <c r="DZ52" s="18">
        <v>0</v>
      </c>
      <c r="EA52" s="18">
        <v>0</v>
      </c>
      <c r="EB52" s="18">
        <f t="shared" si="77"/>
        <v>0</v>
      </c>
      <c r="EC52" s="18">
        <v>0</v>
      </c>
      <c r="ED52" s="18">
        <v>0</v>
      </c>
      <c r="EE52" s="18">
        <v>0</v>
      </c>
      <c r="EF52" s="18">
        <v>0</v>
      </c>
      <c r="EG52" s="18">
        <v>0</v>
      </c>
      <c r="EH52" s="18">
        <v>0</v>
      </c>
      <c r="EI52" s="18">
        <v>0</v>
      </c>
      <c r="EJ52" s="18">
        <v>0</v>
      </c>
      <c r="EK52" s="18">
        <v>0</v>
      </c>
      <c r="EL52" s="18">
        <v>0</v>
      </c>
      <c r="EM52" s="18">
        <v>0</v>
      </c>
      <c r="EN52" s="18">
        <v>0</v>
      </c>
      <c r="EO52" s="18">
        <f t="shared" si="83"/>
        <v>0</v>
      </c>
      <c r="EP52" s="24">
        <v>0</v>
      </c>
      <c r="EQ52" s="18">
        <v>0</v>
      </c>
      <c r="ER52" s="18">
        <v>4800.16</v>
      </c>
      <c r="ES52" s="18">
        <v>0</v>
      </c>
      <c r="ET52" s="18">
        <v>0</v>
      </c>
      <c r="EU52" s="18">
        <v>0</v>
      </c>
      <c r="EV52" s="18">
        <v>0</v>
      </c>
      <c r="EW52" s="18">
        <v>0</v>
      </c>
      <c r="EX52" s="18">
        <v>0</v>
      </c>
      <c r="EY52" s="18">
        <v>0</v>
      </c>
      <c r="EZ52" s="18">
        <v>0</v>
      </c>
      <c r="FA52" s="18">
        <v>0</v>
      </c>
      <c r="FB52" s="18">
        <f t="shared" si="84"/>
        <v>4800.16</v>
      </c>
      <c r="FC52" s="24">
        <v>0</v>
      </c>
      <c r="FD52" s="18">
        <v>0</v>
      </c>
      <c r="FE52" s="18">
        <v>0</v>
      </c>
      <c r="FF52" s="18">
        <v>0</v>
      </c>
      <c r="FG52" s="18">
        <v>0</v>
      </c>
      <c r="FH52" s="18">
        <v>0</v>
      </c>
      <c r="FI52" s="18">
        <v>0</v>
      </c>
      <c r="FJ52" s="18">
        <v>0</v>
      </c>
      <c r="FK52" s="18">
        <v>0</v>
      </c>
      <c r="FL52" s="18">
        <v>0</v>
      </c>
      <c r="FM52" s="18">
        <v>0</v>
      </c>
      <c r="FN52" s="18">
        <v>0</v>
      </c>
      <c r="FO52" s="18">
        <f t="shared" si="85"/>
        <v>0</v>
      </c>
      <c r="FP52" s="24">
        <v>0</v>
      </c>
      <c r="FQ52" s="18">
        <v>0</v>
      </c>
      <c r="FR52" s="18">
        <v>0</v>
      </c>
      <c r="FS52" s="18">
        <v>0</v>
      </c>
      <c r="FT52" s="18">
        <v>0</v>
      </c>
      <c r="FU52" s="18">
        <v>0</v>
      </c>
      <c r="FV52" s="18">
        <v>0</v>
      </c>
      <c r="FW52" s="18">
        <v>0</v>
      </c>
      <c r="FX52" s="18">
        <v>0</v>
      </c>
      <c r="FY52" s="18">
        <v>0</v>
      </c>
      <c r="FZ52" s="18">
        <v>0</v>
      </c>
      <c r="GA52" s="18">
        <v>0</v>
      </c>
      <c r="GB52" s="18">
        <f t="shared" si="86"/>
        <v>0</v>
      </c>
      <c r="GC52" s="24">
        <v>0</v>
      </c>
      <c r="GD52" s="18">
        <v>0</v>
      </c>
      <c r="GE52" s="18">
        <v>0</v>
      </c>
      <c r="GF52" s="18">
        <v>0</v>
      </c>
      <c r="GG52" s="18">
        <v>0</v>
      </c>
      <c r="GH52" s="18">
        <v>0</v>
      </c>
      <c r="GI52" s="18">
        <v>0</v>
      </c>
      <c r="GJ52" s="18">
        <v>0</v>
      </c>
      <c r="GK52" s="18">
        <v>0</v>
      </c>
      <c r="GL52" s="18">
        <v>0</v>
      </c>
      <c r="GM52" s="18">
        <v>0</v>
      </c>
      <c r="GN52" s="18">
        <v>0</v>
      </c>
      <c r="GO52" s="25">
        <f t="shared" si="78"/>
        <v>0</v>
      </c>
      <c r="GP52" s="24">
        <v>0</v>
      </c>
      <c r="GQ52" s="18">
        <v>0</v>
      </c>
      <c r="GR52" s="18">
        <v>0</v>
      </c>
      <c r="GS52" s="18">
        <v>0</v>
      </c>
      <c r="GT52" s="18">
        <v>0</v>
      </c>
      <c r="GU52" s="18">
        <v>0</v>
      </c>
      <c r="GV52" s="18">
        <v>0</v>
      </c>
      <c r="GW52" s="18">
        <v>0</v>
      </c>
      <c r="GX52" s="18">
        <v>0</v>
      </c>
      <c r="GY52" s="18">
        <v>0</v>
      </c>
      <c r="GZ52" s="18">
        <v>0</v>
      </c>
      <c r="HA52" s="18">
        <v>0</v>
      </c>
      <c r="HB52" s="25">
        <f t="shared" si="87"/>
        <v>0</v>
      </c>
      <c r="HC52" s="24">
        <v>0</v>
      </c>
      <c r="HD52" s="24">
        <v>0</v>
      </c>
      <c r="HE52" s="24">
        <v>0</v>
      </c>
      <c r="HF52" s="24">
        <v>522.81500000000005</v>
      </c>
      <c r="HG52" s="24">
        <v>0</v>
      </c>
      <c r="HH52" s="24">
        <v>721.66</v>
      </c>
      <c r="HI52" s="24">
        <v>0</v>
      </c>
      <c r="HJ52" s="24">
        <v>0</v>
      </c>
      <c r="HK52" s="24">
        <v>0</v>
      </c>
      <c r="HL52" s="24">
        <v>0</v>
      </c>
      <c r="HM52" s="24">
        <v>0</v>
      </c>
      <c r="HN52" s="24">
        <v>0</v>
      </c>
      <c r="HO52" s="25">
        <f t="shared" si="79"/>
        <v>1244.4749999999999</v>
      </c>
      <c r="HP52" s="24">
        <v>0</v>
      </c>
      <c r="HQ52" s="24">
        <v>0</v>
      </c>
      <c r="HR52" s="24">
        <v>0</v>
      </c>
      <c r="HS52" s="24">
        <v>0</v>
      </c>
      <c r="HT52" s="24">
        <v>0</v>
      </c>
      <c r="HU52" s="24">
        <v>0</v>
      </c>
      <c r="HV52" s="24">
        <v>0</v>
      </c>
      <c r="HW52" s="24">
        <v>0</v>
      </c>
      <c r="HX52" s="24">
        <v>0</v>
      </c>
      <c r="HY52" s="24">
        <v>0</v>
      </c>
      <c r="HZ52" s="24">
        <v>0</v>
      </c>
      <c r="IA52" s="24">
        <v>0</v>
      </c>
      <c r="IB52" s="25">
        <f t="shared" si="88"/>
        <v>0</v>
      </c>
      <c r="IC52" s="24">
        <v>0</v>
      </c>
      <c r="ID52" s="24">
        <v>0</v>
      </c>
      <c r="IE52" s="70">
        <v>0</v>
      </c>
      <c r="IF52" s="18">
        <v>0</v>
      </c>
      <c r="IG52" s="18">
        <v>0</v>
      </c>
      <c r="IH52" s="24">
        <v>0</v>
      </c>
      <c r="II52" s="54">
        <v>0</v>
      </c>
      <c r="IJ52" s="24">
        <v>0</v>
      </c>
      <c r="IK52" s="24">
        <v>0</v>
      </c>
      <c r="IL52" s="24">
        <v>0</v>
      </c>
      <c r="IM52" s="24">
        <v>0</v>
      </c>
      <c r="IN52" s="24">
        <v>0</v>
      </c>
      <c r="IO52" s="25">
        <f t="shared" si="89"/>
        <v>0</v>
      </c>
      <c r="IP52" s="24">
        <v>0</v>
      </c>
      <c r="IQ52" s="24">
        <v>0</v>
      </c>
      <c r="IR52" s="24">
        <v>0</v>
      </c>
      <c r="IS52" s="18">
        <v>0</v>
      </c>
      <c r="IT52" s="18">
        <v>0</v>
      </c>
      <c r="IU52" s="24">
        <v>0</v>
      </c>
      <c r="IV52" s="54">
        <v>0</v>
      </c>
      <c r="IW52" s="24">
        <v>0</v>
      </c>
      <c r="IX52" s="24">
        <v>0</v>
      </c>
      <c r="IY52" s="24">
        <v>0</v>
      </c>
      <c r="IZ52" s="24">
        <v>327</v>
      </c>
      <c r="JA52" s="24"/>
      <c r="JB52" s="25">
        <f t="shared" si="90"/>
        <v>327</v>
      </c>
    </row>
    <row r="53" spans="1:262" ht="15.9" customHeight="1">
      <c r="A53" s="17" t="s">
        <v>105</v>
      </c>
      <c r="B53" s="17" t="s">
        <v>9</v>
      </c>
      <c r="C53" s="18">
        <v>0</v>
      </c>
      <c r="D53" s="18">
        <v>0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18">
        <v>0</v>
      </c>
      <c r="N53" s="18">
        <v>671896.1599999998</v>
      </c>
      <c r="O53" s="18">
        <f t="shared" si="80"/>
        <v>671896.1599999998</v>
      </c>
      <c r="P53" s="18">
        <v>832807.2799999998</v>
      </c>
      <c r="Q53" s="18">
        <v>747670.40000000049</v>
      </c>
      <c r="R53" s="18">
        <v>602355.26</v>
      </c>
      <c r="S53" s="18">
        <v>752514.58000000007</v>
      </c>
      <c r="T53" s="18">
        <v>921347.74000000011</v>
      </c>
      <c r="U53" s="18">
        <v>620074.20999999985</v>
      </c>
      <c r="V53" s="18">
        <v>1039701.1799999999</v>
      </c>
      <c r="W53" s="18">
        <v>1084238.33</v>
      </c>
      <c r="X53" s="18">
        <v>961614.70000000019</v>
      </c>
      <c r="Y53" s="18">
        <v>1121499.8799999999</v>
      </c>
      <c r="Z53" s="18">
        <v>852931.12000000023</v>
      </c>
      <c r="AA53" s="18">
        <v>917347.10000000009</v>
      </c>
      <c r="AB53" s="18">
        <f t="shared" si="81"/>
        <v>10454101.780000001</v>
      </c>
      <c r="AC53" s="18">
        <v>987107.50999999931</v>
      </c>
      <c r="AD53" s="18">
        <v>1160292.98</v>
      </c>
      <c r="AE53" s="18">
        <v>1088629.1100000003</v>
      </c>
      <c r="AF53" s="18">
        <v>1247840.8399999999</v>
      </c>
      <c r="AG53" s="18">
        <v>918613.04999999981</v>
      </c>
      <c r="AH53" s="18">
        <v>1036283.3500000001</v>
      </c>
      <c r="AI53" s="18">
        <v>1363783.5300000005</v>
      </c>
      <c r="AJ53" s="18">
        <v>1417015.4599999995</v>
      </c>
      <c r="AK53" s="18">
        <v>1644771.8000000003</v>
      </c>
      <c r="AL53" s="18">
        <v>2000836.8400000008</v>
      </c>
      <c r="AM53" s="18">
        <v>1773823.9099999997</v>
      </c>
      <c r="AN53" s="18">
        <v>1319664.6300000004</v>
      </c>
      <c r="AO53" s="18">
        <f t="shared" si="82"/>
        <v>15958663.010000004</v>
      </c>
      <c r="AP53" s="18">
        <v>1179074.1900000002</v>
      </c>
      <c r="AQ53" s="18">
        <v>847454.39</v>
      </c>
      <c r="AR53" s="18">
        <v>991828.03999999969</v>
      </c>
      <c r="AS53" s="18">
        <v>1035620.219</v>
      </c>
      <c r="AT53" s="18">
        <v>983377.76</v>
      </c>
      <c r="AU53" s="18">
        <v>992664.97100000049</v>
      </c>
      <c r="AV53" s="18">
        <v>828411.19999999972</v>
      </c>
      <c r="AW53" s="18">
        <v>1356727.8570000003</v>
      </c>
      <c r="AX53" s="18">
        <v>969737.76999999979</v>
      </c>
      <c r="AY53" s="18">
        <v>950716.20999999973</v>
      </c>
      <c r="AZ53" s="18">
        <v>905424.16000000015</v>
      </c>
      <c r="BA53" s="18">
        <v>1069175.27</v>
      </c>
      <c r="BB53" s="18">
        <f t="shared" si="71"/>
        <v>12110212.036999999</v>
      </c>
      <c r="BC53" s="18">
        <v>1050102.1999999993</v>
      </c>
      <c r="BD53" s="18">
        <v>1001980.7699999998</v>
      </c>
      <c r="BE53" s="18">
        <v>964718.58000000042</v>
      </c>
      <c r="BF53" s="18">
        <v>962991.05000000016</v>
      </c>
      <c r="BG53" s="18">
        <v>1047620.5000000001</v>
      </c>
      <c r="BH53" s="18">
        <v>1144150.2800000003</v>
      </c>
      <c r="BI53" s="18">
        <v>1529710.5499999998</v>
      </c>
      <c r="BJ53" s="18">
        <v>1804894.69</v>
      </c>
      <c r="BK53" s="18">
        <v>1265936.7200000002</v>
      </c>
      <c r="BL53" s="18">
        <v>1286878.1899999995</v>
      </c>
      <c r="BM53" s="18">
        <v>1524544.9799999995</v>
      </c>
      <c r="BN53" s="18">
        <v>1534342.6700000004</v>
      </c>
      <c r="BO53" s="18">
        <f t="shared" si="72"/>
        <v>15117871.179999998</v>
      </c>
      <c r="BP53" s="18">
        <v>1234154.3100000003</v>
      </c>
      <c r="BQ53" s="18">
        <v>1333772.7800000003</v>
      </c>
      <c r="BR53" s="18">
        <v>1583697.63</v>
      </c>
      <c r="BS53" s="18">
        <v>1262250.23</v>
      </c>
      <c r="BT53" s="18">
        <v>1439047.4499999997</v>
      </c>
      <c r="BU53" s="18">
        <v>1287559.92</v>
      </c>
      <c r="BV53" s="18">
        <v>1091997.4899999998</v>
      </c>
      <c r="BW53" s="18">
        <v>1306408.72</v>
      </c>
      <c r="BX53" s="18">
        <v>847278.66000000038</v>
      </c>
      <c r="BY53" s="18">
        <v>985571.48000000045</v>
      </c>
      <c r="BZ53" s="18">
        <v>899853.72</v>
      </c>
      <c r="CA53" s="18">
        <v>862999.35999999964</v>
      </c>
      <c r="CB53" s="18">
        <f t="shared" si="73"/>
        <v>14134591.750000002</v>
      </c>
      <c r="CC53" s="18">
        <v>980944.5</v>
      </c>
      <c r="CD53" s="18">
        <v>935422.28000000049</v>
      </c>
      <c r="CE53" s="18">
        <v>967404.2200000002</v>
      </c>
      <c r="CF53" s="18">
        <v>880109.35000000021</v>
      </c>
      <c r="CG53" s="18">
        <v>1020341.1400000001</v>
      </c>
      <c r="CH53" s="18">
        <v>1040844.6700000004</v>
      </c>
      <c r="CI53" s="18">
        <v>980767.44000000029</v>
      </c>
      <c r="CJ53" s="18">
        <v>971737.07000000041</v>
      </c>
      <c r="CK53" s="18">
        <v>1020017.1500000001</v>
      </c>
      <c r="CL53" s="18">
        <v>1020281.8299999998</v>
      </c>
      <c r="CM53" s="18">
        <v>1044369.7500000005</v>
      </c>
      <c r="CN53" s="18">
        <v>1077820.1700000006</v>
      </c>
      <c r="CO53" s="18">
        <f t="shared" si="74"/>
        <v>11940059.570000002</v>
      </c>
      <c r="CP53" s="18">
        <v>1056573.5100000002</v>
      </c>
      <c r="CQ53" s="18">
        <v>969806.33000000054</v>
      </c>
      <c r="CR53" s="18">
        <v>1028178.9100000001</v>
      </c>
      <c r="CS53" s="18">
        <v>1055824.4799999997</v>
      </c>
      <c r="CT53" s="18">
        <v>1060887.4600000002</v>
      </c>
      <c r="CU53" s="18">
        <v>957935.87000000011</v>
      </c>
      <c r="CV53" s="18">
        <v>954958.16000000015</v>
      </c>
      <c r="CW53" s="18">
        <v>1026324.3399999999</v>
      </c>
      <c r="CX53" s="18">
        <v>1006275.1100000006</v>
      </c>
      <c r="CY53" s="18">
        <v>1030891.74</v>
      </c>
      <c r="CZ53" s="18">
        <v>1073089.8699999996</v>
      </c>
      <c r="DA53" s="18">
        <v>1086608.6100000001</v>
      </c>
      <c r="DB53" s="18">
        <f t="shared" si="75"/>
        <v>12307354.390000001</v>
      </c>
      <c r="DC53" s="18">
        <v>991096.03999999922</v>
      </c>
      <c r="DD53" s="18">
        <v>933043.64999999991</v>
      </c>
      <c r="DE53" s="18">
        <v>1035375.8900000002</v>
      </c>
      <c r="DF53" s="18">
        <v>923417.84999999928</v>
      </c>
      <c r="DG53" s="18">
        <v>1059460.2599999998</v>
      </c>
      <c r="DH53" s="18">
        <v>1048457.6900000005</v>
      </c>
      <c r="DI53" s="18">
        <v>1082462.6699999995</v>
      </c>
      <c r="DJ53" s="18">
        <v>1168912.4300000006</v>
      </c>
      <c r="DK53" s="18">
        <v>1048841.54</v>
      </c>
      <c r="DL53" s="18">
        <v>1187634.9899999993</v>
      </c>
      <c r="DM53" s="18">
        <v>1184973.9800000002</v>
      </c>
      <c r="DN53" s="18">
        <v>1088183.47</v>
      </c>
      <c r="DO53" s="18">
        <f t="shared" si="76"/>
        <v>12751860.459999999</v>
      </c>
      <c r="DP53" s="18">
        <v>978410.62000000011</v>
      </c>
      <c r="DQ53" s="18">
        <v>993270.1799999997</v>
      </c>
      <c r="DR53" s="18">
        <v>1021483.4600000001</v>
      </c>
      <c r="DS53" s="18">
        <v>949937.04</v>
      </c>
      <c r="DT53" s="18">
        <v>1008356.4699999996</v>
      </c>
      <c r="DU53" s="18">
        <v>950317.10999999987</v>
      </c>
      <c r="DV53" s="18">
        <v>1006684.6699999997</v>
      </c>
      <c r="DW53" s="18">
        <v>1003225.4499999997</v>
      </c>
      <c r="DX53" s="18">
        <v>920810.02199999942</v>
      </c>
      <c r="DY53" s="18">
        <v>948237.38999999966</v>
      </c>
      <c r="DZ53" s="18">
        <v>890128.02999999956</v>
      </c>
      <c r="EA53" s="18">
        <v>847315.38</v>
      </c>
      <c r="EB53" s="18">
        <f t="shared" si="77"/>
        <v>11518175.821999997</v>
      </c>
      <c r="EC53" s="18">
        <v>771747.27999999968</v>
      </c>
      <c r="ED53" s="18">
        <v>738697.84</v>
      </c>
      <c r="EE53" s="18">
        <v>758334.89999999991</v>
      </c>
      <c r="EF53" s="18">
        <v>785356.55999999994</v>
      </c>
      <c r="EG53" s="18">
        <v>768807.44000000029</v>
      </c>
      <c r="EH53" s="18">
        <v>770269.77999999933</v>
      </c>
      <c r="EI53" s="18">
        <v>769420.91000000038</v>
      </c>
      <c r="EJ53" s="18">
        <v>771361.49000000046</v>
      </c>
      <c r="EK53" s="18">
        <v>748479.43</v>
      </c>
      <c r="EL53" s="18">
        <v>757454.96</v>
      </c>
      <c r="EM53" s="18">
        <v>846699.79999999958</v>
      </c>
      <c r="EN53" s="18">
        <v>828934.75</v>
      </c>
      <c r="EO53" s="18">
        <f t="shared" si="83"/>
        <v>9315565.1399999987</v>
      </c>
      <c r="EP53" s="24">
        <v>670567.84</v>
      </c>
      <c r="EQ53" s="18">
        <v>650186.67000000016</v>
      </c>
      <c r="ER53" s="18">
        <v>748953.33000000007</v>
      </c>
      <c r="ES53" s="18">
        <v>793864.77999999956</v>
      </c>
      <c r="ET53" s="18">
        <v>814766.83999999939</v>
      </c>
      <c r="EU53" s="18">
        <v>778920.5399999998</v>
      </c>
      <c r="EV53" s="18">
        <v>751054.65000000014</v>
      </c>
      <c r="EW53" s="18">
        <v>775364.22000000032</v>
      </c>
      <c r="EX53" s="18">
        <v>736031.30999999994</v>
      </c>
      <c r="EY53" s="18">
        <v>790362.37000000011</v>
      </c>
      <c r="EZ53" s="18">
        <v>788584.68000000017</v>
      </c>
      <c r="FA53" s="18">
        <v>883701.74999999942</v>
      </c>
      <c r="FB53" s="18">
        <f t="shared" si="84"/>
        <v>9182358.9800000004</v>
      </c>
      <c r="FC53" s="24">
        <v>723969.44000000018</v>
      </c>
      <c r="FD53" s="18">
        <v>725383.93</v>
      </c>
      <c r="FE53" s="18">
        <v>818526.77000000072</v>
      </c>
      <c r="FF53" s="18">
        <v>787052.12000000011</v>
      </c>
      <c r="FG53" s="18">
        <v>843814.78999999992</v>
      </c>
      <c r="FH53" s="18">
        <v>798630.20000000019</v>
      </c>
      <c r="FI53" s="18">
        <v>833897.89999999967</v>
      </c>
      <c r="FJ53" s="18">
        <v>850303.05999999994</v>
      </c>
      <c r="FK53" s="18">
        <v>909455.20000000019</v>
      </c>
      <c r="FL53" s="18">
        <v>823305.23999999987</v>
      </c>
      <c r="FM53" s="18">
        <v>886884.51999999967</v>
      </c>
      <c r="FN53" s="18">
        <v>900117.38999999932</v>
      </c>
      <c r="FO53" s="18">
        <f t="shared" si="85"/>
        <v>9901340.5599999987</v>
      </c>
      <c r="FP53" s="24">
        <v>718328.7799999998</v>
      </c>
      <c r="FQ53" s="18">
        <v>725924.4299999997</v>
      </c>
      <c r="FR53" s="18">
        <v>913952.49999999977</v>
      </c>
      <c r="FS53" s="18">
        <v>772004.00000000035</v>
      </c>
      <c r="FT53" s="18">
        <v>890657.4299999997</v>
      </c>
      <c r="FU53" s="18">
        <v>838373.79000000027</v>
      </c>
      <c r="FV53" s="18">
        <v>871860.89999999944</v>
      </c>
      <c r="FW53" s="18">
        <v>896454.31000000017</v>
      </c>
      <c r="FX53" s="18">
        <v>924507.61</v>
      </c>
      <c r="FY53" s="18">
        <v>1044204.0200000003</v>
      </c>
      <c r="FZ53" s="18">
        <v>931857.29000000015</v>
      </c>
      <c r="GA53" s="18">
        <v>996032.56999999983</v>
      </c>
      <c r="GB53" s="18">
        <f t="shared" si="86"/>
        <v>10524157.630000001</v>
      </c>
      <c r="GC53" s="24">
        <v>860024.6100000001</v>
      </c>
      <c r="GD53" s="18">
        <v>895257.30999999947</v>
      </c>
      <c r="GE53" s="18">
        <v>533686.28000000026</v>
      </c>
      <c r="GF53" s="18">
        <v>298269.59999999998</v>
      </c>
      <c r="GG53" s="18">
        <v>962260.46</v>
      </c>
      <c r="GH53" s="18">
        <v>953383.46</v>
      </c>
      <c r="GI53" s="18">
        <v>1045986.55</v>
      </c>
      <c r="GJ53" s="18">
        <v>1050205.6499999999</v>
      </c>
      <c r="GK53" s="18">
        <v>962125.02000000014</v>
      </c>
      <c r="GL53" s="18">
        <v>1029314.3100000004</v>
      </c>
      <c r="GM53" s="18">
        <v>1126027.1600000004</v>
      </c>
      <c r="GN53" s="18">
        <v>1222230.1499999994</v>
      </c>
      <c r="GO53" s="25">
        <f t="shared" si="78"/>
        <v>10938770.559999999</v>
      </c>
      <c r="GP53" s="24">
        <v>1050282.2899999998</v>
      </c>
      <c r="GQ53" s="18">
        <v>815151.4</v>
      </c>
      <c r="GR53" s="18">
        <v>1008094.8500000001</v>
      </c>
      <c r="GS53" s="18">
        <v>932868.05999999936</v>
      </c>
      <c r="GT53" s="18">
        <v>1062221.4299999997</v>
      </c>
      <c r="GU53" s="18">
        <v>984544.59999999939</v>
      </c>
      <c r="GV53" s="18">
        <v>1059516.8999999997</v>
      </c>
      <c r="GW53" s="18">
        <v>1037831.1999999995</v>
      </c>
      <c r="GX53" s="18">
        <v>1072312.3400000001</v>
      </c>
      <c r="GY53" s="18">
        <v>1023774.7299999996</v>
      </c>
      <c r="GZ53" s="18">
        <v>1041672.6600000001</v>
      </c>
      <c r="HA53" s="18">
        <v>1281177.9599999997</v>
      </c>
      <c r="HB53" s="25">
        <f t="shared" si="87"/>
        <v>12369448.419999998</v>
      </c>
      <c r="HC53" s="24">
        <v>935519.32999999973</v>
      </c>
      <c r="HD53" s="24">
        <v>856274.2100000002</v>
      </c>
      <c r="HE53" s="24">
        <v>1018578.5999999996</v>
      </c>
      <c r="HF53" s="24">
        <v>922959.4600000002</v>
      </c>
      <c r="HG53" s="24">
        <v>922484.17</v>
      </c>
      <c r="HH53" s="24">
        <v>893525.71999999974</v>
      </c>
      <c r="HI53" s="24">
        <v>1033857.1800000006</v>
      </c>
      <c r="HJ53" s="24">
        <v>1136928.3399999996</v>
      </c>
      <c r="HK53" s="24">
        <v>1083951.92</v>
      </c>
      <c r="HL53" s="24">
        <v>1159997.2500000005</v>
      </c>
      <c r="HM53" s="24">
        <v>1029520.4399999995</v>
      </c>
      <c r="HN53" s="24">
        <v>1137344</v>
      </c>
      <c r="HO53" s="25">
        <f t="shared" si="79"/>
        <v>12130940.619999999</v>
      </c>
      <c r="HP53" s="24">
        <v>913943.43999999936</v>
      </c>
      <c r="HQ53" s="24">
        <v>901179.23999999976</v>
      </c>
      <c r="HR53" s="24">
        <v>1090474.57</v>
      </c>
      <c r="HS53" s="24">
        <v>965059.33799999999</v>
      </c>
      <c r="HT53" s="24">
        <v>1081723.08</v>
      </c>
      <c r="HU53" s="24">
        <v>1054027.4299999997</v>
      </c>
      <c r="HV53" s="24">
        <v>1167924.54</v>
      </c>
      <c r="HW53" s="24">
        <v>1175505.8700000001</v>
      </c>
      <c r="HX53" s="24">
        <v>1038864.2700000003</v>
      </c>
      <c r="HY53" s="24">
        <v>1021792.1599999997</v>
      </c>
      <c r="HZ53" s="24">
        <v>1003334.9699999999</v>
      </c>
      <c r="IA53" s="24">
        <v>1109991.7400000012</v>
      </c>
      <c r="IB53" s="25">
        <f t="shared" si="88"/>
        <v>12523820.648000002</v>
      </c>
      <c r="IC53" s="24">
        <v>924479.9</v>
      </c>
      <c r="ID53" s="24">
        <v>909397.45</v>
      </c>
      <c r="IE53" s="24">
        <v>1069893.22</v>
      </c>
      <c r="IF53" s="71">
        <v>1014632.24</v>
      </c>
      <c r="IG53" s="71">
        <v>1046575.6199999994</v>
      </c>
      <c r="IH53" s="24">
        <v>1016818.65</v>
      </c>
      <c r="II53" s="24">
        <v>1163953.74</v>
      </c>
      <c r="IJ53" s="24">
        <v>1202762.96</v>
      </c>
      <c r="IK53" s="24">
        <v>1108166.1200000001</v>
      </c>
      <c r="IL53" s="24">
        <v>1154989.6000000001</v>
      </c>
      <c r="IM53" s="24">
        <v>1128895.71</v>
      </c>
      <c r="IN53" s="24">
        <v>1260104.1399999999</v>
      </c>
      <c r="IO53" s="25">
        <f t="shared" si="89"/>
        <v>13000669.350000001</v>
      </c>
      <c r="IP53" s="24">
        <v>975278.51</v>
      </c>
      <c r="IQ53" s="24">
        <v>944728.2</v>
      </c>
      <c r="IR53" s="24">
        <v>1104203.1599999999</v>
      </c>
      <c r="IS53" s="24">
        <f>1083.67206*1000</f>
        <v>1083672.06</v>
      </c>
      <c r="IT53" s="24">
        <f>1135.15373*1000</f>
        <v>1135153.73</v>
      </c>
      <c r="IU53" s="24">
        <v>977843.26</v>
      </c>
      <c r="IV53" s="24">
        <v>1088779.93</v>
      </c>
      <c r="IW53" s="24">
        <v>1037206.24</v>
      </c>
      <c r="IX53" s="24">
        <v>879540.61</v>
      </c>
      <c r="IY53" s="24">
        <v>1036073.2600000001</v>
      </c>
      <c r="IZ53" s="24">
        <v>1067291</v>
      </c>
      <c r="JA53" s="24"/>
      <c r="JB53" s="25">
        <f t="shared" si="90"/>
        <v>11329769.959999999</v>
      </c>
    </row>
    <row r="54" spans="1:262" ht="15.9" customHeight="1">
      <c r="A54" s="17" t="s">
        <v>106</v>
      </c>
      <c r="B54" s="17" t="s">
        <v>12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89742</v>
      </c>
      <c r="O54" s="18">
        <f t="shared" si="80"/>
        <v>89742</v>
      </c>
      <c r="P54" s="18">
        <v>189153.91899999999</v>
      </c>
      <c r="Q54" s="18">
        <v>197619.36000000002</v>
      </c>
      <c r="R54" s="18">
        <v>194195.80000000005</v>
      </c>
      <c r="S54" s="18">
        <v>308488.56</v>
      </c>
      <c r="T54" s="18">
        <v>244387.17000000013</v>
      </c>
      <c r="U54" s="18">
        <v>207727</v>
      </c>
      <c r="V54" s="18">
        <v>262169.97000000003</v>
      </c>
      <c r="W54" s="18">
        <v>399818.30000000016</v>
      </c>
      <c r="X54" s="18">
        <v>398384.89000000013</v>
      </c>
      <c r="Y54" s="18">
        <v>451190.43000000005</v>
      </c>
      <c r="Z54" s="18">
        <v>291672.27</v>
      </c>
      <c r="AA54" s="18">
        <v>196922.62</v>
      </c>
      <c r="AB54" s="18">
        <f t="shared" si="81"/>
        <v>3341730.2890000008</v>
      </c>
      <c r="AC54" s="18">
        <v>192313.98999999996</v>
      </c>
      <c r="AD54" s="18">
        <v>284693.11</v>
      </c>
      <c r="AE54" s="18">
        <v>213538.09000000003</v>
      </c>
      <c r="AF54" s="18">
        <v>211639.47000000003</v>
      </c>
      <c r="AG54" s="18">
        <v>223334.66999999998</v>
      </c>
      <c r="AH54" s="18">
        <v>182182.32</v>
      </c>
      <c r="AI54" s="18">
        <v>271435.37000000005</v>
      </c>
      <c r="AJ54" s="18">
        <v>586453.67000000004</v>
      </c>
      <c r="AK54" s="18">
        <v>466888.7300000001</v>
      </c>
      <c r="AL54" s="18">
        <v>211682.95</v>
      </c>
      <c r="AM54" s="18">
        <v>241338.61</v>
      </c>
      <c r="AN54" s="18">
        <v>160726.65999999997</v>
      </c>
      <c r="AO54" s="18">
        <f t="shared" si="82"/>
        <v>3246227.64</v>
      </c>
      <c r="AP54" s="18">
        <v>119053.75999999998</v>
      </c>
      <c r="AQ54" s="18">
        <v>128733.14000000001</v>
      </c>
      <c r="AR54" s="18">
        <v>168826.28000000003</v>
      </c>
      <c r="AS54" s="18">
        <v>150286.15</v>
      </c>
      <c r="AT54" s="18">
        <v>506665.02999999991</v>
      </c>
      <c r="AU54" s="18">
        <v>223317.01</v>
      </c>
      <c r="AV54" s="18">
        <v>181946.29000000004</v>
      </c>
      <c r="AW54" s="18">
        <v>199787.35999999996</v>
      </c>
      <c r="AX54" s="18">
        <v>201058.15000000002</v>
      </c>
      <c r="AY54" s="18">
        <v>274639.7319999999</v>
      </c>
      <c r="AZ54" s="18">
        <v>211602.29000000004</v>
      </c>
      <c r="BA54" s="18">
        <v>327291.17999999993</v>
      </c>
      <c r="BB54" s="18">
        <f t="shared" si="71"/>
        <v>2693206.3719999995</v>
      </c>
      <c r="BC54" s="18">
        <v>244113.46000000002</v>
      </c>
      <c r="BD54" s="18">
        <v>133303.43</v>
      </c>
      <c r="BE54" s="18">
        <v>180605.08000000002</v>
      </c>
      <c r="BF54" s="18">
        <v>190751.04000000004</v>
      </c>
      <c r="BG54" s="18">
        <v>212726.79000000004</v>
      </c>
      <c r="BH54" s="18">
        <v>201185.46000000002</v>
      </c>
      <c r="BI54" s="18">
        <v>237042.98999999993</v>
      </c>
      <c r="BJ54" s="18">
        <v>314416.12</v>
      </c>
      <c r="BK54" s="18">
        <v>318748.46000000008</v>
      </c>
      <c r="BL54" s="18">
        <v>252896.92</v>
      </c>
      <c r="BM54" s="18">
        <v>330224.98000000004</v>
      </c>
      <c r="BN54" s="18">
        <v>290900.63</v>
      </c>
      <c r="BO54" s="18">
        <f t="shared" si="72"/>
        <v>2906915.36</v>
      </c>
      <c r="BP54" s="18">
        <v>165455.91999999995</v>
      </c>
      <c r="BQ54" s="18">
        <v>227850.34000000003</v>
      </c>
      <c r="BR54" s="18">
        <v>395456.9</v>
      </c>
      <c r="BS54" s="18">
        <v>332990.74</v>
      </c>
      <c r="BT54" s="18">
        <v>497954.87</v>
      </c>
      <c r="BU54" s="18">
        <v>541144.6799999997</v>
      </c>
      <c r="BV54" s="18">
        <v>559159.82000000007</v>
      </c>
      <c r="BW54" s="18">
        <v>501532.74999999971</v>
      </c>
      <c r="BX54" s="18">
        <v>486724.03999999992</v>
      </c>
      <c r="BY54" s="18">
        <v>234338.77999999997</v>
      </c>
      <c r="BZ54" s="18">
        <v>254551.00000000006</v>
      </c>
      <c r="CA54" s="18">
        <v>237978.95999999996</v>
      </c>
      <c r="CB54" s="18">
        <f t="shared" si="73"/>
        <v>4435138.7999999989</v>
      </c>
      <c r="CC54" s="18">
        <v>166656.00999999995</v>
      </c>
      <c r="CD54" s="18">
        <v>195457.15000000002</v>
      </c>
      <c r="CE54" s="18">
        <v>260768.80999999997</v>
      </c>
      <c r="CF54" s="18">
        <v>242596.87999999998</v>
      </c>
      <c r="CG54" s="18">
        <v>312899.43000000005</v>
      </c>
      <c r="CH54" s="18">
        <v>244397.74</v>
      </c>
      <c r="CI54" s="18">
        <v>313684.62</v>
      </c>
      <c r="CJ54" s="18">
        <v>726956.33000000007</v>
      </c>
      <c r="CK54" s="18">
        <v>658336.77000000014</v>
      </c>
      <c r="CL54" s="18">
        <v>423315.59000000014</v>
      </c>
      <c r="CM54" s="18">
        <v>231113.13999999998</v>
      </c>
      <c r="CN54" s="18">
        <v>250514.96000000002</v>
      </c>
      <c r="CO54" s="18">
        <f t="shared" si="74"/>
        <v>4026697.4300000006</v>
      </c>
      <c r="CP54" s="18">
        <v>176236.69999999995</v>
      </c>
      <c r="CQ54" s="18">
        <v>190783.88999999996</v>
      </c>
      <c r="CR54" s="18">
        <v>245125.46999999997</v>
      </c>
      <c r="CS54" s="18">
        <v>233475.36</v>
      </c>
      <c r="CT54" s="18">
        <v>229539.49999999994</v>
      </c>
      <c r="CU54" s="18">
        <v>237370.56999999995</v>
      </c>
      <c r="CV54" s="18">
        <v>218164.07999999996</v>
      </c>
      <c r="CW54" s="18">
        <v>241226.24999999994</v>
      </c>
      <c r="CX54" s="18">
        <v>158577.16999999998</v>
      </c>
      <c r="CY54" s="18">
        <v>249669.14999999988</v>
      </c>
      <c r="CZ54" s="18">
        <v>200516.22999999995</v>
      </c>
      <c r="DA54" s="18">
        <v>315331.62999999995</v>
      </c>
      <c r="DB54" s="18">
        <f t="shared" si="75"/>
        <v>2696015.9999999995</v>
      </c>
      <c r="DC54" s="18">
        <v>194759.98000000004</v>
      </c>
      <c r="DD54" s="18">
        <v>152945.53000000003</v>
      </c>
      <c r="DE54" s="18">
        <v>230444.63</v>
      </c>
      <c r="DF54" s="18">
        <v>235907.57</v>
      </c>
      <c r="DG54" s="18">
        <v>238478.04000000004</v>
      </c>
      <c r="DH54" s="18">
        <v>232403.56999999995</v>
      </c>
      <c r="DI54" s="18">
        <v>241921.65000000002</v>
      </c>
      <c r="DJ54" s="18">
        <v>217164.09000000003</v>
      </c>
      <c r="DK54" s="18">
        <v>286892.57</v>
      </c>
      <c r="DL54" s="18">
        <v>206901.92000000004</v>
      </c>
      <c r="DM54" s="18">
        <v>212104.06000000003</v>
      </c>
      <c r="DN54" s="18">
        <v>273378.30000000005</v>
      </c>
      <c r="DO54" s="18">
        <f t="shared" si="76"/>
        <v>2723301.91</v>
      </c>
      <c r="DP54" s="18">
        <v>183684.65999999997</v>
      </c>
      <c r="DQ54" s="18">
        <v>156564.84999999992</v>
      </c>
      <c r="DR54" s="18">
        <v>217685.65000000002</v>
      </c>
      <c r="DS54" s="18">
        <v>207915.67999999996</v>
      </c>
      <c r="DT54" s="18">
        <v>228516.73000000004</v>
      </c>
      <c r="DU54" s="18">
        <v>163641.55000000005</v>
      </c>
      <c r="DV54" s="18">
        <v>217063.69999999995</v>
      </c>
      <c r="DW54" s="18">
        <v>207406.76</v>
      </c>
      <c r="DX54" s="18">
        <v>189230.98999999993</v>
      </c>
      <c r="DY54" s="18">
        <v>187172.84000000003</v>
      </c>
      <c r="DZ54" s="18">
        <v>170892.98999999996</v>
      </c>
      <c r="EA54" s="18">
        <v>161510.68999999994</v>
      </c>
      <c r="EB54" s="18">
        <f t="shared" si="77"/>
        <v>2291287.09</v>
      </c>
      <c r="EC54" s="18">
        <v>124855.59999999995</v>
      </c>
      <c r="ED54" s="18">
        <v>131106.30000000005</v>
      </c>
      <c r="EE54" s="18">
        <v>161057.19999999998</v>
      </c>
      <c r="EF54" s="18">
        <v>159072.61800000002</v>
      </c>
      <c r="EG54" s="18">
        <v>146977.61999999991</v>
      </c>
      <c r="EH54" s="18">
        <v>156997.11000000002</v>
      </c>
      <c r="EI54" s="18">
        <v>169958.15000000002</v>
      </c>
      <c r="EJ54" s="18">
        <v>181168.65999999997</v>
      </c>
      <c r="EK54" s="18">
        <v>170703.59</v>
      </c>
      <c r="EL54" s="18">
        <v>173227.4</v>
      </c>
      <c r="EM54" s="18">
        <v>169774.34999999992</v>
      </c>
      <c r="EN54" s="18">
        <v>186325.35</v>
      </c>
      <c r="EO54" s="18">
        <f t="shared" si="83"/>
        <v>1931223.9479999996</v>
      </c>
      <c r="EP54" s="24">
        <v>169324.24</v>
      </c>
      <c r="EQ54" s="18">
        <v>161548.12999999995</v>
      </c>
      <c r="ER54" s="18">
        <v>217980.59</v>
      </c>
      <c r="ES54" s="18">
        <v>157831.14000000001</v>
      </c>
      <c r="ET54" s="18">
        <v>169612.63200000004</v>
      </c>
      <c r="EU54" s="18">
        <v>170320.71999999997</v>
      </c>
      <c r="EV54" s="18">
        <v>212277.41000000003</v>
      </c>
      <c r="EW54" s="18">
        <v>205494.20999999996</v>
      </c>
      <c r="EX54" s="18">
        <v>212481.73999999993</v>
      </c>
      <c r="EY54" s="18">
        <v>178669.9599999999</v>
      </c>
      <c r="EZ54" s="18">
        <v>168136.41000000003</v>
      </c>
      <c r="FA54" s="18">
        <v>221051.51999999996</v>
      </c>
      <c r="FB54" s="18">
        <f t="shared" si="84"/>
        <v>2244728.702</v>
      </c>
      <c r="FC54" s="24">
        <v>131503.35999999999</v>
      </c>
      <c r="FD54" s="18">
        <v>173298.37000000005</v>
      </c>
      <c r="FE54" s="18">
        <v>198120.21599999996</v>
      </c>
      <c r="FF54" s="18">
        <v>134651.22999999992</v>
      </c>
      <c r="FG54" s="18">
        <v>192467.71000000002</v>
      </c>
      <c r="FH54" s="18">
        <v>152083.14000000001</v>
      </c>
      <c r="FI54" s="18">
        <v>127974.94000000003</v>
      </c>
      <c r="FJ54" s="18">
        <v>154523.91999999998</v>
      </c>
      <c r="FK54" s="18">
        <v>138488.56999999998</v>
      </c>
      <c r="FL54" s="18">
        <v>145303.92999999991</v>
      </c>
      <c r="FM54" s="18">
        <v>124304.18</v>
      </c>
      <c r="FN54" s="18">
        <v>147759.01999999999</v>
      </c>
      <c r="FO54" s="18">
        <f t="shared" si="85"/>
        <v>1820478.5859999999</v>
      </c>
      <c r="FP54" s="24">
        <v>133623.42999999993</v>
      </c>
      <c r="FQ54" s="18">
        <v>113323.81000000003</v>
      </c>
      <c r="FR54" s="18">
        <v>150458.92999999996</v>
      </c>
      <c r="FS54" s="18">
        <v>162059.47999999998</v>
      </c>
      <c r="FT54" s="18">
        <v>170394.71000000008</v>
      </c>
      <c r="FU54" s="18">
        <v>164426.32999999999</v>
      </c>
      <c r="FV54" s="18">
        <v>147153.28000000006</v>
      </c>
      <c r="FW54" s="18">
        <v>278683.59000000008</v>
      </c>
      <c r="FX54" s="18">
        <v>338954.95</v>
      </c>
      <c r="FY54" s="18">
        <v>215109.2</v>
      </c>
      <c r="FZ54" s="18">
        <v>125328.06999999996</v>
      </c>
      <c r="GA54" s="18">
        <v>135173.78999999998</v>
      </c>
      <c r="GB54" s="18">
        <f t="shared" si="86"/>
        <v>2134689.5699999998</v>
      </c>
      <c r="GC54" s="24">
        <v>114140.86000000002</v>
      </c>
      <c r="GD54" s="18">
        <v>162473.79999999996</v>
      </c>
      <c r="GE54" s="18">
        <v>79210.26999999999</v>
      </c>
      <c r="GF54" s="18">
        <v>42888.689999999995</v>
      </c>
      <c r="GG54" s="18">
        <v>60709.260000000009</v>
      </c>
      <c r="GH54" s="18">
        <v>41548.919999999991</v>
      </c>
      <c r="GI54" s="18">
        <v>80361.089999999982</v>
      </c>
      <c r="GJ54" s="18">
        <v>105293.96999999999</v>
      </c>
      <c r="GK54" s="18">
        <v>110694.9899999999</v>
      </c>
      <c r="GL54" s="18">
        <v>127996.34000000004</v>
      </c>
      <c r="GM54" s="18">
        <v>113332.60999999993</v>
      </c>
      <c r="GN54" s="18">
        <v>165719.22000000003</v>
      </c>
      <c r="GO54" s="25">
        <f t="shared" si="78"/>
        <v>1204370.0199999998</v>
      </c>
      <c r="GP54" s="24">
        <v>107590.29800000002</v>
      </c>
      <c r="GQ54" s="18">
        <v>136018.16400000002</v>
      </c>
      <c r="GR54" s="18">
        <v>124365.21000000005</v>
      </c>
      <c r="GS54" s="18">
        <v>132755.99000000005</v>
      </c>
      <c r="GT54" s="18">
        <v>163017.03000000006</v>
      </c>
      <c r="GU54" s="18">
        <v>132349.25999999998</v>
      </c>
      <c r="GV54" s="18">
        <v>159670.11999999994</v>
      </c>
      <c r="GW54" s="18">
        <v>102585.33</v>
      </c>
      <c r="GX54" s="18">
        <v>142970.06000000006</v>
      </c>
      <c r="GY54" s="18">
        <v>204565.00000000015</v>
      </c>
      <c r="GZ54" s="18">
        <v>131015.1</v>
      </c>
      <c r="HA54" s="18">
        <v>125510.77800000001</v>
      </c>
      <c r="HB54" s="25">
        <f t="shared" si="87"/>
        <v>1662412.3400000005</v>
      </c>
      <c r="HC54" s="24">
        <v>96473.23</v>
      </c>
      <c r="HD54" s="24">
        <v>135575.63999999998</v>
      </c>
      <c r="HE54" s="24">
        <v>150036.49</v>
      </c>
      <c r="HF54" s="24">
        <v>151326.13999999998</v>
      </c>
      <c r="HG54" s="24">
        <v>94449.104000000021</v>
      </c>
      <c r="HH54" s="24">
        <v>187145.33</v>
      </c>
      <c r="HI54" s="24">
        <v>104687.09000000003</v>
      </c>
      <c r="HJ54" s="24">
        <v>105542.65999999999</v>
      </c>
      <c r="HK54" s="24">
        <v>174546.13</v>
      </c>
      <c r="HL54" s="24">
        <v>188792.78000000003</v>
      </c>
      <c r="HM54" s="24">
        <v>130934.32000000005</v>
      </c>
      <c r="HN54" s="24">
        <v>159819</v>
      </c>
      <c r="HO54" s="25">
        <f t="shared" si="79"/>
        <v>1679327.9140000001</v>
      </c>
      <c r="HP54" s="24">
        <v>132530.61000000004</v>
      </c>
      <c r="HQ54" s="24">
        <v>150447.66000000003</v>
      </c>
      <c r="HR54" s="24">
        <v>132609.81</v>
      </c>
      <c r="HS54" s="24">
        <v>137116.46</v>
      </c>
      <c r="HT54" s="24">
        <v>141725.33000000002</v>
      </c>
      <c r="HU54" s="24">
        <v>151554.26</v>
      </c>
      <c r="HV54" s="24">
        <v>121126.1</v>
      </c>
      <c r="HW54" s="24">
        <v>255767.35</v>
      </c>
      <c r="HX54" s="24">
        <v>179709.98999999996</v>
      </c>
      <c r="HY54" s="24">
        <v>158690.47000000003</v>
      </c>
      <c r="HZ54" s="24">
        <v>200707.16999999993</v>
      </c>
      <c r="IA54" s="24">
        <v>157801.78000000003</v>
      </c>
      <c r="IB54" s="25">
        <f t="shared" si="88"/>
        <v>1919786.99</v>
      </c>
      <c r="IC54" s="24">
        <v>116790.31</v>
      </c>
      <c r="ID54" s="24">
        <v>130713.09999999999</v>
      </c>
      <c r="IE54" s="24">
        <v>113830.29000000001</v>
      </c>
      <c r="IF54" s="71">
        <v>135311.92000000001</v>
      </c>
      <c r="IG54" s="71">
        <v>135764.04999999996</v>
      </c>
      <c r="IH54" s="24">
        <v>152496.10500000001</v>
      </c>
      <c r="II54" s="24">
        <v>134854.23000000001</v>
      </c>
      <c r="IJ54" s="24">
        <v>131828.75</v>
      </c>
      <c r="IK54" s="24">
        <v>142773.44999999998</v>
      </c>
      <c r="IL54" s="24">
        <v>150660.81</v>
      </c>
      <c r="IM54" s="24">
        <v>95891.678</v>
      </c>
      <c r="IN54" s="24">
        <v>106639.45</v>
      </c>
      <c r="IO54" s="25">
        <f t="shared" si="89"/>
        <v>1547554.1429999999</v>
      </c>
      <c r="IP54" s="24">
        <v>94006.34</v>
      </c>
      <c r="IQ54" s="24">
        <v>95302.25</v>
      </c>
      <c r="IR54" s="24">
        <v>128695.48000000001</v>
      </c>
      <c r="IS54" s="24">
        <f>102.50671*1000</f>
        <v>102506.70999999999</v>
      </c>
      <c r="IT54" s="24">
        <f>172.16063*1000</f>
        <v>172160.63</v>
      </c>
      <c r="IU54" s="24">
        <v>116157.2</v>
      </c>
      <c r="IV54" s="24">
        <v>104208.65</v>
      </c>
      <c r="IW54" s="24">
        <v>139953.76699999999</v>
      </c>
      <c r="IX54" s="24">
        <v>158942.95000000001</v>
      </c>
      <c r="IY54" s="24">
        <v>102377.5</v>
      </c>
      <c r="IZ54" s="24">
        <v>143045</v>
      </c>
      <c r="JA54" s="24"/>
      <c r="JB54" s="25">
        <f t="shared" si="90"/>
        <v>1357356.477</v>
      </c>
    </row>
    <row r="55" spans="1:262" ht="15.9" customHeight="1">
      <c r="A55" s="17" t="s">
        <v>107</v>
      </c>
      <c r="B55" s="17" t="s">
        <v>13</v>
      </c>
      <c r="C55" s="18">
        <v>0</v>
      </c>
      <c r="D55" s="18">
        <v>0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18">
        <v>0</v>
      </c>
      <c r="N55" s="18">
        <v>275</v>
      </c>
      <c r="O55" s="18">
        <f t="shared" si="80"/>
        <v>275</v>
      </c>
      <c r="P55" s="18">
        <v>157</v>
      </c>
      <c r="Q55" s="18">
        <v>2537.9</v>
      </c>
      <c r="R55" s="18">
        <v>1317.6</v>
      </c>
      <c r="S55" s="18">
        <v>6029.5</v>
      </c>
      <c r="T55" s="18">
        <v>1593</v>
      </c>
      <c r="U55" s="18">
        <v>3452.5</v>
      </c>
      <c r="V55" s="18">
        <v>6353</v>
      </c>
      <c r="W55" s="18">
        <v>1293.3</v>
      </c>
      <c r="X55" s="18">
        <v>940</v>
      </c>
      <c r="Y55" s="18">
        <v>4675.5</v>
      </c>
      <c r="Z55" s="18">
        <v>1427.5</v>
      </c>
      <c r="AA55" s="18">
        <v>1455.64</v>
      </c>
      <c r="AB55" s="18">
        <f t="shared" si="81"/>
        <v>31232.44</v>
      </c>
      <c r="AC55" s="18">
        <v>4295</v>
      </c>
      <c r="AD55" s="18">
        <v>3349.5</v>
      </c>
      <c r="AE55" s="18">
        <v>249</v>
      </c>
      <c r="AF55" s="18">
        <v>0</v>
      </c>
      <c r="AG55" s="18">
        <v>0</v>
      </c>
      <c r="AH55" s="18">
        <v>0</v>
      </c>
      <c r="AI55" s="18">
        <v>0</v>
      </c>
      <c r="AJ55" s="18">
        <v>0</v>
      </c>
      <c r="AK55" s="18">
        <v>0</v>
      </c>
      <c r="AL55" s="18">
        <v>0</v>
      </c>
      <c r="AM55" s="18">
        <v>0</v>
      </c>
      <c r="AN55" s="18">
        <v>0</v>
      </c>
      <c r="AO55" s="18">
        <f t="shared" si="82"/>
        <v>7893.5</v>
      </c>
      <c r="AP55" s="18">
        <v>427</v>
      </c>
      <c r="AQ55" s="18">
        <v>1800</v>
      </c>
      <c r="AR55" s="18">
        <v>0</v>
      </c>
      <c r="AS55" s="18">
        <v>13600</v>
      </c>
      <c r="AT55" s="18">
        <v>0</v>
      </c>
      <c r="AU55" s="18">
        <v>3575.3999999999996</v>
      </c>
      <c r="AV55" s="18">
        <v>1182.75</v>
      </c>
      <c r="AW55" s="18">
        <v>137.85</v>
      </c>
      <c r="AX55" s="18">
        <v>232.6</v>
      </c>
      <c r="AY55" s="18">
        <v>17240</v>
      </c>
      <c r="AZ55" s="18">
        <v>0</v>
      </c>
      <c r="BA55" s="18">
        <v>98</v>
      </c>
      <c r="BB55" s="18">
        <f t="shared" si="71"/>
        <v>38293.599999999999</v>
      </c>
      <c r="BC55" s="18">
        <v>1945</v>
      </c>
      <c r="BD55" s="18">
        <v>0</v>
      </c>
      <c r="BE55" s="18">
        <v>3030</v>
      </c>
      <c r="BF55" s="18">
        <v>1818</v>
      </c>
      <c r="BG55" s="18">
        <v>0</v>
      </c>
      <c r="BH55" s="18">
        <v>0</v>
      </c>
      <c r="BI55" s="18">
        <v>0</v>
      </c>
      <c r="BJ55" s="18">
        <v>13402</v>
      </c>
      <c r="BK55" s="18">
        <v>10620</v>
      </c>
      <c r="BL55" s="18">
        <v>10962</v>
      </c>
      <c r="BM55" s="18">
        <v>0</v>
      </c>
      <c r="BN55" s="18">
        <v>8250</v>
      </c>
      <c r="BO55" s="18">
        <f t="shared" si="72"/>
        <v>50027</v>
      </c>
      <c r="BP55" s="18">
        <v>0</v>
      </c>
      <c r="BQ55" s="18">
        <v>203.3</v>
      </c>
      <c r="BR55" s="18">
        <v>1065.9000000000001</v>
      </c>
      <c r="BS55" s="18">
        <v>0</v>
      </c>
      <c r="BT55" s="18">
        <v>3937</v>
      </c>
      <c r="BU55" s="18">
        <v>0</v>
      </c>
      <c r="BV55" s="18">
        <v>0</v>
      </c>
      <c r="BW55" s="18">
        <v>0</v>
      </c>
      <c r="BX55" s="18">
        <v>0</v>
      </c>
      <c r="BY55" s="18">
        <v>1337</v>
      </c>
      <c r="BZ55" s="18">
        <v>2137.23</v>
      </c>
      <c r="CA55" s="18">
        <v>13852.95</v>
      </c>
      <c r="CB55" s="18">
        <f t="shared" si="73"/>
        <v>22533.38</v>
      </c>
      <c r="CC55" s="18">
        <v>20862.75</v>
      </c>
      <c r="CD55" s="18">
        <v>14207.35</v>
      </c>
      <c r="CE55" s="18">
        <v>690.21999999999991</v>
      </c>
      <c r="CF55" s="18">
        <v>377.65</v>
      </c>
      <c r="CG55" s="18">
        <v>7.5</v>
      </c>
      <c r="CH55" s="18">
        <v>11.1</v>
      </c>
      <c r="CI55" s="18">
        <v>1840</v>
      </c>
      <c r="CJ55" s="18">
        <v>1737.25</v>
      </c>
      <c r="CK55" s="18">
        <v>0</v>
      </c>
      <c r="CL55" s="18">
        <v>0</v>
      </c>
      <c r="CM55" s="18">
        <v>0</v>
      </c>
      <c r="CN55" s="18">
        <v>0</v>
      </c>
      <c r="CO55" s="18">
        <f t="shared" si="74"/>
        <v>39733.82</v>
      </c>
      <c r="CP55" s="18">
        <v>1553</v>
      </c>
      <c r="CQ55" s="18">
        <v>41</v>
      </c>
      <c r="CR55" s="18">
        <v>4390</v>
      </c>
      <c r="CS55" s="18">
        <v>500</v>
      </c>
      <c r="CT55" s="18">
        <v>2559</v>
      </c>
      <c r="CU55" s="18">
        <v>0</v>
      </c>
      <c r="CV55" s="18">
        <v>2850</v>
      </c>
      <c r="CW55" s="18">
        <v>0</v>
      </c>
      <c r="CX55" s="18">
        <v>0</v>
      </c>
      <c r="CY55" s="18">
        <v>0</v>
      </c>
      <c r="CZ55" s="18">
        <v>200</v>
      </c>
      <c r="DA55" s="18">
        <v>0</v>
      </c>
      <c r="DB55" s="18">
        <f t="shared" si="75"/>
        <v>12093</v>
      </c>
      <c r="DC55" s="18">
        <v>753</v>
      </c>
      <c r="DD55" s="18">
        <v>378</v>
      </c>
      <c r="DE55" s="18">
        <v>0</v>
      </c>
      <c r="DF55" s="18">
        <v>50</v>
      </c>
      <c r="DG55" s="18">
        <v>350</v>
      </c>
      <c r="DH55" s="18">
        <v>0</v>
      </c>
      <c r="DI55" s="18">
        <v>0</v>
      </c>
      <c r="DJ55" s="18">
        <v>0</v>
      </c>
      <c r="DK55" s="18">
        <v>0</v>
      </c>
      <c r="DL55" s="18">
        <v>0</v>
      </c>
      <c r="DM55" s="18">
        <v>0</v>
      </c>
      <c r="DN55" s="18">
        <v>0</v>
      </c>
      <c r="DO55" s="18">
        <f t="shared" si="76"/>
        <v>1531</v>
      </c>
      <c r="DP55" s="18">
        <v>2835</v>
      </c>
      <c r="DQ55" s="18">
        <v>0</v>
      </c>
      <c r="DR55" s="18">
        <v>0</v>
      </c>
      <c r="DS55" s="18">
        <v>0</v>
      </c>
      <c r="DT55" s="18">
        <v>0</v>
      </c>
      <c r="DU55" s="18">
        <v>0</v>
      </c>
      <c r="DV55" s="18">
        <v>0</v>
      </c>
      <c r="DW55" s="18">
        <v>0</v>
      </c>
      <c r="DX55" s="18">
        <v>0</v>
      </c>
      <c r="DY55" s="18">
        <v>0</v>
      </c>
      <c r="DZ55" s="18">
        <v>0</v>
      </c>
      <c r="EA55" s="18">
        <v>0</v>
      </c>
      <c r="EB55" s="18">
        <f t="shared" si="77"/>
        <v>2835</v>
      </c>
      <c r="EC55" s="18">
        <v>3612</v>
      </c>
      <c r="ED55" s="18">
        <v>0</v>
      </c>
      <c r="EE55" s="18">
        <v>0</v>
      </c>
      <c r="EF55" s="18">
        <v>0</v>
      </c>
      <c r="EG55" s="18">
        <v>0</v>
      </c>
      <c r="EH55" s="18">
        <v>0</v>
      </c>
      <c r="EI55" s="18">
        <v>1039</v>
      </c>
      <c r="EJ55" s="18">
        <v>0</v>
      </c>
      <c r="EK55" s="18">
        <v>0</v>
      </c>
      <c r="EL55" s="18">
        <v>0</v>
      </c>
      <c r="EM55" s="18">
        <v>0</v>
      </c>
      <c r="EN55" s="18">
        <v>0</v>
      </c>
      <c r="EO55" s="18">
        <f t="shared" si="83"/>
        <v>4651</v>
      </c>
      <c r="EP55" s="24">
        <v>0</v>
      </c>
      <c r="EQ55" s="18">
        <v>0</v>
      </c>
      <c r="ER55" s="18">
        <v>0</v>
      </c>
      <c r="ES55" s="18">
        <v>2599</v>
      </c>
      <c r="ET55" s="18">
        <v>0</v>
      </c>
      <c r="EU55" s="18">
        <v>0</v>
      </c>
      <c r="EV55" s="18">
        <v>0</v>
      </c>
      <c r="EW55" s="18">
        <v>0</v>
      </c>
      <c r="EX55" s="18">
        <v>0</v>
      </c>
      <c r="EY55" s="18">
        <v>0</v>
      </c>
      <c r="EZ55" s="18">
        <v>0</v>
      </c>
      <c r="FA55" s="18">
        <v>0</v>
      </c>
      <c r="FB55" s="18">
        <f t="shared" si="84"/>
        <v>2599</v>
      </c>
      <c r="FC55" s="24">
        <v>0</v>
      </c>
      <c r="FD55" s="18">
        <v>0</v>
      </c>
      <c r="FE55" s="18">
        <v>0</v>
      </c>
      <c r="FF55" s="18">
        <v>0</v>
      </c>
      <c r="FG55" s="18">
        <v>0</v>
      </c>
      <c r="FH55" s="18">
        <v>0</v>
      </c>
      <c r="FI55" s="18">
        <v>0</v>
      </c>
      <c r="FJ55" s="18">
        <v>0</v>
      </c>
      <c r="FK55" s="18">
        <v>21.6</v>
      </c>
      <c r="FL55" s="18">
        <v>0</v>
      </c>
      <c r="FM55" s="18">
        <v>0</v>
      </c>
      <c r="FN55" s="18">
        <v>0</v>
      </c>
      <c r="FO55" s="18">
        <f t="shared" si="85"/>
        <v>21.6</v>
      </c>
      <c r="FP55" s="24">
        <v>0</v>
      </c>
      <c r="FQ55" s="18">
        <v>0</v>
      </c>
      <c r="FR55" s="18">
        <v>0</v>
      </c>
      <c r="FS55" s="18">
        <v>0</v>
      </c>
      <c r="FT55" s="18">
        <v>0</v>
      </c>
      <c r="FU55" s="18">
        <v>0</v>
      </c>
      <c r="FV55" s="18">
        <v>0</v>
      </c>
      <c r="FW55" s="18">
        <v>0</v>
      </c>
      <c r="FX55" s="18">
        <v>0</v>
      </c>
      <c r="FY55" s="18">
        <v>0</v>
      </c>
      <c r="FZ55" s="18">
        <v>0</v>
      </c>
      <c r="GA55" s="18">
        <v>0</v>
      </c>
      <c r="GB55" s="18">
        <f t="shared" si="86"/>
        <v>0</v>
      </c>
      <c r="GC55" s="24">
        <v>0</v>
      </c>
      <c r="GD55" s="18">
        <v>0</v>
      </c>
      <c r="GE55" s="18">
        <v>0</v>
      </c>
      <c r="GF55" s="18">
        <v>0</v>
      </c>
      <c r="GG55" s="18">
        <v>0</v>
      </c>
      <c r="GH55" s="18">
        <v>0</v>
      </c>
      <c r="GI55" s="18">
        <v>0</v>
      </c>
      <c r="GJ55" s="18">
        <v>0</v>
      </c>
      <c r="GK55" s="18">
        <v>0</v>
      </c>
      <c r="GL55" s="18">
        <v>0</v>
      </c>
      <c r="GM55" s="18">
        <v>0</v>
      </c>
      <c r="GN55" s="18">
        <v>0</v>
      </c>
      <c r="GO55" s="25">
        <f t="shared" si="78"/>
        <v>0</v>
      </c>
      <c r="GP55" s="24">
        <v>0</v>
      </c>
      <c r="GQ55" s="18">
        <v>0</v>
      </c>
      <c r="GR55" s="18">
        <v>0</v>
      </c>
      <c r="GS55" s="18">
        <v>0</v>
      </c>
      <c r="GT55" s="18">
        <v>0</v>
      </c>
      <c r="GU55" s="18">
        <v>0</v>
      </c>
      <c r="GV55" s="18">
        <v>0</v>
      </c>
      <c r="GW55" s="18">
        <v>0</v>
      </c>
      <c r="GX55" s="18">
        <v>0</v>
      </c>
      <c r="GY55" s="18">
        <v>0</v>
      </c>
      <c r="GZ55" s="18">
        <v>0</v>
      </c>
      <c r="HA55" s="18">
        <v>0</v>
      </c>
      <c r="HB55" s="25">
        <f t="shared" si="87"/>
        <v>0</v>
      </c>
      <c r="HC55" s="24">
        <v>0</v>
      </c>
      <c r="HD55" s="24">
        <v>0</v>
      </c>
      <c r="HE55" s="24">
        <v>0</v>
      </c>
      <c r="HF55" s="24">
        <v>0</v>
      </c>
      <c r="HG55" s="24">
        <v>0</v>
      </c>
      <c r="HH55" s="24">
        <v>0</v>
      </c>
      <c r="HI55" s="24">
        <v>0</v>
      </c>
      <c r="HJ55" s="24">
        <v>0</v>
      </c>
      <c r="HK55" s="24">
        <v>0</v>
      </c>
      <c r="HL55" s="24">
        <v>0</v>
      </c>
      <c r="HM55" s="24">
        <v>0</v>
      </c>
      <c r="HN55" s="24">
        <v>0</v>
      </c>
      <c r="HO55" s="25">
        <f t="shared" si="79"/>
        <v>0</v>
      </c>
      <c r="HP55" s="24">
        <v>0</v>
      </c>
      <c r="HQ55" s="24">
        <v>0</v>
      </c>
      <c r="HR55" s="24">
        <v>0</v>
      </c>
      <c r="HS55" s="24">
        <v>0</v>
      </c>
      <c r="HT55" s="24">
        <v>0</v>
      </c>
      <c r="HU55" s="24">
        <v>0</v>
      </c>
      <c r="HV55" s="24">
        <v>0</v>
      </c>
      <c r="HW55" s="24">
        <v>0</v>
      </c>
      <c r="HX55" s="24">
        <v>0</v>
      </c>
      <c r="HY55" s="24">
        <v>0</v>
      </c>
      <c r="HZ55" s="24">
        <v>0</v>
      </c>
      <c r="IA55" s="24">
        <v>0</v>
      </c>
      <c r="IB55" s="25">
        <f t="shared" si="88"/>
        <v>0</v>
      </c>
      <c r="IC55" s="24">
        <v>0</v>
      </c>
      <c r="ID55" s="24">
        <v>0</v>
      </c>
      <c r="IE55" s="24">
        <v>0</v>
      </c>
      <c r="IF55" s="71">
        <v>0</v>
      </c>
      <c r="IG55" s="71">
        <v>0</v>
      </c>
      <c r="IH55" s="24">
        <v>0</v>
      </c>
      <c r="II55" s="24">
        <v>0</v>
      </c>
      <c r="IJ55" s="24">
        <v>0</v>
      </c>
      <c r="IK55" s="24">
        <v>0</v>
      </c>
      <c r="IL55" s="24">
        <v>0</v>
      </c>
      <c r="IM55" s="24">
        <v>0</v>
      </c>
      <c r="IN55" s="24">
        <v>0</v>
      </c>
      <c r="IO55" s="25">
        <f t="shared" si="89"/>
        <v>0</v>
      </c>
      <c r="IP55" s="24">
        <v>0</v>
      </c>
      <c r="IQ55" s="24">
        <v>0</v>
      </c>
      <c r="IR55" s="24">
        <v>0</v>
      </c>
      <c r="IS55" s="71">
        <v>0</v>
      </c>
      <c r="IT55" s="71">
        <v>0</v>
      </c>
      <c r="IU55" s="24">
        <v>0</v>
      </c>
      <c r="IV55" s="24">
        <v>0</v>
      </c>
      <c r="IW55" s="24">
        <v>0</v>
      </c>
      <c r="IX55" s="24">
        <v>0</v>
      </c>
      <c r="IY55" s="24">
        <v>0</v>
      </c>
      <c r="IZ55" s="24">
        <v>0</v>
      </c>
      <c r="JA55" s="24"/>
      <c r="JB55" s="25">
        <f t="shared" si="90"/>
        <v>0</v>
      </c>
    </row>
    <row r="56" spans="1:262" ht="15.9" customHeight="1">
      <c r="A56" s="17" t="s">
        <v>108</v>
      </c>
      <c r="B56" s="17" t="s">
        <v>14</v>
      </c>
      <c r="C56" s="18">
        <v>0</v>
      </c>
      <c r="D56" s="18">
        <v>0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18">
        <v>0</v>
      </c>
      <c r="N56" s="18">
        <v>50924.83</v>
      </c>
      <c r="O56" s="18">
        <f t="shared" si="80"/>
        <v>50924.83</v>
      </c>
      <c r="P56" s="18">
        <v>68107.72</v>
      </c>
      <c r="Q56" s="18">
        <v>70634.570000000022</v>
      </c>
      <c r="R56" s="18">
        <v>77241.860000000015</v>
      </c>
      <c r="S56" s="18">
        <v>88705.750000000029</v>
      </c>
      <c r="T56" s="18">
        <v>106164.81</v>
      </c>
      <c r="U56" s="18">
        <v>97858.700000000012</v>
      </c>
      <c r="V56" s="18">
        <v>103400.01000000001</v>
      </c>
      <c r="W56" s="18">
        <v>127502.83100000001</v>
      </c>
      <c r="X56" s="18">
        <v>95441.89</v>
      </c>
      <c r="Y56" s="18">
        <v>118251.88000000003</v>
      </c>
      <c r="Z56" s="18">
        <v>118838.45999999996</v>
      </c>
      <c r="AA56" s="18">
        <v>136361.09999999998</v>
      </c>
      <c r="AB56" s="18">
        <f t="shared" si="81"/>
        <v>1208509.5810000002</v>
      </c>
      <c r="AC56" s="18">
        <v>151594.33999999997</v>
      </c>
      <c r="AD56" s="18">
        <v>112398.91000000003</v>
      </c>
      <c r="AE56" s="18">
        <v>122114.18000000002</v>
      </c>
      <c r="AF56" s="18">
        <v>216416.15999999995</v>
      </c>
      <c r="AG56" s="18">
        <v>125717.73999999998</v>
      </c>
      <c r="AH56" s="18">
        <v>117169.88000000003</v>
      </c>
      <c r="AI56" s="18">
        <v>121530.90999999996</v>
      </c>
      <c r="AJ56" s="18">
        <v>134176.91999999998</v>
      </c>
      <c r="AK56" s="18">
        <v>122247.93</v>
      </c>
      <c r="AL56" s="18">
        <v>121719.41</v>
      </c>
      <c r="AM56" s="18">
        <v>125920.36000000004</v>
      </c>
      <c r="AN56" s="18">
        <v>201839.23500000002</v>
      </c>
      <c r="AO56" s="18">
        <f t="shared" si="82"/>
        <v>1672845.9749999999</v>
      </c>
      <c r="AP56" s="18">
        <v>96282.43</v>
      </c>
      <c r="AQ56" s="18">
        <v>91036.32</v>
      </c>
      <c r="AR56" s="18">
        <v>131117.94000000006</v>
      </c>
      <c r="AS56" s="18">
        <v>128159.65000000002</v>
      </c>
      <c r="AT56" s="18">
        <v>202357.37999999998</v>
      </c>
      <c r="AU56" s="18">
        <v>204360.66999999998</v>
      </c>
      <c r="AV56" s="18">
        <v>133019.96999999997</v>
      </c>
      <c r="AW56" s="18">
        <v>130759.93999999994</v>
      </c>
      <c r="AX56" s="18">
        <v>121181.56</v>
      </c>
      <c r="AY56" s="18">
        <v>136112.42000000001</v>
      </c>
      <c r="AZ56" s="18">
        <v>118958.14</v>
      </c>
      <c r="BA56" s="18">
        <v>147914.92999999993</v>
      </c>
      <c r="BB56" s="18">
        <f t="shared" si="71"/>
        <v>1641261.3499999999</v>
      </c>
      <c r="BC56" s="18">
        <v>126206.50999999998</v>
      </c>
      <c r="BD56" s="18">
        <v>117916.67000000001</v>
      </c>
      <c r="BE56" s="18">
        <v>116650.88</v>
      </c>
      <c r="BF56" s="18">
        <v>123861.78000000004</v>
      </c>
      <c r="BG56" s="18">
        <v>163403.95000000001</v>
      </c>
      <c r="BH56" s="18">
        <v>131061.85000000009</v>
      </c>
      <c r="BI56" s="18">
        <v>127802.18</v>
      </c>
      <c r="BJ56" s="18">
        <v>134807.38999999998</v>
      </c>
      <c r="BK56" s="18">
        <v>174609.48000000007</v>
      </c>
      <c r="BL56" s="18">
        <v>150678.72000000003</v>
      </c>
      <c r="BM56" s="18">
        <v>173661.70999999996</v>
      </c>
      <c r="BN56" s="18">
        <v>181188.96</v>
      </c>
      <c r="BO56" s="18">
        <f t="shared" si="72"/>
        <v>1721850.08</v>
      </c>
      <c r="BP56" s="18">
        <v>128788.00000000003</v>
      </c>
      <c r="BQ56" s="18">
        <v>144444.57</v>
      </c>
      <c r="BR56" s="18">
        <v>157402.38</v>
      </c>
      <c r="BS56" s="18">
        <v>142793.06999999995</v>
      </c>
      <c r="BT56" s="18">
        <v>151016.82999999996</v>
      </c>
      <c r="BU56" s="18">
        <v>159147.18</v>
      </c>
      <c r="BV56" s="18">
        <v>156361.10000000012</v>
      </c>
      <c r="BW56" s="18">
        <v>155287.05000000008</v>
      </c>
      <c r="BX56" s="18">
        <v>163220.46999999994</v>
      </c>
      <c r="BY56" s="18">
        <v>161087.80999999997</v>
      </c>
      <c r="BZ56" s="18">
        <v>161518.97000000009</v>
      </c>
      <c r="CA56" s="18">
        <v>174652.21999999997</v>
      </c>
      <c r="CB56" s="18">
        <f t="shared" si="73"/>
        <v>1855719.6500000001</v>
      </c>
      <c r="CC56" s="18">
        <v>139375.08999999997</v>
      </c>
      <c r="CD56" s="18">
        <v>160050.99</v>
      </c>
      <c r="CE56" s="18">
        <v>159726.69000000006</v>
      </c>
      <c r="CF56" s="18">
        <v>138322.83999999997</v>
      </c>
      <c r="CG56" s="18">
        <v>163638.7399999999</v>
      </c>
      <c r="CH56" s="18">
        <v>178219.91999999998</v>
      </c>
      <c r="CI56" s="18">
        <v>149680.87999999995</v>
      </c>
      <c r="CJ56" s="18">
        <v>165189.0100000001</v>
      </c>
      <c r="CK56" s="18">
        <v>151088.23000000004</v>
      </c>
      <c r="CL56" s="18">
        <v>152893.45000000001</v>
      </c>
      <c r="CM56" s="18">
        <v>163304.64000000001</v>
      </c>
      <c r="CN56" s="18">
        <v>174098.8</v>
      </c>
      <c r="CO56" s="18">
        <f t="shared" si="74"/>
        <v>1895589.2799999996</v>
      </c>
      <c r="CP56" s="18">
        <v>139654.99</v>
      </c>
      <c r="CQ56" s="18">
        <v>134354.3599999999</v>
      </c>
      <c r="CR56" s="18">
        <v>160379.08999999991</v>
      </c>
      <c r="CS56" s="18">
        <v>147075.93000000008</v>
      </c>
      <c r="CT56" s="18">
        <v>152962.60000000009</v>
      </c>
      <c r="CU56" s="18">
        <v>155274.33999999991</v>
      </c>
      <c r="CV56" s="18">
        <v>154953.43000000011</v>
      </c>
      <c r="CW56" s="18">
        <v>156061.13</v>
      </c>
      <c r="CX56" s="18">
        <v>151589.82000000004</v>
      </c>
      <c r="CY56" s="18">
        <v>170320.65000000005</v>
      </c>
      <c r="CZ56" s="18">
        <v>160466.94000000003</v>
      </c>
      <c r="DA56" s="18">
        <v>185670.64000000004</v>
      </c>
      <c r="DB56" s="18">
        <f t="shared" si="75"/>
        <v>1868763.9200000004</v>
      </c>
      <c r="DC56" s="18">
        <v>138458.01000000007</v>
      </c>
      <c r="DD56" s="18">
        <v>147203.98999999996</v>
      </c>
      <c r="DE56" s="18">
        <v>146136.15</v>
      </c>
      <c r="DF56" s="18">
        <v>150263.22000000003</v>
      </c>
      <c r="DG56" s="18">
        <v>184430.3</v>
      </c>
      <c r="DH56" s="18">
        <v>163807.82</v>
      </c>
      <c r="DI56" s="18">
        <v>182832.82</v>
      </c>
      <c r="DJ56" s="18">
        <v>180062.69999999995</v>
      </c>
      <c r="DK56" s="18">
        <v>168605.86</v>
      </c>
      <c r="DL56" s="18">
        <v>171089.69999999995</v>
      </c>
      <c r="DM56" s="18">
        <v>157625.24999999994</v>
      </c>
      <c r="DN56" s="18">
        <v>173641.98</v>
      </c>
      <c r="DO56" s="18">
        <f t="shared" si="76"/>
        <v>1964157.8</v>
      </c>
      <c r="DP56" s="18">
        <v>135566.23000000004</v>
      </c>
      <c r="DQ56" s="18">
        <v>148348.87</v>
      </c>
      <c r="DR56" s="18">
        <v>162244.59999999998</v>
      </c>
      <c r="DS56" s="18">
        <v>168392.68</v>
      </c>
      <c r="DT56" s="18">
        <v>207337.80000000013</v>
      </c>
      <c r="DU56" s="18">
        <v>179304.13999999996</v>
      </c>
      <c r="DV56" s="18">
        <v>152030.5799999999</v>
      </c>
      <c r="DW56" s="18">
        <v>136970.81999999998</v>
      </c>
      <c r="DX56" s="18">
        <v>141280.69</v>
      </c>
      <c r="DY56" s="18">
        <v>126216.87999999998</v>
      </c>
      <c r="DZ56" s="18">
        <v>102908.61999999995</v>
      </c>
      <c r="EA56" s="18">
        <v>93370.899999999965</v>
      </c>
      <c r="EB56" s="18">
        <f t="shared" si="77"/>
        <v>1753972.8099999996</v>
      </c>
      <c r="EC56" s="18">
        <v>81033.51999999999</v>
      </c>
      <c r="ED56" s="18">
        <v>80370.469999999943</v>
      </c>
      <c r="EE56" s="18">
        <v>105402.65999999999</v>
      </c>
      <c r="EF56" s="18">
        <v>135299.10000000003</v>
      </c>
      <c r="EG56" s="18">
        <v>118615.86000000002</v>
      </c>
      <c r="EH56" s="18">
        <v>103541.70999999996</v>
      </c>
      <c r="EI56" s="18">
        <v>98715.949999999968</v>
      </c>
      <c r="EJ56" s="18">
        <v>141748.57999999999</v>
      </c>
      <c r="EK56" s="18">
        <v>142188.85</v>
      </c>
      <c r="EL56" s="18">
        <v>135346.45000000001</v>
      </c>
      <c r="EM56" s="18">
        <v>149896.06999999995</v>
      </c>
      <c r="EN56" s="18">
        <v>159568.81</v>
      </c>
      <c r="EO56" s="18">
        <f t="shared" si="83"/>
        <v>1451728.0299999998</v>
      </c>
      <c r="EP56" s="24">
        <v>127184.44999999995</v>
      </c>
      <c r="EQ56" s="18">
        <v>98578.880000000005</v>
      </c>
      <c r="ER56" s="18">
        <v>194995.16000000003</v>
      </c>
      <c r="ES56" s="18">
        <v>196167.30999999988</v>
      </c>
      <c r="ET56" s="18">
        <v>182584.92</v>
      </c>
      <c r="EU56" s="18">
        <v>160951.01999999999</v>
      </c>
      <c r="EV56" s="18">
        <v>143271.65</v>
      </c>
      <c r="EW56" s="18">
        <v>157466.12</v>
      </c>
      <c r="EX56" s="18">
        <v>139329.54000000004</v>
      </c>
      <c r="EY56" s="18">
        <v>79779.320000000007</v>
      </c>
      <c r="EZ56" s="18">
        <v>125887.5</v>
      </c>
      <c r="FA56" s="18">
        <v>106275.29999999994</v>
      </c>
      <c r="FB56" s="18">
        <f t="shared" si="84"/>
        <v>1712471.17</v>
      </c>
      <c r="FC56" s="24">
        <v>122959.29000000001</v>
      </c>
      <c r="FD56" s="18">
        <v>147949.93000000005</v>
      </c>
      <c r="FE56" s="18">
        <v>215003.16000000003</v>
      </c>
      <c r="FF56" s="18">
        <v>154891.21</v>
      </c>
      <c r="FG56" s="18">
        <v>163981.37000000005</v>
      </c>
      <c r="FH56" s="18">
        <v>154468.54999999996</v>
      </c>
      <c r="FI56" s="18">
        <v>149805.22999999998</v>
      </c>
      <c r="FJ56" s="18">
        <v>150386.37000000002</v>
      </c>
      <c r="FK56" s="18">
        <v>140218.79000000004</v>
      </c>
      <c r="FL56" s="18">
        <v>140446.28000000003</v>
      </c>
      <c r="FM56" s="18">
        <v>127915.14999999995</v>
      </c>
      <c r="FN56" s="18">
        <v>147657.31</v>
      </c>
      <c r="FO56" s="18">
        <f t="shared" si="85"/>
        <v>1815682.6400000004</v>
      </c>
      <c r="FP56" s="24">
        <v>123090.19</v>
      </c>
      <c r="FQ56" s="18">
        <v>125165.14</v>
      </c>
      <c r="FR56" s="18">
        <v>137478.76000000004</v>
      </c>
      <c r="FS56" s="18">
        <v>124635.72999999998</v>
      </c>
      <c r="FT56" s="18">
        <v>149860.30000000002</v>
      </c>
      <c r="FU56" s="18">
        <v>146102.37000000002</v>
      </c>
      <c r="FV56" s="18">
        <v>141768.01999999999</v>
      </c>
      <c r="FW56" s="18">
        <v>150839.87</v>
      </c>
      <c r="FX56" s="18">
        <v>150249.99</v>
      </c>
      <c r="FY56" s="18">
        <v>142882.01</v>
      </c>
      <c r="FZ56" s="18">
        <v>123316.31</v>
      </c>
      <c r="GA56" s="18">
        <v>149217.51999999996</v>
      </c>
      <c r="GB56" s="18">
        <f t="shared" si="86"/>
        <v>1664606.2100000002</v>
      </c>
      <c r="GC56" s="24">
        <v>126497.88999999997</v>
      </c>
      <c r="GD56" s="18">
        <v>122317.90000000008</v>
      </c>
      <c r="GE56" s="18">
        <v>65817.160000000033</v>
      </c>
      <c r="GF56" s="18">
        <v>2756.51</v>
      </c>
      <c r="GG56" s="18">
        <v>34569.43</v>
      </c>
      <c r="GH56" s="18">
        <v>33080.949999999997</v>
      </c>
      <c r="GI56" s="18">
        <v>10401.370000000001</v>
      </c>
      <c r="GJ56" s="18">
        <v>4210.6499999999996</v>
      </c>
      <c r="GK56" s="18">
        <v>39514.33</v>
      </c>
      <c r="GL56" s="18">
        <v>86988.379999999976</v>
      </c>
      <c r="GM56" s="18">
        <v>88707.939999999959</v>
      </c>
      <c r="GN56" s="18">
        <v>101441.81</v>
      </c>
      <c r="GO56" s="25">
        <f t="shared" si="78"/>
        <v>716304.32000000007</v>
      </c>
      <c r="GP56" s="24">
        <v>89527.069999999992</v>
      </c>
      <c r="GQ56" s="18">
        <v>62786.3</v>
      </c>
      <c r="GR56" s="18">
        <v>95967.989999999991</v>
      </c>
      <c r="GS56" s="18">
        <v>66929.670000000013</v>
      </c>
      <c r="GT56" s="18">
        <v>82555.810000000012</v>
      </c>
      <c r="GU56" s="18">
        <v>85755.4</v>
      </c>
      <c r="GV56" s="18">
        <v>101431.31999999998</v>
      </c>
      <c r="GW56" s="18">
        <v>93071.72000000003</v>
      </c>
      <c r="GX56" s="18">
        <v>97799.700000000012</v>
      </c>
      <c r="GY56" s="18">
        <v>111112.4</v>
      </c>
      <c r="GZ56" s="18">
        <v>128614.46000000006</v>
      </c>
      <c r="HA56" s="18">
        <v>187125.6</v>
      </c>
      <c r="HB56" s="25">
        <f t="shared" si="87"/>
        <v>1202677.4400000002</v>
      </c>
      <c r="HC56" s="24">
        <v>113610.21999999997</v>
      </c>
      <c r="HD56" s="24">
        <v>131718.61000000004</v>
      </c>
      <c r="HE56" s="24">
        <v>131316.53000000003</v>
      </c>
      <c r="HF56" s="24">
        <v>117705.76999999996</v>
      </c>
      <c r="HG56" s="24">
        <v>115966.25</v>
      </c>
      <c r="HH56" s="24">
        <v>120774.28</v>
      </c>
      <c r="HI56" s="24">
        <v>139285.18</v>
      </c>
      <c r="HJ56" s="24">
        <v>144133.87</v>
      </c>
      <c r="HK56" s="24">
        <v>146023.06</v>
      </c>
      <c r="HL56" s="24">
        <v>165271.97</v>
      </c>
      <c r="HM56" s="24">
        <v>156617.15999999997</v>
      </c>
      <c r="HN56" s="24">
        <v>190007</v>
      </c>
      <c r="HO56" s="25">
        <f t="shared" si="79"/>
        <v>1672429.9</v>
      </c>
      <c r="HP56" s="24">
        <v>159820.97000000003</v>
      </c>
      <c r="HQ56" s="24">
        <v>141109.92000000001</v>
      </c>
      <c r="HR56" s="24">
        <v>179718.08</v>
      </c>
      <c r="HS56" s="24">
        <v>51142.1</v>
      </c>
      <c r="HT56" s="24">
        <v>146722.18000000002</v>
      </c>
      <c r="HU56" s="24">
        <v>150973.67999999993</v>
      </c>
      <c r="HV56" s="24">
        <v>150584.95000000001</v>
      </c>
      <c r="HW56" s="24">
        <v>143636.44</v>
      </c>
      <c r="HX56" s="24">
        <v>164555.55999999994</v>
      </c>
      <c r="HY56" s="24">
        <v>150349.91999999995</v>
      </c>
      <c r="HZ56" s="24">
        <v>161676.91000000003</v>
      </c>
      <c r="IA56" s="24">
        <v>180848.99000000005</v>
      </c>
      <c r="IB56" s="25">
        <f t="shared" si="88"/>
        <v>1781139.7</v>
      </c>
      <c r="IC56" s="24">
        <v>136565.64000000001</v>
      </c>
      <c r="ID56" s="24">
        <v>151305.291</v>
      </c>
      <c r="IE56" s="24">
        <v>145381.69899999999</v>
      </c>
      <c r="IF56" s="71">
        <v>152966.26</v>
      </c>
      <c r="IG56" s="71">
        <v>156684.21999999997</v>
      </c>
      <c r="IH56" s="24">
        <v>149212.95000000001</v>
      </c>
      <c r="II56" s="24">
        <v>172423.62</v>
      </c>
      <c r="IJ56" s="24">
        <v>145330.31</v>
      </c>
      <c r="IK56" s="24">
        <v>133023.77000000002</v>
      </c>
      <c r="IL56" s="24">
        <v>129644.56000000001</v>
      </c>
      <c r="IM56" s="24">
        <v>124921.23</v>
      </c>
      <c r="IN56" s="24">
        <v>153605.70000000001</v>
      </c>
      <c r="IO56" s="25">
        <f t="shared" si="89"/>
        <v>1751065.2500000002</v>
      </c>
      <c r="IP56" s="24">
        <v>118141.38</v>
      </c>
      <c r="IQ56" s="24">
        <v>125854.83</v>
      </c>
      <c r="IR56" s="24">
        <v>145839.12</v>
      </c>
      <c r="IS56" s="24">
        <f>170.74277*1000</f>
        <v>170742.77000000002</v>
      </c>
      <c r="IT56" s="24">
        <f>156.80952*1000</f>
        <v>156809.51999999999</v>
      </c>
      <c r="IU56" s="24">
        <v>152210.82999999999</v>
      </c>
      <c r="IV56" s="24">
        <v>162180.45000000001</v>
      </c>
      <c r="IW56" s="24">
        <v>159278.25</v>
      </c>
      <c r="IX56" s="24">
        <v>152230.31</v>
      </c>
      <c r="IY56" s="24">
        <v>162266.91</v>
      </c>
      <c r="IZ56" s="24">
        <v>154964</v>
      </c>
      <c r="JA56" s="24"/>
      <c r="JB56" s="25">
        <f t="shared" si="90"/>
        <v>1660518.37</v>
      </c>
    </row>
    <row r="57" spans="1:262" ht="15.9" customHeight="1">
      <c r="A57" s="17" t="s">
        <v>109</v>
      </c>
      <c r="B57" s="17" t="s">
        <v>15</v>
      </c>
      <c r="C57" s="18">
        <v>0</v>
      </c>
      <c r="D57" s="18">
        <v>0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18">
        <v>0</v>
      </c>
      <c r="N57" s="18">
        <v>28786.65</v>
      </c>
      <c r="O57" s="18">
        <f t="shared" si="80"/>
        <v>28786.65</v>
      </c>
      <c r="P57" s="18">
        <v>35497.749999999993</v>
      </c>
      <c r="Q57" s="18">
        <v>32736.1</v>
      </c>
      <c r="R57" s="18">
        <v>45672.829999999994</v>
      </c>
      <c r="S57" s="18">
        <v>44141.26999999999</v>
      </c>
      <c r="T57" s="18">
        <v>47986.22</v>
      </c>
      <c r="U57" s="18">
        <v>23162.92</v>
      </c>
      <c r="V57" s="18">
        <v>33382.549999999996</v>
      </c>
      <c r="W57" s="18">
        <v>49638.59</v>
      </c>
      <c r="X57" s="18">
        <v>51779.250000000015</v>
      </c>
      <c r="Y57" s="18">
        <v>50377.299999999988</v>
      </c>
      <c r="Z57" s="18">
        <v>61694.170000000013</v>
      </c>
      <c r="AA57" s="18">
        <v>51712.729999999996</v>
      </c>
      <c r="AB57" s="18">
        <f t="shared" si="81"/>
        <v>527781.67999999993</v>
      </c>
      <c r="AC57" s="18">
        <v>41175.680000000008</v>
      </c>
      <c r="AD57" s="18">
        <v>51468.929999999993</v>
      </c>
      <c r="AE57" s="18">
        <v>43964.780000000013</v>
      </c>
      <c r="AF57" s="18">
        <v>0</v>
      </c>
      <c r="AG57" s="18">
        <v>39854.979999999996</v>
      </c>
      <c r="AH57" s="18">
        <v>40875.679999999993</v>
      </c>
      <c r="AI57" s="18">
        <v>50611.530000000013</v>
      </c>
      <c r="AJ57" s="18">
        <v>42432.31</v>
      </c>
      <c r="AK57" s="18">
        <v>40489.599999999991</v>
      </c>
      <c r="AL57" s="18">
        <v>41875.740000000005</v>
      </c>
      <c r="AM57" s="18">
        <v>34900.929999999986</v>
      </c>
      <c r="AN57" s="18">
        <v>46477.320000000007</v>
      </c>
      <c r="AO57" s="18">
        <f t="shared" si="82"/>
        <v>474127.48</v>
      </c>
      <c r="AP57" s="18">
        <v>39308.319999999985</v>
      </c>
      <c r="AQ57" s="18">
        <v>37220.349999999991</v>
      </c>
      <c r="AR57" s="18">
        <v>36100.390000000007</v>
      </c>
      <c r="AS57" s="18">
        <v>34376.450000000004</v>
      </c>
      <c r="AT57" s="18">
        <v>40469.12000000001</v>
      </c>
      <c r="AU57" s="18">
        <v>42291.850000000006</v>
      </c>
      <c r="AV57" s="18">
        <v>49168.66</v>
      </c>
      <c r="AW57" s="18">
        <v>40776.950000000004</v>
      </c>
      <c r="AX57" s="18">
        <v>41519.769999999997</v>
      </c>
      <c r="AY57" s="18">
        <v>35469.469999999994</v>
      </c>
      <c r="AZ57" s="18">
        <v>41478.219999999994</v>
      </c>
      <c r="BA57" s="18">
        <v>40471.569999999992</v>
      </c>
      <c r="BB57" s="18">
        <f t="shared" si="71"/>
        <v>478651.12</v>
      </c>
      <c r="BC57" s="18">
        <v>49324.460000000006</v>
      </c>
      <c r="BD57" s="18">
        <v>41749.100000000006</v>
      </c>
      <c r="BE57" s="18">
        <v>53760.67</v>
      </c>
      <c r="BF57" s="18">
        <v>48723.610000000015</v>
      </c>
      <c r="BG57" s="18">
        <v>45225.250000000015</v>
      </c>
      <c r="BH57" s="18">
        <v>43118.600000000006</v>
      </c>
      <c r="BI57" s="18">
        <v>43131.979999999996</v>
      </c>
      <c r="BJ57" s="18">
        <v>49852.509999999995</v>
      </c>
      <c r="BK57" s="18">
        <v>45807.93</v>
      </c>
      <c r="BL57" s="18">
        <v>48071.890000000014</v>
      </c>
      <c r="BM57" s="18">
        <v>46634.570000000007</v>
      </c>
      <c r="BN57" s="18">
        <v>55534.910000000011</v>
      </c>
      <c r="BO57" s="18">
        <f t="shared" si="72"/>
        <v>570935.4800000001</v>
      </c>
      <c r="BP57" s="18">
        <v>44909.080000000009</v>
      </c>
      <c r="BQ57" s="18">
        <v>37883.959999999992</v>
      </c>
      <c r="BR57" s="18">
        <v>47611.170000000013</v>
      </c>
      <c r="BS57" s="18">
        <v>49989.299999999988</v>
      </c>
      <c r="BT57" s="18">
        <v>55874.48000000001</v>
      </c>
      <c r="BU57" s="18">
        <v>47204.299999999988</v>
      </c>
      <c r="BV57" s="18">
        <v>52584.299999999988</v>
      </c>
      <c r="BW57" s="18">
        <v>51831.540000000023</v>
      </c>
      <c r="BX57" s="18">
        <v>58968.319999999992</v>
      </c>
      <c r="BY57" s="18">
        <v>52741.810000000012</v>
      </c>
      <c r="BZ57" s="18">
        <v>53469.330000000016</v>
      </c>
      <c r="CA57" s="18">
        <v>55876.94</v>
      </c>
      <c r="CB57" s="18">
        <f t="shared" si="73"/>
        <v>608944.53</v>
      </c>
      <c r="CC57" s="18">
        <v>47375.24000000002</v>
      </c>
      <c r="CD57" s="18">
        <v>51468.989999999991</v>
      </c>
      <c r="CE57" s="18">
        <v>55895.969999999994</v>
      </c>
      <c r="CF57" s="18">
        <v>45425.96</v>
      </c>
      <c r="CG57" s="18">
        <v>51433.86</v>
      </c>
      <c r="CH57" s="18">
        <v>46174.119999999995</v>
      </c>
      <c r="CI57" s="18">
        <v>44908.259999999995</v>
      </c>
      <c r="CJ57" s="18">
        <v>41490.62000000001</v>
      </c>
      <c r="CK57" s="18">
        <v>39577.30000000001</v>
      </c>
      <c r="CL57" s="18">
        <v>50581.970000000008</v>
      </c>
      <c r="CM57" s="18">
        <v>43593.63</v>
      </c>
      <c r="CN57" s="18">
        <v>51138.999999999985</v>
      </c>
      <c r="CO57" s="18">
        <f t="shared" si="74"/>
        <v>569064.92000000004</v>
      </c>
      <c r="CP57" s="18">
        <v>46895.87</v>
      </c>
      <c r="CQ57" s="18">
        <v>41287.24</v>
      </c>
      <c r="CR57" s="18">
        <v>49566.54</v>
      </c>
      <c r="CS57" s="18">
        <v>54682.100000000006</v>
      </c>
      <c r="CT57" s="18">
        <v>49935.59</v>
      </c>
      <c r="CU57" s="18">
        <v>45939.8</v>
      </c>
      <c r="CV57" s="18">
        <v>49285.159999999996</v>
      </c>
      <c r="CW57" s="18">
        <v>49954.799999999996</v>
      </c>
      <c r="CX57" s="18">
        <v>49343.350000000006</v>
      </c>
      <c r="CY57" s="18">
        <v>54750.22</v>
      </c>
      <c r="CZ57" s="18">
        <v>63235.260000000017</v>
      </c>
      <c r="DA57" s="18">
        <v>47173.540000000008</v>
      </c>
      <c r="DB57" s="18">
        <f t="shared" si="75"/>
        <v>602049.47</v>
      </c>
      <c r="DC57" s="18">
        <v>41151.579999999994</v>
      </c>
      <c r="DD57" s="18">
        <v>34472.340000000018</v>
      </c>
      <c r="DE57" s="18">
        <v>36673.35</v>
      </c>
      <c r="DF57" s="18">
        <v>32242.849999999991</v>
      </c>
      <c r="DG57" s="18">
        <v>43981.580000000024</v>
      </c>
      <c r="DH57" s="18">
        <v>37531.300000000003</v>
      </c>
      <c r="DI57" s="18">
        <v>40383.449999999983</v>
      </c>
      <c r="DJ57" s="18">
        <v>36666.78</v>
      </c>
      <c r="DK57" s="18">
        <v>39346.399999999994</v>
      </c>
      <c r="DL57" s="18">
        <v>45637.229999999989</v>
      </c>
      <c r="DM57" s="18">
        <v>47677.2</v>
      </c>
      <c r="DN57" s="18">
        <v>57129.2</v>
      </c>
      <c r="DO57" s="18">
        <f t="shared" si="76"/>
        <v>492893.26</v>
      </c>
      <c r="DP57" s="18">
        <v>43144.2</v>
      </c>
      <c r="DQ57" s="18">
        <v>45964.340000000011</v>
      </c>
      <c r="DR57" s="18">
        <v>51718.9</v>
      </c>
      <c r="DS57" s="18">
        <v>49099.200000000004</v>
      </c>
      <c r="DT57" s="18">
        <v>42500.10000000002</v>
      </c>
      <c r="DU57" s="18">
        <v>40094.199999999997</v>
      </c>
      <c r="DV57" s="18">
        <v>56622.600000000006</v>
      </c>
      <c r="DW57" s="18">
        <v>45781.200000000012</v>
      </c>
      <c r="DX57" s="18">
        <v>39854.300000000003</v>
      </c>
      <c r="DY57" s="18">
        <v>53417.200000000012</v>
      </c>
      <c r="DZ57" s="18">
        <v>41360.300000000003</v>
      </c>
      <c r="EA57" s="18">
        <v>36241.200000000004</v>
      </c>
      <c r="EB57" s="18">
        <f t="shared" si="77"/>
        <v>545797.74</v>
      </c>
      <c r="EC57" s="18">
        <v>30854.810000000005</v>
      </c>
      <c r="ED57" s="18">
        <v>28847.899999999991</v>
      </c>
      <c r="EE57" s="18">
        <v>34012.339999999997</v>
      </c>
      <c r="EF57" s="18">
        <v>34605.4</v>
      </c>
      <c r="EG57" s="18">
        <v>38298.709999999992</v>
      </c>
      <c r="EH57" s="18">
        <v>35800.83</v>
      </c>
      <c r="EI57" s="18">
        <v>38055.279999999992</v>
      </c>
      <c r="EJ57" s="18">
        <v>35912.280000000013</v>
      </c>
      <c r="EK57" s="18">
        <v>37731.53</v>
      </c>
      <c r="EL57" s="18">
        <v>32509.459999999995</v>
      </c>
      <c r="EM57" s="18">
        <v>38981.959999999992</v>
      </c>
      <c r="EN57" s="18">
        <v>58065.98</v>
      </c>
      <c r="EO57" s="18">
        <f t="shared" si="83"/>
        <v>443676.48</v>
      </c>
      <c r="EP57" s="24">
        <v>29928.13</v>
      </c>
      <c r="EQ57" s="18">
        <v>31984.599999999991</v>
      </c>
      <c r="ER57" s="18">
        <v>379236.27999999997</v>
      </c>
      <c r="ES57" s="18">
        <v>241378.7600000001</v>
      </c>
      <c r="ET57" s="18">
        <v>35680.500000000015</v>
      </c>
      <c r="EU57" s="18">
        <v>30049.990000000005</v>
      </c>
      <c r="EV57" s="18">
        <v>28040.950000000012</v>
      </c>
      <c r="EW57" s="18">
        <v>36513.510000000009</v>
      </c>
      <c r="EX57" s="18">
        <v>31545.039999999997</v>
      </c>
      <c r="EY57" s="18">
        <v>29995.710000000006</v>
      </c>
      <c r="EZ57" s="18">
        <v>37272.469999999987</v>
      </c>
      <c r="FA57" s="18">
        <v>36662.92</v>
      </c>
      <c r="FB57" s="18">
        <f t="shared" si="84"/>
        <v>948288.86</v>
      </c>
      <c r="FC57" s="24">
        <v>26472.849999999991</v>
      </c>
      <c r="FD57" s="18">
        <v>30492.699999999997</v>
      </c>
      <c r="FE57" s="18">
        <v>32027.65</v>
      </c>
      <c r="FF57" s="18">
        <v>29807.239999999998</v>
      </c>
      <c r="FG57" s="18">
        <v>37875.839999999997</v>
      </c>
      <c r="FH57" s="18">
        <v>34178.959999999992</v>
      </c>
      <c r="FI57" s="18">
        <v>37146.639999999999</v>
      </c>
      <c r="FJ57" s="18">
        <v>34286.493999999999</v>
      </c>
      <c r="FK57" s="18">
        <v>35789.619999999995</v>
      </c>
      <c r="FL57" s="18">
        <v>42240.117999999988</v>
      </c>
      <c r="FM57" s="18">
        <v>38471.394</v>
      </c>
      <c r="FN57" s="18">
        <v>38050.11</v>
      </c>
      <c r="FO57" s="18">
        <f t="shared" si="85"/>
        <v>416839.61599999992</v>
      </c>
      <c r="FP57" s="24">
        <v>39464.130000000005</v>
      </c>
      <c r="FQ57" s="18">
        <v>41207.264000000003</v>
      </c>
      <c r="FR57" s="18">
        <v>38625.020000000004</v>
      </c>
      <c r="FS57" s="18">
        <v>38634.373</v>
      </c>
      <c r="FT57" s="18">
        <v>43978.039999999994</v>
      </c>
      <c r="FU57" s="18">
        <v>40144.549999999996</v>
      </c>
      <c r="FV57" s="18">
        <v>45943.97</v>
      </c>
      <c r="FW57" s="18">
        <v>46313.099999999991</v>
      </c>
      <c r="FX57" s="18">
        <v>47413.280000000006</v>
      </c>
      <c r="FY57" s="18">
        <v>58416.570000000007</v>
      </c>
      <c r="FZ57" s="18">
        <v>48662.5</v>
      </c>
      <c r="GA57" s="18">
        <v>61767.899999999987</v>
      </c>
      <c r="GB57" s="18">
        <f t="shared" si="86"/>
        <v>550570.69699999993</v>
      </c>
      <c r="GC57" s="24">
        <v>46912.599999999991</v>
      </c>
      <c r="GD57" s="18">
        <v>39333.150000000009</v>
      </c>
      <c r="GE57" s="18">
        <v>20911.05</v>
      </c>
      <c r="GF57" s="18">
        <v>7728.6</v>
      </c>
      <c r="GG57" s="18">
        <v>13913.1</v>
      </c>
      <c r="GH57" s="18">
        <v>11505.400000000001</v>
      </c>
      <c r="GI57" s="18">
        <v>17063.599999999999</v>
      </c>
      <c r="GJ57" s="18">
        <v>15199.3</v>
      </c>
      <c r="GK57" s="18">
        <v>5602.9</v>
      </c>
      <c r="GL57" s="18">
        <v>15160.3</v>
      </c>
      <c r="GM57" s="18">
        <v>24680.100000000002</v>
      </c>
      <c r="GN57" s="18">
        <v>78639.199999999983</v>
      </c>
      <c r="GO57" s="25">
        <f t="shared" si="78"/>
        <v>296649.3</v>
      </c>
      <c r="GP57" s="24">
        <v>33806.399999999994</v>
      </c>
      <c r="GQ57" s="18">
        <v>27228.029999999995</v>
      </c>
      <c r="GR57" s="18">
        <v>117507.35</v>
      </c>
      <c r="GS57" s="18">
        <v>21409.5</v>
      </c>
      <c r="GT57" s="18">
        <v>26517.499999999993</v>
      </c>
      <c r="GU57" s="18">
        <v>30763.5</v>
      </c>
      <c r="GV57" s="18">
        <v>34074.150000000009</v>
      </c>
      <c r="GW57" s="18">
        <v>31400.800000000003</v>
      </c>
      <c r="GX57" s="18">
        <v>28106.999999999996</v>
      </c>
      <c r="GY57" s="18">
        <v>34820.649999999994</v>
      </c>
      <c r="GZ57" s="18">
        <v>50891.4</v>
      </c>
      <c r="HA57" s="18">
        <v>46299.01</v>
      </c>
      <c r="HB57" s="25">
        <f t="shared" si="87"/>
        <v>482825.29000000004</v>
      </c>
      <c r="HC57" s="24">
        <v>35369.099999999991</v>
      </c>
      <c r="HD57" s="24">
        <v>31928.000000000011</v>
      </c>
      <c r="HE57" s="24">
        <v>54573.200000000004</v>
      </c>
      <c r="HF57" s="24">
        <v>99590.700000000012</v>
      </c>
      <c r="HG57" s="24">
        <v>45507.200000000012</v>
      </c>
      <c r="HH57" s="24">
        <v>43681.099999999991</v>
      </c>
      <c r="HI57" s="24">
        <v>68204.599999999991</v>
      </c>
      <c r="HJ57" s="24">
        <v>72827.39999999998</v>
      </c>
      <c r="HK57" s="24">
        <v>72996.56</v>
      </c>
      <c r="HL57" s="24">
        <v>84921.199999999983</v>
      </c>
      <c r="HM57" s="24">
        <v>59071.760000000009</v>
      </c>
      <c r="HN57" s="24">
        <v>97960</v>
      </c>
      <c r="HO57" s="25">
        <f t="shared" si="79"/>
        <v>766630.82</v>
      </c>
      <c r="HP57" s="24">
        <v>105636.90999999997</v>
      </c>
      <c r="HQ57" s="24">
        <v>34695.400000000009</v>
      </c>
      <c r="HR57" s="24">
        <v>109771.73000000001</v>
      </c>
      <c r="HS57" s="24">
        <v>137423.49</v>
      </c>
      <c r="HT57" s="24">
        <v>41789.1</v>
      </c>
      <c r="HU57" s="24">
        <v>42141.8</v>
      </c>
      <c r="HV57" s="24">
        <v>36116.9</v>
      </c>
      <c r="HW57" s="24">
        <v>37099.4</v>
      </c>
      <c r="HX57" s="24">
        <v>36603.499999999993</v>
      </c>
      <c r="HY57" s="24">
        <v>40753.299999999996</v>
      </c>
      <c r="HZ57" s="24">
        <v>44956.600000000006</v>
      </c>
      <c r="IA57" s="24">
        <v>41089</v>
      </c>
      <c r="IB57" s="25">
        <f t="shared" si="88"/>
        <v>708077.13</v>
      </c>
      <c r="IC57" s="24">
        <v>30119.1</v>
      </c>
      <c r="ID57" s="24">
        <v>33058.75</v>
      </c>
      <c r="IE57" s="24">
        <v>30610.1</v>
      </c>
      <c r="IF57" s="71">
        <v>23612.799999999999</v>
      </c>
      <c r="IG57" s="71">
        <v>25675.259999999991</v>
      </c>
      <c r="IH57" s="24">
        <v>23853.77</v>
      </c>
      <c r="II57" s="24">
        <v>35107.120000000003</v>
      </c>
      <c r="IJ57" s="24">
        <v>27088.82</v>
      </c>
      <c r="IK57" s="24">
        <v>29506.74</v>
      </c>
      <c r="IL57" s="24">
        <v>30021.66</v>
      </c>
      <c r="IM57" s="24">
        <v>33201.449999999997</v>
      </c>
      <c r="IN57" s="24">
        <v>36155.51</v>
      </c>
      <c r="IO57" s="25">
        <f t="shared" si="89"/>
        <v>358011.07999999996</v>
      </c>
      <c r="IP57" s="24">
        <v>30198.49</v>
      </c>
      <c r="IQ57" s="24">
        <v>24438.1</v>
      </c>
      <c r="IR57" s="24">
        <v>33422.67</v>
      </c>
      <c r="IS57" s="24">
        <f>30.9238*1000</f>
        <v>30923.8</v>
      </c>
      <c r="IT57" s="24">
        <f>32.18797*1000</f>
        <v>32187.97</v>
      </c>
      <c r="IU57" s="24">
        <v>19953.490000000002</v>
      </c>
      <c r="IV57" s="24">
        <v>31226.46</v>
      </c>
      <c r="IW57" s="24">
        <v>26740.58</v>
      </c>
      <c r="IX57" s="24">
        <v>28743.11</v>
      </c>
      <c r="IY57" s="24">
        <v>34735.89</v>
      </c>
      <c r="IZ57" s="24">
        <v>41721</v>
      </c>
      <c r="JA57" s="24"/>
      <c r="JB57" s="25">
        <f t="shared" si="90"/>
        <v>334291.56</v>
      </c>
    </row>
    <row r="58" spans="1:262" ht="15.9" customHeight="1">
      <c r="A58" s="17" t="s">
        <v>110</v>
      </c>
      <c r="B58" s="17" t="s">
        <v>16</v>
      </c>
      <c r="C58" s="18">
        <v>0</v>
      </c>
      <c r="D58" s="18">
        <v>0</v>
      </c>
      <c r="E58" s="18">
        <v>0</v>
      </c>
      <c r="F58" s="18">
        <v>0</v>
      </c>
      <c r="G58" s="18">
        <v>0</v>
      </c>
      <c r="H58" s="18">
        <v>0</v>
      </c>
      <c r="I58" s="18">
        <v>0</v>
      </c>
      <c r="J58" s="18">
        <v>0</v>
      </c>
      <c r="K58" s="18">
        <v>0</v>
      </c>
      <c r="L58" s="18">
        <v>0</v>
      </c>
      <c r="M58" s="18">
        <v>0</v>
      </c>
      <c r="N58" s="18">
        <v>8428.6</v>
      </c>
      <c r="O58" s="18">
        <f t="shared" si="80"/>
        <v>8428.6</v>
      </c>
      <c r="P58" s="18">
        <v>11162.389999999996</v>
      </c>
      <c r="Q58" s="18">
        <v>9262.33</v>
      </c>
      <c r="R58" s="18">
        <v>10247.040000000001</v>
      </c>
      <c r="S58" s="18">
        <v>13146.3</v>
      </c>
      <c r="T58" s="18">
        <v>19756</v>
      </c>
      <c r="U58" s="18">
        <v>10312.650000000001</v>
      </c>
      <c r="V58" s="18">
        <v>11650.349999999999</v>
      </c>
      <c r="W58" s="18">
        <v>19835.650000000001</v>
      </c>
      <c r="X58" s="18">
        <v>11482.46</v>
      </c>
      <c r="Y58" s="18">
        <v>9494.7099999999991</v>
      </c>
      <c r="Z58" s="18">
        <v>13114.54</v>
      </c>
      <c r="AA58" s="18">
        <v>12926.259999999998</v>
      </c>
      <c r="AB58" s="18">
        <f t="shared" si="81"/>
        <v>152390.68</v>
      </c>
      <c r="AC58" s="18">
        <v>14621.119999999999</v>
      </c>
      <c r="AD58" s="18">
        <v>52665.34</v>
      </c>
      <c r="AE58" s="18">
        <v>66384.039999999979</v>
      </c>
      <c r="AF58" s="18">
        <v>11381.7</v>
      </c>
      <c r="AG58" s="18">
        <v>12555.93</v>
      </c>
      <c r="AH58" s="18">
        <v>806.9</v>
      </c>
      <c r="AI58" s="18">
        <v>1896.6100000000001</v>
      </c>
      <c r="AJ58" s="18">
        <v>8040.1</v>
      </c>
      <c r="AK58" s="18">
        <v>6271.739999999998</v>
      </c>
      <c r="AL58" s="18">
        <v>8357.3999999999978</v>
      </c>
      <c r="AM58" s="18">
        <v>6763.8</v>
      </c>
      <c r="AN58" s="18">
        <v>9096.9400000000023</v>
      </c>
      <c r="AO58" s="18">
        <f t="shared" si="82"/>
        <v>198841.61999999994</v>
      </c>
      <c r="AP58" s="18">
        <v>9221.7999999999993</v>
      </c>
      <c r="AQ58" s="18">
        <v>6355.18</v>
      </c>
      <c r="AR58" s="18">
        <v>5907.6100000000006</v>
      </c>
      <c r="AS58" s="18">
        <v>5308.4</v>
      </c>
      <c r="AT58" s="18">
        <v>4923.2999999999993</v>
      </c>
      <c r="AU58" s="18">
        <v>6358.6</v>
      </c>
      <c r="AV58" s="18">
        <v>7311.1999999999989</v>
      </c>
      <c r="AW58" s="18">
        <v>5868.08</v>
      </c>
      <c r="AX58" s="18">
        <v>5219.5</v>
      </c>
      <c r="AY58" s="18">
        <v>7542.8900000000012</v>
      </c>
      <c r="AZ58" s="18">
        <v>12823.680000000002</v>
      </c>
      <c r="BA58" s="18">
        <v>8406.4500000000007</v>
      </c>
      <c r="BB58" s="18">
        <f t="shared" si="71"/>
        <v>85246.69</v>
      </c>
      <c r="BC58" s="18">
        <v>18494.2</v>
      </c>
      <c r="BD58" s="18">
        <v>11300.6</v>
      </c>
      <c r="BE58" s="18">
        <v>13537.140000000003</v>
      </c>
      <c r="BF58" s="18">
        <v>12710.309999999998</v>
      </c>
      <c r="BG58" s="18">
        <v>8689.9500000000007</v>
      </c>
      <c r="BH58" s="18">
        <v>10004</v>
      </c>
      <c r="BI58" s="18">
        <v>11195.8</v>
      </c>
      <c r="BJ58" s="18">
        <v>9136.86</v>
      </c>
      <c r="BK58" s="18">
        <v>8262.619999999999</v>
      </c>
      <c r="BL58" s="18">
        <v>10672.8</v>
      </c>
      <c r="BM58" s="18">
        <v>9709</v>
      </c>
      <c r="BN58" s="18">
        <v>11985.130000000001</v>
      </c>
      <c r="BO58" s="18">
        <f t="shared" si="72"/>
        <v>135698.41</v>
      </c>
      <c r="BP58" s="18">
        <v>9991.64</v>
      </c>
      <c r="BQ58" s="18">
        <v>6855.5</v>
      </c>
      <c r="BR58" s="18">
        <v>9030.2000000000007</v>
      </c>
      <c r="BS58" s="18">
        <v>8958.5</v>
      </c>
      <c r="BT58" s="18">
        <v>10634</v>
      </c>
      <c r="BU58" s="18">
        <v>10116.26</v>
      </c>
      <c r="BV58" s="18">
        <v>8946.2899999999991</v>
      </c>
      <c r="BW58" s="18">
        <v>9225.2099999999991</v>
      </c>
      <c r="BX58" s="18">
        <v>9090.7999999999993</v>
      </c>
      <c r="BY58" s="18">
        <v>9418</v>
      </c>
      <c r="BZ58" s="18">
        <v>10667.990000000002</v>
      </c>
      <c r="CA58" s="18">
        <v>14335.109999999997</v>
      </c>
      <c r="CB58" s="18">
        <f t="shared" si="73"/>
        <v>117269.50000000001</v>
      </c>
      <c r="CC58" s="18">
        <v>10508.739999999998</v>
      </c>
      <c r="CD58" s="18">
        <v>13422.95</v>
      </c>
      <c r="CE58" s="18">
        <v>10284.700000000001</v>
      </c>
      <c r="CF58" s="18">
        <v>11556.15</v>
      </c>
      <c r="CG58" s="18">
        <v>12293.579999999998</v>
      </c>
      <c r="CH58" s="18">
        <v>10224.36</v>
      </c>
      <c r="CI58" s="18">
        <v>12474.7</v>
      </c>
      <c r="CJ58" s="18">
        <v>11980.7</v>
      </c>
      <c r="CK58" s="18">
        <v>11618.600000000002</v>
      </c>
      <c r="CL58" s="18">
        <v>11765.400000000001</v>
      </c>
      <c r="CM58" s="18">
        <v>11888.199999999997</v>
      </c>
      <c r="CN58" s="18">
        <v>24714.199999999997</v>
      </c>
      <c r="CO58" s="18">
        <f t="shared" si="74"/>
        <v>152732.28</v>
      </c>
      <c r="CP58" s="18">
        <v>16467.599999999999</v>
      </c>
      <c r="CQ58" s="18">
        <v>11753</v>
      </c>
      <c r="CR58" s="18">
        <v>12673.7</v>
      </c>
      <c r="CS58" s="18">
        <v>18681.300000000003</v>
      </c>
      <c r="CT58" s="18">
        <v>18535</v>
      </c>
      <c r="CU58" s="18">
        <v>13380</v>
      </c>
      <c r="CV58" s="18">
        <v>19492.000000000007</v>
      </c>
      <c r="CW58" s="18">
        <v>14159.000000000002</v>
      </c>
      <c r="CX58" s="18">
        <v>13342.8</v>
      </c>
      <c r="CY58" s="18">
        <v>17360.000000000004</v>
      </c>
      <c r="CZ58" s="18">
        <v>19044.739999999998</v>
      </c>
      <c r="DA58" s="18">
        <v>20179.399999999998</v>
      </c>
      <c r="DB58" s="18">
        <f t="shared" si="75"/>
        <v>195068.53999999998</v>
      </c>
      <c r="DC58" s="18">
        <v>13891.9</v>
      </c>
      <c r="DD58" s="18">
        <v>14032.5</v>
      </c>
      <c r="DE58" s="18">
        <v>12832.4</v>
      </c>
      <c r="DF58" s="18">
        <v>13777.499999999998</v>
      </c>
      <c r="DG58" s="18">
        <v>18274.300000000003</v>
      </c>
      <c r="DH58" s="18">
        <v>13226.500000000004</v>
      </c>
      <c r="DI58" s="18">
        <v>13737.3</v>
      </c>
      <c r="DJ58" s="18">
        <v>16771.099999999995</v>
      </c>
      <c r="DK58" s="18">
        <v>14911.199999999997</v>
      </c>
      <c r="DL58" s="18">
        <v>18457.600000000002</v>
      </c>
      <c r="DM58" s="18">
        <v>15565.500000000002</v>
      </c>
      <c r="DN58" s="18">
        <v>20931.8</v>
      </c>
      <c r="DO58" s="18">
        <f t="shared" si="76"/>
        <v>186409.60000000001</v>
      </c>
      <c r="DP58" s="18">
        <v>17883.400000000001</v>
      </c>
      <c r="DQ58" s="18">
        <v>15019.899999999998</v>
      </c>
      <c r="DR58" s="18">
        <v>16824.8</v>
      </c>
      <c r="DS58" s="18">
        <v>30566.299999999988</v>
      </c>
      <c r="DT58" s="18">
        <v>18684.86</v>
      </c>
      <c r="DU58" s="18">
        <v>16055</v>
      </c>
      <c r="DV58" s="18">
        <v>18724.400000000001</v>
      </c>
      <c r="DW58" s="18">
        <v>17129.400000000001</v>
      </c>
      <c r="DX58" s="18">
        <v>17188.099999999999</v>
      </c>
      <c r="DY58" s="18">
        <v>18236.5</v>
      </c>
      <c r="DZ58" s="18">
        <v>21592.899999999998</v>
      </c>
      <c r="EA58" s="18">
        <v>22579.020000000004</v>
      </c>
      <c r="EB58" s="18">
        <f t="shared" si="77"/>
        <v>230484.58000000002</v>
      </c>
      <c r="EC58" s="18">
        <v>16511.8</v>
      </c>
      <c r="ED58" s="18">
        <v>14947.699999999997</v>
      </c>
      <c r="EE58" s="18">
        <v>14436.000000000004</v>
      </c>
      <c r="EF58" s="18">
        <v>15839.399999999998</v>
      </c>
      <c r="EG58" s="18">
        <v>19124.999999999996</v>
      </c>
      <c r="EH58" s="18">
        <v>20813.899999999994</v>
      </c>
      <c r="EI58" s="18">
        <v>19288.2</v>
      </c>
      <c r="EJ58" s="18">
        <v>16471.160000000003</v>
      </c>
      <c r="EK58" s="18">
        <v>20072</v>
      </c>
      <c r="EL58" s="18">
        <v>22075.5</v>
      </c>
      <c r="EM58" s="18">
        <v>16752.499999999996</v>
      </c>
      <c r="EN58" s="18">
        <v>23016.3</v>
      </c>
      <c r="EO58" s="18">
        <f t="shared" si="83"/>
        <v>219349.45999999996</v>
      </c>
      <c r="EP58" s="24">
        <v>16973.899999999998</v>
      </c>
      <c r="EQ58" s="18">
        <v>17340.100000000002</v>
      </c>
      <c r="ER58" s="18">
        <v>104136.72999999998</v>
      </c>
      <c r="ES58" s="18">
        <v>80596.324999999997</v>
      </c>
      <c r="ET58" s="18">
        <v>28086.6</v>
      </c>
      <c r="EU58" s="18">
        <v>25271.999999999996</v>
      </c>
      <c r="EV58" s="18">
        <v>21423.899999999994</v>
      </c>
      <c r="EW58" s="18">
        <v>26573.600000000002</v>
      </c>
      <c r="EX58" s="18">
        <v>22755.200000000004</v>
      </c>
      <c r="EY58" s="18">
        <v>22890.9</v>
      </c>
      <c r="EZ58" s="18">
        <v>35504.100000000006</v>
      </c>
      <c r="FA58" s="18">
        <v>28048.5</v>
      </c>
      <c r="FB58" s="18">
        <f t="shared" si="84"/>
        <v>429601.85499999998</v>
      </c>
      <c r="FC58" s="24">
        <v>23953.65</v>
      </c>
      <c r="FD58" s="18">
        <v>21107.200000000004</v>
      </c>
      <c r="FE58" s="18">
        <v>22386.699999999997</v>
      </c>
      <c r="FF58" s="18">
        <v>21136.099999999995</v>
      </c>
      <c r="FG58" s="18">
        <v>21182.901000000005</v>
      </c>
      <c r="FH58" s="18">
        <v>24295.700000000004</v>
      </c>
      <c r="FI58" s="18">
        <v>22893</v>
      </c>
      <c r="FJ58" s="18">
        <v>25391.4</v>
      </c>
      <c r="FK58" s="18">
        <v>23772.2</v>
      </c>
      <c r="FL58" s="18">
        <v>21362.9</v>
      </c>
      <c r="FM58" s="18">
        <v>22088.600000000002</v>
      </c>
      <c r="FN58" s="18">
        <v>23692.899999999998</v>
      </c>
      <c r="FO58" s="18">
        <f t="shared" si="85"/>
        <v>273263.25100000005</v>
      </c>
      <c r="FP58" s="24">
        <v>19985.500000000004</v>
      </c>
      <c r="FQ58" s="18">
        <v>19003.599999999995</v>
      </c>
      <c r="FR58" s="18">
        <v>22321.1</v>
      </c>
      <c r="FS58" s="18">
        <v>19080.900000000001</v>
      </c>
      <c r="FT58" s="18">
        <v>22132.3</v>
      </c>
      <c r="FU58" s="18">
        <v>22599</v>
      </c>
      <c r="FV58" s="18">
        <v>20945.599999999999</v>
      </c>
      <c r="FW58" s="18">
        <v>23486.7</v>
      </c>
      <c r="FX58" s="18">
        <v>24524.300000000007</v>
      </c>
      <c r="FY58" s="18">
        <v>36712.600000000006</v>
      </c>
      <c r="FZ58" s="18">
        <v>27219.200000000004</v>
      </c>
      <c r="GA58" s="18">
        <v>44152.599999999991</v>
      </c>
      <c r="GB58" s="18">
        <f t="shared" si="86"/>
        <v>302163.40000000002</v>
      </c>
      <c r="GC58" s="24">
        <v>31773.699999999997</v>
      </c>
      <c r="GD58" s="18">
        <v>24164.500000000007</v>
      </c>
      <c r="GE58" s="18">
        <v>12678.899999999998</v>
      </c>
      <c r="GF58" s="18">
        <v>0</v>
      </c>
      <c r="GG58" s="18">
        <v>337</v>
      </c>
      <c r="GH58" s="18">
        <v>1171.4000000000001</v>
      </c>
      <c r="GI58" s="18">
        <v>2403.1999999999998</v>
      </c>
      <c r="GJ58" s="18">
        <v>6711.0999999999995</v>
      </c>
      <c r="GK58" s="18">
        <v>9264.5999999999985</v>
      </c>
      <c r="GL58" s="18">
        <v>8854.7000000000007</v>
      </c>
      <c r="GM58" s="18">
        <v>8704.3999999999978</v>
      </c>
      <c r="GN58" s="18">
        <v>27258.800000000003</v>
      </c>
      <c r="GO58" s="25">
        <f t="shared" si="78"/>
        <v>133322.29999999999</v>
      </c>
      <c r="GP58" s="24">
        <v>13438.9</v>
      </c>
      <c r="GQ58" s="18">
        <v>8696.2000000000025</v>
      </c>
      <c r="GR58" s="18">
        <v>16959.5</v>
      </c>
      <c r="GS58" s="18">
        <v>10518.699999999997</v>
      </c>
      <c r="GT58" s="18">
        <v>23617.400000000005</v>
      </c>
      <c r="GU58" s="18">
        <v>13878.100000000002</v>
      </c>
      <c r="GV58" s="18">
        <v>15598.200000000003</v>
      </c>
      <c r="GW58" s="18">
        <v>31614.299999999992</v>
      </c>
      <c r="GX58" s="18">
        <v>24953.5</v>
      </c>
      <c r="GY58" s="18">
        <v>31009.5</v>
      </c>
      <c r="GZ58" s="18">
        <v>21828.800000000003</v>
      </c>
      <c r="HA58" s="18">
        <v>33756.200000000004</v>
      </c>
      <c r="HB58" s="25">
        <f t="shared" si="87"/>
        <v>245869.30000000005</v>
      </c>
      <c r="HC58" s="24">
        <v>20015.899999999998</v>
      </c>
      <c r="HD58" s="24">
        <v>22214.799999999996</v>
      </c>
      <c r="HE58" s="24">
        <v>21432.999999999993</v>
      </c>
      <c r="HF58" s="24">
        <v>25873.9</v>
      </c>
      <c r="HG58" s="24">
        <v>25317</v>
      </c>
      <c r="HH58" s="24">
        <v>26101.7</v>
      </c>
      <c r="HI58" s="24">
        <v>38250.200000000004</v>
      </c>
      <c r="HJ58" s="24">
        <v>50631.8</v>
      </c>
      <c r="HK58" s="24">
        <v>30383.299999999996</v>
      </c>
      <c r="HL58" s="24">
        <v>32768.5</v>
      </c>
      <c r="HM58" s="24">
        <v>33472.699999999997</v>
      </c>
      <c r="HN58" s="24">
        <v>57039</v>
      </c>
      <c r="HO58" s="25">
        <f t="shared" si="79"/>
        <v>383501.8</v>
      </c>
      <c r="HP58" s="24">
        <v>39183</v>
      </c>
      <c r="HQ58" s="24">
        <v>29704.30000000001</v>
      </c>
      <c r="HR58" s="24">
        <v>48623.1</v>
      </c>
      <c r="HS58" s="24">
        <v>41109.800000000003</v>
      </c>
      <c r="HT58" s="24">
        <v>45815.9</v>
      </c>
      <c r="HU58" s="24">
        <v>36592</v>
      </c>
      <c r="HV58" s="24">
        <v>35526.800000000003</v>
      </c>
      <c r="HW58" s="24">
        <v>34512.699999999997</v>
      </c>
      <c r="HX58" s="24">
        <v>32498.999999999996</v>
      </c>
      <c r="HY58" s="24">
        <v>31525.599999999995</v>
      </c>
      <c r="HZ58" s="24">
        <v>37913.600000000006</v>
      </c>
      <c r="IA58" s="24">
        <v>39428.1</v>
      </c>
      <c r="IB58" s="25">
        <f t="shared" si="88"/>
        <v>452433.9</v>
      </c>
      <c r="IC58" s="24">
        <v>26030.2</v>
      </c>
      <c r="ID58" s="24">
        <v>28968.400000000001</v>
      </c>
      <c r="IE58" s="24">
        <v>30789.5</v>
      </c>
      <c r="IF58" s="54">
        <v>32833.599999999999</v>
      </c>
      <c r="IG58" s="18">
        <v>33439.47</v>
      </c>
      <c r="IH58" s="24">
        <v>30746.23</v>
      </c>
      <c r="II58" s="24">
        <v>34551.699999999997</v>
      </c>
      <c r="IJ58" s="24">
        <v>29899.25</v>
      </c>
      <c r="IK58" s="24">
        <v>28697.54</v>
      </c>
      <c r="IL58" s="24">
        <v>27791.42</v>
      </c>
      <c r="IM58" s="24">
        <v>26127.13</v>
      </c>
      <c r="IN58" s="24">
        <v>43108.45</v>
      </c>
      <c r="IO58" s="25">
        <f t="shared" si="89"/>
        <v>372982.89</v>
      </c>
      <c r="IP58" s="24">
        <v>20773.03</v>
      </c>
      <c r="IQ58" s="24">
        <v>23656.45</v>
      </c>
      <c r="IR58" s="24">
        <v>21994.890000000003</v>
      </c>
      <c r="IS58" s="54">
        <f>22.72184*1000</f>
        <v>22721.84</v>
      </c>
      <c r="IT58" s="18">
        <f>46.26237*1000</f>
        <v>46262.369999999995</v>
      </c>
      <c r="IU58" s="24">
        <v>25805.48</v>
      </c>
      <c r="IV58" s="24">
        <v>35406.089999999997</v>
      </c>
      <c r="IW58" s="24">
        <v>49315.31</v>
      </c>
      <c r="IX58" s="24">
        <v>32564.18</v>
      </c>
      <c r="IY58" s="24">
        <v>33010.230000000003</v>
      </c>
      <c r="IZ58" s="24">
        <v>37315</v>
      </c>
      <c r="JA58" s="24"/>
      <c r="JB58" s="25">
        <f t="shared" si="90"/>
        <v>348824.87</v>
      </c>
    </row>
    <row r="59" spans="1:262" ht="15.9" customHeight="1">
      <c r="A59" s="17" t="s">
        <v>111</v>
      </c>
      <c r="B59" s="17" t="s">
        <v>10</v>
      </c>
      <c r="C59" s="18">
        <v>0</v>
      </c>
      <c r="D59" s="18">
        <v>0</v>
      </c>
      <c r="E59" s="18">
        <v>0</v>
      </c>
      <c r="F59" s="18">
        <v>0</v>
      </c>
      <c r="G59" s="18">
        <v>0</v>
      </c>
      <c r="H59" s="18">
        <v>0</v>
      </c>
      <c r="I59" s="18">
        <v>0</v>
      </c>
      <c r="J59" s="18">
        <v>0</v>
      </c>
      <c r="K59" s="18">
        <v>0</v>
      </c>
      <c r="L59" s="18">
        <v>0</v>
      </c>
      <c r="M59" s="18">
        <v>0</v>
      </c>
      <c r="N59" s="18">
        <v>0</v>
      </c>
      <c r="O59" s="18">
        <f t="shared" si="80"/>
        <v>0</v>
      </c>
      <c r="P59" s="18">
        <v>0</v>
      </c>
      <c r="Q59" s="18">
        <v>0</v>
      </c>
      <c r="R59" s="18">
        <v>0</v>
      </c>
      <c r="S59" s="18">
        <v>0</v>
      </c>
      <c r="T59" s="18">
        <v>0</v>
      </c>
      <c r="U59" s="18">
        <v>0</v>
      </c>
      <c r="V59" s="18">
        <v>0</v>
      </c>
      <c r="W59" s="18">
        <v>0</v>
      </c>
      <c r="X59" s="18">
        <v>0</v>
      </c>
      <c r="Y59" s="18">
        <v>0</v>
      </c>
      <c r="Z59" s="18">
        <v>0</v>
      </c>
      <c r="AA59" s="18">
        <v>0</v>
      </c>
      <c r="AB59" s="18">
        <f t="shared" si="81"/>
        <v>0</v>
      </c>
      <c r="AC59" s="18">
        <v>0</v>
      </c>
      <c r="AD59" s="18">
        <v>0</v>
      </c>
      <c r="AE59" s="18">
        <v>0</v>
      </c>
      <c r="AF59" s="18">
        <v>0</v>
      </c>
      <c r="AG59" s="18">
        <v>0</v>
      </c>
      <c r="AH59" s="18">
        <v>0</v>
      </c>
      <c r="AI59" s="18">
        <v>0</v>
      </c>
      <c r="AJ59" s="18">
        <v>0</v>
      </c>
      <c r="AK59" s="18">
        <v>0</v>
      </c>
      <c r="AL59" s="18">
        <v>0</v>
      </c>
      <c r="AM59" s="18">
        <v>0</v>
      </c>
      <c r="AN59" s="18">
        <v>0</v>
      </c>
      <c r="AO59" s="18">
        <f t="shared" si="82"/>
        <v>0</v>
      </c>
      <c r="AP59" s="18">
        <v>0</v>
      </c>
      <c r="AQ59" s="18">
        <v>0</v>
      </c>
      <c r="AR59" s="18">
        <v>0</v>
      </c>
      <c r="AS59" s="18">
        <v>0</v>
      </c>
      <c r="AT59" s="18">
        <v>0</v>
      </c>
      <c r="AU59" s="18">
        <v>0</v>
      </c>
      <c r="AV59" s="18">
        <v>0</v>
      </c>
      <c r="AW59" s="18">
        <v>0</v>
      </c>
      <c r="AX59" s="18">
        <v>0</v>
      </c>
      <c r="AY59" s="18">
        <v>0</v>
      </c>
      <c r="AZ59" s="18">
        <v>0</v>
      </c>
      <c r="BA59" s="18">
        <v>0</v>
      </c>
      <c r="BB59" s="18">
        <f t="shared" si="71"/>
        <v>0</v>
      </c>
      <c r="BC59" s="18">
        <v>0</v>
      </c>
      <c r="BD59" s="18">
        <v>0</v>
      </c>
      <c r="BE59" s="18">
        <v>0</v>
      </c>
      <c r="BF59" s="18">
        <v>0</v>
      </c>
      <c r="BG59" s="18">
        <v>0</v>
      </c>
      <c r="BH59" s="18">
        <v>0</v>
      </c>
      <c r="BI59" s="18">
        <v>0</v>
      </c>
      <c r="BJ59" s="18">
        <v>0</v>
      </c>
      <c r="BK59" s="18">
        <v>0</v>
      </c>
      <c r="BL59" s="18">
        <v>0</v>
      </c>
      <c r="BM59" s="18">
        <v>0</v>
      </c>
      <c r="BN59" s="18">
        <v>0</v>
      </c>
      <c r="BO59" s="18">
        <f t="shared" si="72"/>
        <v>0</v>
      </c>
      <c r="BP59" s="18">
        <v>0</v>
      </c>
      <c r="BQ59" s="18">
        <v>0</v>
      </c>
      <c r="BR59" s="18">
        <v>0</v>
      </c>
      <c r="BS59" s="18">
        <v>0</v>
      </c>
      <c r="BT59" s="18">
        <v>0</v>
      </c>
      <c r="BU59" s="18">
        <v>0</v>
      </c>
      <c r="BV59" s="18">
        <v>0</v>
      </c>
      <c r="BW59" s="18">
        <v>0</v>
      </c>
      <c r="BX59" s="18">
        <v>0</v>
      </c>
      <c r="BY59" s="18">
        <v>0</v>
      </c>
      <c r="BZ59" s="18">
        <v>0</v>
      </c>
      <c r="CA59" s="18">
        <v>0</v>
      </c>
      <c r="CB59" s="18">
        <f t="shared" si="73"/>
        <v>0</v>
      </c>
      <c r="CC59" s="18">
        <v>0</v>
      </c>
      <c r="CD59" s="18">
        <v>0</v>
      </c>
      <c r="CE59" s="18">
        <v>0</v>
      </c>
      <c r="CF59" s="18">
        <v>0</v>
      </c>
      <c r="CG59" s="18">
        <v>0</v>
      </c>
      <c r="CH59" s="18">
        <v>0</v>
      </c>
      <c r="CI59" s="18">
        <v>0</v>
      </c>
      <c r="CJ59" s="18">
        <v>0</v>
      </c>
      <c r="CK59" s="18">
        <v>0</v>
      </c>
      <c r="CL59" s="18">
        <v>55156.52</v>
      </c>
      <c r="CM59" s="18">
        <v>0</v>
      </c>
      <c r="CN59" s="18">
        <v>0</v>
      </c>
      <c r="CO59" s="18">
        <f t="shared" si="74"/>
        <v>55156.52</v>
      </c>
      <c r="CP59" s="18">
        <v>0</v>
      </c>
      <c r="CQ59" s="18">
        <v>0</v>
      </c>
      <c r="CR59" s="18">
        <v>0</v>
      </c>
      <c r="CS59" s="18">
        <v>0</v>
      </c>
      <c r="CT59" s="18">
        <v>0</v>
      </c>
      <c r="CU59" s="18">
        <v>0</v>
      </c>
      <c r="CV59" s="18">
        <v>0</v>
      </c>
      <c r="CW59" s="18">
        <v>0</v>
      </c>
      <c r="CX59" s="18">
        <v>0</v>
      </c>
      <c r="CY59" s="18">
        <v>0</v>
      </c>
      <c r="CZ59" s="18">
        <v>0</v>
      </c>
      <c r="DA59" s="18">
        <v>0</v>
      </c>
      <c r="DB59" s="18">
        <f t="shared" si="75"/>
        <v>0</v>
      </c>
      <c r="DC59" s="18">
        <v>0</v>
      </c>
      <c r="DD59" s="18">
        <v>0</v>
      </c>
      <c r="DE59" s="18">
        <v>0</v>
      </c>
      <c r="DF59" s="18">
        <v>0</v>
      </c>
      <c r="DG59" s="18">
        <v>0</v>
      </c>
      <c r="DH59" s="18">
        <v>0</v>
      </c>
      <c r="DI59" s="18">
        <v>0</v>
      </c>
      <c r="DJ59" s="18">
        <v>0</v>
      </c>
      <c r="DK59" s="18">
        <v>0</v>
      </c>
      <c r="DL59" s="18">
        <v>0</v>
      </c>
      <c r="DM59" s="18">
        <v>0</v>
      </c>
      <c r="DN59" s="18">
        <v>0</v>
      </c>
      <c r="DO59" s="18">
        <f t="shared" si="76"/>
        <v>0</v>
      </c>
      <c r="DP59" s="18">
        <v>10</v>
      </c>
      <c r="DQ59" s="18">
        <v>0</v>
      </c>
      <c r="DR59" s="18">
        <v>276</v>
      </c>
      <c r="DS59" s="18">
        <v>0</v>
      </c>
      <c r="DT59" s="18">
        <v>0</v>
      </c>
      <c r="DU59" s="18">
        <v>0</v>
      </c>
      <c r="DV59" s="18">
        <v>0</v>
      </c>
      <c r="DW59" s="18">
        <v>0</v>
      </c>
      <c r="DX59" s="18">
        <v>8.3000000000000007</v>
      </c>
      <c r="DY59" s="18">
        <v>0</v>
      </c>
      <c r="DZ59" s="18">
        <v>0</v>
      </c>
      <c r="EA59" s="18">
        <v>0</v>
      </c>
      <c r="EB59" s="18">
        <f t="shared" si="77"/>
        <v>294.3</v>
      </c>
      <c r="EC59" s="18">
        <v>0</v>
      </c>
      <c r="ED59" s="18">
        <v>0</v>
      </c>
      <c r="EE59" s="18">
        <v>0</v>
      </c>
      <c r="EF59" s="18">
        <v>0</v>
      </c>
      <c r="EG59" s="18">
        <v>0</v>
      </c>
      <c r="EH59" s="18">
        <v>0</v>
      </c>
      <c r="EI59" s="18">
        <v>0</v>
      </c>
      <c r="EJ59" s="18">
        <v>0</v>
      </c>
      <c r="EK59" s="18">
        <v>0</v>
      </c>
      <c r="EL59" s="18">
        <v>0</v>
      </c>
      <c r="EM59" s="18">
        <v>0</v>
      </c>
      <c r="EN59" s="18">
        <v>0</v>
      </c>
      <c r="EO59" s="18">
        <f t="shared" si="83"/>
        <v>0</v>
      </c>
      <c r="EP59" s="24">
        <v>0</v>
      </c>
      <c r="EQ59" s="18">
        <v>0</v>
      </c>
      <c r="ER59" s="18">
        <v>0</v>
      </c>
      <c r="ES59" s="18">
        <v>0</v>
      </c>
      <c r="ET59" s="18">
        <v>0</v>
      </c>
      <c r="EU59" s="18">
        <v>200</v>
      </c>
      <c r="EV59" s="18">
        <v>0</v>
      </c>
      <c r="EW59" s="18">
        <v>0</v>
      </c>
      <c r="EX59" s="18">
        <v>0</v>
      </c>
      <c r="EY59" s="18">
        <v>0</v>
      </c>
      <c r="EZ59" s="18">
        <v>0</v>
      </c>
      <c r="FA59" s="18">
        <v>0</v>
      </c>
      <c r="FB59" s="18">
        <f t="shared" si="84"/>
        <v>200</v>
      </c>
      <c r="FC59" s="24">
        <v>0</v>
      </c>
      <c r="FD59" s="18">
        <v>0</v>
      </c>
      <c r="FE59" s="18">
        <v>0</v>
      </c>
      <c r="FF59" s="18">
        <v>0</v>
      </c>
      <c r="FG59" s="18">
        <v>0</v>
      </c>
      <c r="FH59" s="18">
        <v>0</v>
      </c>
      <c r="FI59" s="18">
        <v>0</v>
      </c>
      <c r="FJ59" s="18">
        <v>0</v>
      </c>
      <c r="FK59" s="18">
        <v>0</v>
      </c>
      <c r="FL59" s="18">
        <v>0</v>
      </c>
      <c r="FM59" s="18">
        <v>0</v>
      </c>
      <c r="FN59" s="18">
        <v>0</v>
      </c>
      <c r="FO59" s="18">
        <f t="shared" si="85"/>
        <v>0</v>
      </c>
      <c r="FP59" s="24">
        <v>0</v>
      </c>
      <c r="FQ59" s="18">
        <v>0</v>
      </c>
      <c r="FR59" s="18">
        <v>0</v>
      </c>
      <c r="FS59" s="18">
        <v>0</v>
      </c>
      <c r="FT59" s="18">
        <v>0</v>
      </c>
      <c r="FU59" s="18">
        <v>0</v>
      </c>
      <c r="FV59" s="18">
        <v>0</v>
      </c>
      <c r="FW59" s="18">
        <v>0</v>
      </c>
      <c r="FX59" s="18">
        <v>0</v>
      </c>
      <c r="FY59" s="18">
        <v>0</v>
      </c>
      <c r="FZ59" s="18">
        <v>0</v>
      </c>
      <c r="GA59" s="18">
        <v>0</v>
      </c>
      <c r="GB59" s="18">
        <f t="shared" si="86"/>
        <v>0</v>
      </c>
      <c r="GC59" s="24">
        <v>0</v>
      </c>
      <c r="GD59" s="18">
        <v>0</v>
      </c>
      <c r="GE59" s="18">
        <v>0</v>
      </c>
      <c r="GF59" s="18">
        <v>0</v>
      </c>
      <c r="GG59" s="18">
        <v>0</v>
      </c>
      <c r="GH59" s="18">
        <v>0</v>
      </c>
      <c r="GI59" s="18">
        <v>0</v>
      </c>
      <c r="GJ59" s="18">
        <v>0</v>
      </c>
      <c r="GK59" s="18">
        <v>0</v>
      </c>
      <c r="GL59" s="18">
        <v>0</v>
      </c>
      <c r="GM59" s="18">
        <v>0</v>
      </c>
      <c r="GN59" s="18">
        <v>673.5</v>
      </c>
      <c r="GO59" s="25">
        <f t="shared" si="78"/>
        <v>673.5</v>
      </c>
      <c r="GP59" s="24">
        <v>0</v>
      </c>
      <c r="GQ59" s="18">
        <v>0</v>
      </c>
      <c r="GR59" s="18">
        <v>0</v>
      </c>
      <c r="GS59" s="18">
        <v>0</v>
      </c>
      <c r="GT59" s="18">
        <v>0</v>
      </c>
      <c r="GU59" s="18">
        <v>0</v>
      </c>
      <c r="GV59" s="18">
        <v>0</v>
      </c>
      <c r="GW59" s="18">
        <v>0</v>
      </c>
      <c r="GX59" s="18">
        <v>0</v>
      </c>
      <c r="GY59" s="18">
        <v>0</v>
      </c>
      <c r="GZ59" s="18">
        <v>0</v>
      </c>
      <c r="HA59" s="18">
        <v>0</v>
      </c>
      <c r="HB59" s="25">
        <f t="shared" si="87"/>
        <v>0</v>
      </c>
      <c r="HC59" s="24">
        <v>0</v>
      </c>
      <c r="HD59" s="24">
        <v>0</v>
      </c>
      <c r="HE59" s="24">
        <v>0</v>
      </c>
      <c r="HF59" s="24">
        <v>0</v>
      </c>
      <c r="HG59" s="24">
        <v>0</v>
      </c>
      <c r="HH59" s="24">
        <v>0</v>
      </c>
      <c r="HI59" s="24">
        <v>0</v>
      </c>
      <c r="HJ59" s="24">
        <v>0</v>
      </c>
      <c r="HK59" s="24">
        <v>0</v>
      </c>
      <c r="HL59" s="24">
        <v>0</v>
      </c>
      <c r="HM59" s="24">
        <v>0</v>
      </c>
      <c r="HN59" s="24">
        <v>0</v>
      </c>
      <c r="HO59" s="25">
        <f t="shared" si="79"/>
        <v>0</v>
      </c>
      <c r="HP59" s="24">
        <v>0</v>
      </c>
      <c r="HQ59" s="24">
        <v>0</v>
      </c>
      <c r="HR59" s="24">
        <v>0</v>
      </c>
      <c r="HS59" s="24">
        <v>0</v>
      </c>
      <c r="HT59" s="24">
        <v>0</v>
      </c>
      <c r="HU59" s="24">
        <v>0</v>
      </c>
      <c r="HV59" s="24">
        <v>0</v>
      </c>
      <c r="HW59" s="24">
        <v>0</v>
      </c>
      <c r="HX59" s="24">
        <v>0</v>
      </c>
      <c r="HY59" s="24">
        <v>0</v>
      </c>
      <c r="HZ59" s="24">
        <v>0</v>
      </c>
      <c r="IA59" s="24">
        <v>0</v>
      </c>
      <c r="IB59" s="25">
        <f t="shared" si="88"/>
        <v>0</v>
      </c>
      <c r="IC59" s="24">
        <v>0</v>
      </c>
      <c r="ID59" s="24">
        <v>0</v>
      </c>
      <c r="IE59" s="24">
        <v>0</v>
      </c>
      <c r="IF59" s="54">
        <v>0</v>
      </c>
      <c r="IG59" s="18">
        <v>0</v>
      </c>
      <c r="IH59" s="24">
        <v>0</v>
      </c>
      <c r="II59" s="24">
        <v>0</v>
      </c>
      <c r="IJ59" s="24">
        <v>0</v>
      </c>
      <c r="IK59" s="24">
        <v>0</v>
      </c>
      <c r="IL59" s="24">
        <v>0</v>
      </c>
      <c r="IM59" s="24">
        <v>0</v>
      </c>
      <c r="IN59" s="24">
        <v>0</v>
      </c>
      <c r="IO59" s="25">
        <f t="shared" si="89"/>
        <v>0</v>
      </c>
      <c r="IP59" s="24">
        <v>0</v>
      </c>
      <c r="IQ59" s="24">
        <v>0</v>
      </c>
      <c r="IR59" s="24">
        <v>0</v>
      </c>
      <c r="IS59" s="54">
        <v>0</v>
      </c>
      <c r="IT59" s="18">
        <v>0</v>
      </c>
      <c r="IU59" s="24">
        <v>0</v>
      </c>
      <c r="IV59" s="24">
        <v>0</v>
      </c>
      <c r="IW59" s="24">
        <v>0</v>
      </c>
      <c r="IX59" s="24">
        <v>0</v>
      </c>
      <c r="IY59" s="24">
        <v>0</v>
      </c>
      <c r="IZ59" s="24">
        <v>0</v>
      </c>
      <c r="JA59" s="24"/>
      <c r="JB59" s="25">
        <f t="shared" si="90"/>
        <v>0</v>
      </c>
    </row>
    <row r="60" spans="1:262" ht="15.9" customHeight="1">
      <c r="A60" s="17" t="s">
        <v>112</v>
      </c>
      <c r="B60" s="17" t="s">
        <v>8</v>
      </c>
      <c r="C60" s="18">
        <v>0</v>
      </c>
      <c r="D60" s="18">
        <v>0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18">
        <v>0</v>
      </c>
      <c r="N60" s="18">
        <v>0</v>
      </c>
      <c r="O60" s="18">
        <f t="shared" si="80"/>
        <v>0</v>
      </c>
      <c r="P60" s="18">
        <v>0</v>
      </c>
      <c r="Q60" s="18">
        <v>0</v>
      </c>
      <c r="R60" s="18">
        <v>0</v>
      </c>
      <c r="S60" s="18">
        <v>0</v>
      </c>
      <c r="T60" s="18">
        <v>0</v>
      </c>
      <c r="U60" s="18">
        <v>0</v>
      </c>
      <c r="V60" s="18">
        <v>0</v>
      </c>
      <c r="W60" s="18">
        <v>0</v>
      </c>
      <c r="X60" s="18">
        <v>0</v>
      </c>
      <c r="Y60" s="18">
        <v>0</v>
      </c>
      <c r="Z60" s="18">
        <v>0</v>
      </c>
      <c r="AA60" s="18">
        <v>0</v>
      </c>
      <c r="AB60" s="18">
        <f t="shared" si="81"/>
        <v>0</v>
      </c>
      <c r="AC60" s="18">
        <v>0</v>
      </c>
      <c r="AD60" s="18">
        <v>0</v>
      </c>
      <c r="AE60" s="18">
        <v>34157.189999999995</v>
      </c>
      <c r="AF60" s="18">
        <v>49679.62999999999</v>
      </c>
      <c r="AG60" s="18">
        <v>40858.329999999994</v>
      </c>
      <c r="AH60" s="18">
        <v>41053.990999999995</v>
      </c>
      <c r="AI60" s="18">
        <v>47547.510000000009</v>
      </c>
      <c r="AJ60" s="18">
        <v>47517.599999999969</v>
      </c>
      <c r="AK60" s="18">
        <v>47943.51</v>
      </c>
      <c r="AL60" s="18">
        <v>50117.239999999991</v>
      </c>
      <c r="AM60" s="18">
        <v>48883.149999999987</v>
      </c>
      <c r="AN60" s="18">
        <v>43890.369999999995</v>
      </c>
      <c r="AO60" s="18">
        <f t="shared" si="82"/>
        <v>451648.52099999989</v>
      </c>
      <c r="AP60" s="18">
        <v>41495.229999999996</v>
      </c>
      <c r="AQ60" s="18">
        <v>35582.320000000014</v>
      </c>
      <c r="AR60" s="18">
        <v>42443.150000000016</v>
      </c>
      <c r="AS60" s="18">
        <v>37424.799999999996</v>
      </c>
      <c r="AT60" s="18">
        <v>40229.029999999992</v>
      </c>
      <c r="AU60" s="18">
        <v>34636.789999999994</v>
      </c>
      <c r="AV60" s="18">
        <v>40251.19999999999</v>
      </c>
      <c r="AW60" s="18">
        <v>40321.039999999994</v>
      </c>
      <c r="AX60" s="18">
        <v>34233.49</v>
      </c>
      <c r="AY60" s="18">
        <v>43314.740000000005</v>
      </c>
      <c r="AZ60" s="18">
        <v>40296.15</v>
      </c>
      <c r="BA60" s="18">
        <v>54739.360000000015</v>
      </c>
      <c r="BB60" s="18">
        <f t="shared" si="71"/>
        <v>484967.30000000005</v>
      </c>
      <c r="BC60" s="18">
        <v>60918.520000000004</v>
      </c>
      <c r="BD60" s="18">
        <v>40785.609999999986</v>
      </c>
      <c r="BE60" s="18">
        <v>47404.15</v>
      </c>
      <c r="BF60" s="18">
        <v>43995.170000000006</v>
      </c>
      <c r="BG60" s="18">
        <v>48782.03</v>
      </c>
      <c r="BH60" s="18">
        <v>43700.400000000009</v>
      </c>
      <c r="BI60" s="18">
        <v>54720.32999999998</v>
      </c>
      <c r="BJ60" s="18">
        <v>43547.469999999987</v>
      </c>
      <c r="BK60" s="18">
        <v>49933.760000000024</v>
      </c>
      <c r="BL60" s="18">
        <v>49027.030000000013</v>
      </c>
      <c r="BM60" s="18">
        <v>53039.479999999967</v>
      </c>
      <c r="BN60" s="18">
        <v>65413.509999999995</v>
      </c>
      <c r="BO60" s="18">
        <f t="shared" si="72"/>
        <v>601267.46</v>
      </c>
      <c r="BP60" s="18">
        <v>53736.529999999977</v>
      </c>
      <c r="BQ60" s="18">
        <v>48484.839999999967</v>
      </c>
      <c r="BR60" s="18">
        <v>70079.959999999977</v>
      </c>
      <c r="BS60" s="18">
        <v>51143.939999999995</v>
      </c>
      <c r="BT60" s="18">
        <v>49654.52</v>
      </c>
      <c r="BU60" s="18">
        <v>54245.799999999981</v>
      </c>
      <c r="BV60" s="18">
        <v>55404.189999999981</v>
      </c>
      <c r="BW60" s="18">
        <v>58804.77999999997</v>
      </c>
      <c r="BX60" s="18">
        <v>67127.540000000008</v>
      </c>
      <c r="BY60" s="18">
        <v>60560.080000000016</v>
      </c>
      <c r="BZ60" s="18">
        <v>52970.69999999999</v>
      </c>
      <c r="CA60" s="18">
        <v>70917.359999999986</v>
      </c>
      <c r="CB60" s="18">
        <f t="shared" si="73"/>
        <v>693130.23999999987</v>
      </c>
      <c r="CC60" s="18">
        <v>55736</v>
      </c>
      <c r="CD60" s="18">
        <v>55454.37000000001</v>
      </c>
      <c r="CE60" s="18">
        <v>65189.30000000001</v>
      </c>
      <c r="CF60" s="18">
        <v>46918.840000000004</v>
      </c>
      <c r="CG60" s="18">
        <v>60048.19000000001</v>
      </c>
      <c r="CH60" s="18">
        <v>52013.640000000014</v>
      </c>
      <c r="CI60" s="18">
        <v>56913.48000000001</v>
      </c>
      <c r="CJ60" s="18">
        <v>51369.999999999993</v>
      </c>
      <c r="CK60" s="18">
        <v>51078.19000000001</v>
      </c>
      <c r="CL60" s="18">
        <v>51834.409999999996</v>
      </c>
      <c r="CM60" s="18">
        <v>52984.32</v>
      </c>
      <c r="CN60" s="18">
        <v>56129.78</v>
      </c>
      <c r="CO60" s="18">
        <f t="shared" si="74"/>
        <v>655670.52</v>
      </c>
      <c r="CP60" s="18">
        <v>49321.309999999983</v>
      </c>
      <c r="CQ60" s="18">
        <v>48597.07999999998</v>
      </c>
      <c r="CR60" s="18">
        <v>52190.87000000001</v>
      </c>
      <c r="CS60" s="18">
        <v>55783.849999999991</v>
      </c>
      <c r="CT60" s="18">
        <v>52637.700000000012</v>
      </c>
      <c r="CU60" s="18">
        <v>50249.469999999987</v>
      </c>
      <c r="CV60" s="18">
        <v>53275.539999999979</v>
      </c>
      <c r="CW60" s="18">
        <v>47494.799999999996</v>
      </c>
      <c r="CX60" s="18">
        <v>53772.940000000017</v>
      </c>
      <c r="CY60" s="18">
        <v>53317.299999999988</v>
      </c>
      <c r="CZ60" s="18">
        <v>62832.299999999988</v>
      </c>
      <c r="DA60" s="18">
        <v>66780.62000000001</v>
      </c>
      <c r="DB60" s="18">
        <f t="shared" si="75"/>
        <v>646253.77999999991</v>
      </c>
      <c r="DC60" s="18">
        <v>58039.759999999995</v>
      </c>
      <c r="DD60" s="18">
        <v>53562.349999999991</v>
      </c>
      <c r="DE60" s="18">
        <v>63077.68</v>
      </c>
      <c r="DF60" s="18">
        <v>55118.900000000009</v>
      </c>
      <c r="DG60" s="18">
        <v>70630.199999999968</v>
      </c>
      <c r="DH60" s="18">
        <v>61405.040000000023</v>
      </c>
      <c r="DI60" s="18">
        <v>55888.650000000009</v>
      </c>
      <c r="DJ60" s="18">
        <v>50481.299999999974</v>
      </c>
      <c r="DK60" s="18">
        <v>57147.700000000012</v>
      </c>
      <c r="DL60" s="18">
        <v>55795.330000000024</v>
      </c>
      <c r="DM60" s="18">
        <v>61298</v>
      </c>
      <c r="DN60" s="18">
        <v>74620.2</v>
      </c>
      <c r="DO60" s="18">
        <f t="shared" si="76"/>
        <v>717065.1100000001</v>
      </c>
      <c r="DP60" s="18">
        <v>72030.8</v>
      </c>
      <c r="DQ60" s="18">
        <v>67593.5</v>
      </c>
      <c r="DR60" s="18">
        <v>84079.200000000012</v>
      </c>
      <c r="DS60" s="18">
        <v>58292.800000000003</v>
      </c>
      <c r="DT60" s="18">
        <v>60099.999999999985</v>
      </c>
      <c r="DU60" s="18">
        <v>56854.599999999991</v>
      </c>
      <c r="DV60" s="18">
        <v>49592.099999999991</v>
      </c>
      <c r="DW60" s="18">
        <v>59679.099999999991</v>
      </c>
      <c r="DX60" s="18">
        <v>54622.700000000004</v>
      </c>
      <c r="DY60" s="18">
        <v>59555.700000000004</v>
      </c>
      <c r="DZ60" s="18">
        <v>51031.769999999982</v>
      </c>
      <c r="EA60" s="18">
        <v>63225.649999999994</v>
      </c>
      <c r="EB60" s="18">
        <f t="shared" si="77"/>
        <v>736657.91999999993</v>
      </c>
      <c r="EC60" s="18">
        <v>50394.899999999994</v>
      </c>
      <c r="ED60" s="18">
        <v>49015.399999999994</v>
      </c>
      <c r="EE60" s="18">
        <v>49559.199999999997</v>
      </c>
      <c r="EF60" s="18">
        <v>48061.08</v>
      </c>
      <c r="EG60" s="18">
        <v>49789.820000000007</v>
      </c>
      <c r="EH60" s="18">
        <v>58850.61</v>
      </c>
      <c r="EI60" s="18">
        <v>55197.760000000002</v>
      </c>
      <c r="EJ60" s="18">
        <v>47142.020000000004</v>
      </c>
      <c r="EK60" s="18">
        <v>57162.080000000002</v>
      </c>
      <c r="EL60" s="18">
        <v>54230.2</v>
      </c>
      <c r="EM60" s="18">
        <v>67378.400000000023</v>
      </c>
      <c r="EN60" s="18">
        <v>77059.39</v>
      </c>
      <c r="EO60" s="18">
        <f t="shared" si="83"/>
        <v>663840.8600000001</v>
      </c>
      <c r="EP60" s="24">
        <v>56285.070000000022</v>
      </c>
      <c r="EQ60" s="18">
        <v>57256.069999999978</v>
      </c>
      <c r="ER60" s="18">
        <v>222360.31</v>
      </c>
      <c r="ES60" s="18">
        <v>128645.51000000004</v>
      </c>
      <c r="ET60" s="18">
        <v>41481.530000000006</v>
      </c>
      <c r="EU60" s="18">
        <v>42215</v>
      </c>
      <c r="EV60" s="18">
        <v>43706.69</v>
      </c>
      <c r="EW60" s="18">
        <v>45651.8</v>
      </c>
      <c r="EX60" s="18">
        <v>59010.86</v>
      </c>
      <c r="EY60" s="18">
        <v>56280.080000000016</v>
      </c>
      <c r="EZ60" s="18">
        <v>69530.700000000012</v>
      </c>
      <c r="FA60" s="18">
        <v>57373.57</v>
      </c>
      <c r="FB60" s="18">
        <f t="shared" si="84"/>
        <v>879797.19000000006</v>
      </c>
      <c r="FC60" s="24">
        <v>49308.839999999989</v>
      </c>
      <c r="FD60" s="18">
        <v>41373.789999999994</v>
      </c>
      <c r="FE60" s="18">
        <v>49446.879999999976</v>
      </c>
      <c r="FF60" s="18">
        <v>42767.06</v>
      </c>
      <c r="FG60" s="18">
        <v>42054.229999999996</v>
      </c>
      <c r="FH60" s="18">
        <v>48736.150000000016</v>
      </c>
      <c r="FI60" s="18">
        <v>40668.590000000004</v>
      </c>
      <c r="FJ60" s="18">
        <v>48980.719999999987</v>
      </c>
      <c r="FK60" s="18">
        <v>39262.180000000015</v>
      </c>
      <c r="FL60" s="18">
        <v>48017.280000000013</v>
      </c>
      <c r="FM60" s="18">
        <v>60047.810000000005</v>
      </c>
      <c r="FN60" s="18">
        <v>72385.500000000029</v>
      </c>
      <c r="FO60" s="18">
        <f t="shared" si="85"/>
        <v>583049.03</v>
      </c>
      <c r="FP60" s="24">
        <v>66184.100000000006</v>
      </c>
      <c r="FQ60" s="18">
        <v>45486</v>
      </c>
      <c r="FR60" s="18">
        <v>61645.999999999985</v>
      </c>
      <c r="FS60" s="18">
        <v>49146.100000000013</v>
      </c>
      <c r="FT60" s="18">
        <v>42819.200000000012</v>
      </c>
      <c r="FU60" s="18">
        <v>49537.999999999993</v>
      </c>
      <c r="FV60" s="18">
        <v>54917.759999999995</v>
      </c>
      <c r="FW60" s="18">
        <v>54050.80000000001</v>
      </c>
      <c r="FX60" s="18">
        <v>46358</v>
      </c>
      <c r="FY60" s="18">
        <v>56292.099999999991</v>
      </c>
      <c r="FZ60" s="18">
        <v>57130.30000000001</v>
      </c>
      <c r="GA60" s="18">
        <v>87786.7</v>
      </c>
      <c r="GB60" s="18">
        <f t="shared" si="86"/>
        <v>671355.06</v>
      </c>
      <c r="GC60" s="24">
        <v>70247.799999999988</v>
      </c>
      <c r="GD60" s="18">
        <v>57199.399999999987</v>
      </c>
      <c r="GE60" s="18">
        <v>28012.500000000004</v>
      </c>
      <c r="GF60" s="18">
        <v>13540.800000000003</v>
      </c>
      <c r="GG60" s="18">
        <v>17945.899999999998</v>
      </c>
      <c r="GH60" s="18">
        <v>16730.030000000002</v>
      </c>
      <c r="GI60" s="18">
        <v>20165.8</v>
      </c>
      <c r="GJ60" s="18">
        <v>16898.5</v>
      </c>
      <c r="GK60" s="18">
        <v>22692.7</v>
      </c>
      <c r="GL60" s="18">
        <v>25410.199999999997</v>
      </c>
      <c r="GM60" s="18">
        <v>45972.900000000009</v>
      </c>
      <c r="GN60" s="18">
        <v>76853.299999999988</v>
      </c>
      <c r="GO60" s="25">
        <f t="shared" si="78"/>
        <v>411669.83</v>
      </c>
      <c r="GP60" s="24">
        <v>43336.399999999994</v>
      </c>
      <c r="GQ60" s="18">
        <v>36357.600000000006</v>
      </c>
      <c r="GR60" s="18">
        <v>58722.69999999999</v>
      </c>
      <c r="GS60" s="18">
        <v>25559.200000000001</v>
      </c>
      <c r="GT60" s="18">
        <v>25833.599999999999</v>
      </c>
      <c r="GU60" s="18">
        <v>22744.400000000005</v>
      </c>
      <c r="GV60" s="18">
        <v>31710.799999999999</v>
      </c>
      <c r="GW60" s="18">
        <v>29064.700000000008</v>
      </c>
      <c r="GX60" s="18">
        <v>28359.9</v>
      </c>
      <c r="GY60" s="18">
        <v>28241.500000000004</v>
      </c>
      <c r="GZ60" s="18">
        <v>39802.600000000006</v>
      </c>
      <c r="HA60" s="18">
        <v>82549.300000000017</v>
      </c>
      <c r="HB60" s="25">
        <f t="shared" si="87"/>
        <v>452282.70000000007</v>
      </c>
      <c r="HC60" s="24">
        <v>76494.799999999974</v>
      </c>
      <c r="HD60" s="24">
        <v>58363.099999999991</v>
      </c>
      <c r="HE60" s="24">
        <v>81123.200000000026</v>
      </c>
      <c r="HF60" s="24">
        <v>68427.7</v>
      </c>
      <c r="HG60" s="24">
        <v>32278.099999999995</v>
      </c>
      <c r="HH60" s="24">
        <v>34484.899999999994</v>
      </c>
      <c r="HI60" s="24">
        <v>42952.100000000006</v>
      </c>
      <c r="HJ60" s="24">
        <v>43129.8</v>
      </c>
      <c r="HK60" s="24">
        <v>46961.900000000009</v>
      </c>
      <c r="HL60" s="24">
        <v>69760.600000000035</v>
      </c>
      <c r="HM60" s="24">
        <v>37910.199999999997</v>
      </c>
      <c r="HN60" s="24">
        <v>82018</v>
      </c>
      <c r="HO60" s="25">
        <f t="shared" si="79"/>
        <v>673904.39999999991</v>
      </c>
      <c r="HP60" s="24">
        <v>56227.300000000017</v>
      </c>
      <c r="HQ60" s="24">
        <v>28656.300000000003</v>
      </c>
      <c r="HR60" s="24">
        <v>93025.099999999991</v>
      </c>
      <c r="HS60" s="24">
        <v>49730.2</v>
      </c>
      <c r="HT60" s="24">
        <v>45429.299999999996</v>
      </c>
      <c r="HU60" s="24">
        <v>33952.1</v>
      </c>
      <c r="HV60" s="24">
        <v>38619.1</v>
      </c>
      <c r="HW60" s="24">
        <v>38622.5</v>
      </c>
      <c r="HX60" s="24">
        <v>38867.4</v>
      </c>
      <c r="HY60" s="24">
        <v>42074.1</v>
      </c>
      <c r="HZ60" s="24">
        <v>40151.000000000007</v>
      </c>
      <c r="IA60" s="24">
        <v>38583.800000000003</v>
      </c>
      <c r="IB60" s="25">
        <f t="shared" si="88"/>
        <v>543938.19999999995</v>
      </c>
      <c r="IC60" s="24">
        <v>32548.600000000002</v>
      </c>
      <c r="ID60" s="24">
        <v>43348.800000000003</v>
      </c>
      <c r="IE60" s="24">
        <v>31846</v>
      </c>
      <c r="IF60" s="54">
        <v>36205.599999999999</v>
      </c>
      <c r="IG60" s="18">
        <v>31457.310000000005</v>
      </c>
      <c r="IH60" s="24">
        <v>40168.050000000003</v>
      </c>
      <c r="II60" s="24">
        <v>44400.7</v>
      </c>
      <c r="IJ60" s="24">
        <v>43557.06</v>
      </c>
      <c r="IK60" s="24">
        <v>35826.47</v>
      </c>
      <c r="IL60" s="24">
        <v>39297.240000000005</v>
      </c>
      <c r="IM60" s="24">
        <v>45993.88</v>
      </c>
      <c r="IN60" s="24">
        <v>48149.82</v>
      </c>
      <c r="IO60" s="25">
        <f t="shared" si="89"/>
        <v>472799.52999999997</v>
      </c>
      <c r="IP60" s="24">
        <v>43841.4</v>
      </c>
      <c r="IQ60" s="24">
        <v>50694.3</v>
      </c>
      <c r="IR60" s="24">
        <v>60429.25</v>
      </c>
      <c r="IS60" s="54">
        <f>37.37716*1000</f>
        <v>37377.160000000003</v>
      </c>
      <c r="IT60" s="18">
        <f>33.46115*1000</f>
        <v>33461.15</v>
      </c>
      <c r="IU60" s="24">
        <v>36298.089999999997</v>
      </c>
      <c r="IV60" s="24">
        <v>40674.720000000001</v>
      </c>
      <c r="IW60" s="24">
        <v>40320.92</v>
      </c>
      <c r="IX60" s="24">
        <v>38422.769999999997</v>
      </c>
      <c r="IY60" s="24">
        <v>41422.519999999997</v>
      </c>
      <c r="IZ60" s="24">
        <v>51304</v>
      </c>
      <c r="JA60" s="24"/>
      <c r="JB60" s="25">
        <f t="shared" si="90"/>
        <v>474246.28</v>
      </c>
    </row>
    <row r="61" spans="1:262" ht="15.9" customHeight="1">
      <c r="A61" s="17" t="s">
        <v>113</v>
      </c>
      <c r="B61" s="17" t="s">
        <v>11</v>
      </c>
      <c r="C61" s="18">
        <v>0</v>
      </c>
      <c r="D61" s="18">
        <v>0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18">
        <v>0</v>
      </c>
      <c r="N61" s="18">
        <v>0</v>
      </c>
      <c r="O61" s="18">
        <f>SUM(C61:N61)</f>
        <v>0</v>
      </c>
      <c r="P61" s="18">
        <v>0</v>
      </c>
      <c r="Q61" s="18">
        <v>0</v>
      </c>
      <c r="R61" s="18">
        <v>0</v>
      </c>
      <c r="S61" s="18">
        <v>0</v>
      </c>
      <c r="T61" s="18">
        <v>0</v>
      </c>
      <c r="U61" s="18">
        <v>0</v>
      </c>
      <c r="V61" s="18">
        <v>0</v>
      </c>
      <c r="W61" s="18">
        <v>0</v>
      </c>
      <c r="X61" s="18">
        <v>0</v>
      </c>
      <c r="Y61" s="18">
        <v>0</v>
      </c>
      <c r="Z61" s="18">
        <v>0</v>
      </c>
      <c r="AA61" s="18">
        <v>0</v>
      </c>
      <c r="AB61" s="18">
        <f>SUM(P61:AA61)</f>
        <v>0</v>
      </c>
      <c r="AC61" s="18">
        <v>0</v>
      </c>
      <c r="AD61" s="18">
        <v>0</v>
      </c>
      <c r="AE61" s="18">
        <v>0</v>
      </c>
      <c r="AF61" s="18">
        <v>0</v>
      </c>
      <c r="AG61" s="18">
        <v>0</v>
      </c>
      <c r="AH61" s="18">
        <v>0</v>
      </c>
      <c r="AI61" s="18">
        <v>0</v>
      </c>
      <c r="AJ61" s="18">
        <v>0</v>
      </c>
      <c r="AK61" s="18">
        <v>0</v>
      </c>
      <c r="AL61" s="18">
        <v>0</v>
      </c>
      <c r="AM61" s="18">
        <v>27000.909999999996</v>
      </c>
      <c r="AN61" s="18">
        <v>89149.329999999958</v>
      </c>
      <c r="AO61" s="18">
        <f>SUM(AC61:AN61)</f>
        <v>116150.23999999996</v>
      </c>
      <c r="AP61" s="18">
        <v>80635.390000000029</v>
      </c>
      <c r="AQ61" s="18">
        <v>74721.659999999974</v>
      </c>
      <c r="AR61" s="18">
        <v>72982.163</v>
      </c>
      <c r="AS61" s="18">
        <v>79373.81</v>
      </c>
      <c r="AT61" s="18">
        <v>71820.330000000016</v>
      </c>
      <c r="AU61" s="18">
        <v>73231.229999999967</v>
      </c>
      <c r="AV61" s="18">
        <v>83424.919999999984</v>
      </c>
      <c r="AW61" s="18">
        <v>147872.45000000001</v>
      </c>
      <c r="AX61" s="18">
        <v>124628.19999999998</v>
      </c>
      <c r="AY61" s="18">
        <v>87240.539999999979</v>
      </c>
      <c r="AZ61" s="18">
        <v>114775.56</v>
      </c>
      <c r="BA61" s="18">
        <v>96093.199999999968</v>
      </c>
      <c r="BB61" s="18">
        <f t="shared" si="71"/>
        <v>1106799.453</v>
      </c>
      <c r="BC61" s="18">
        <v>90755.51</v>
      </c>
      <c r="BD61" s="18">
        <v>82288.430000000008</v>
      </c>
      <c r="BE61" s="18">
        <v>92623.309999999969</v>
      </c>
      <c r="BF61" s="18">
        <v>91627.63999999997</v>
      </c>
      <c r="BG61" s="18">
        <v>87119.159999999974</v>
      </c>
      <c r="BH61" s="18">
        <v>100405.53000000006</v>
      </c>
      <c r="BI61" s="18">
        <v>91958.76999999999</v>
      </c>
      <c r="BJ61" s="18">
        <v>95119.89</v>
      </c>
      <c r="BK61" s="18">
        <v>102277.26999999999</v>
      </c>
      <c r="BL61" s="18">
        <v>105141.84000000003</v>
      </c>
      <c r="BM61" s="18">
        <v>105029.35000000002</v>
      </c>
      <c r="BN61" s="18">
        <v>120851.12999999996</v>
      </c>
      <c r="BO61" s="18">
        <f t="shared" si="72"/>
        <v>1165197.83</v>
      </c>
      <c r="BP61" s="18">
        <v>93986.809999999983</v>
      </c>
      <c r="BQ61" s="18">
        <v>98027.229999999981</v>
      </c>
      <c r="BR61" s="18">
        <v>116531.62</v>
      </c>
      <c r="BS61" s="18">
        <v>98458.579999999987</v>
      </c>
      <c r="BT61" s="18">
        <v>103057.03999999996</v>
      </c>
      <c r="BU61" s="18">
        <v>94381.679999999935</v>
      </c>
      <c r="BV61" s="18">
        <v>98917.98000000001</v>
      </c>
      <c r="BW61" s="18">
        <v>97015.61000000003</v>
      </c>
      <c r="BX61" s="18">
        <v>111136.41999999998</v>
      </c>
      <c r="BY61" s="18">
        <v>108740.91999999995</v>
      </c>
      <c r="BZ61" s="18">
        <v>103886.5</v>
      </c>
      <c r="CA61" s="18">
        <v>129094.20999999999</v>
      </c>
      <c r="CB61" s="18">
        <f t="shared" si="73"/>
        <v>1253234.5999999999</v>
      </c>
      <c r="CC61" s="18">
        <v>102988.99000000005</v>
      </c>
      <c r="CD61" s="18">
        <v>103745.75</v>
      </c>
      <c r="CE61" s="18">
        <v>118151.46000000005</v>
      </c>
      <c r="CF61" s="18">
        <v>108029.60000000002</v>
      </c>
      <c r="CG61" s="18">
        <v>108384.78000000006</v>
      </c>
      <c r="CH61" s="18">
        <v>121548.87999999998</v>
      </c>
      <c r="CI61" s="18">
        <v>122622.40999999997</v>
      </c>
      <c r="CJ61" s="18">
        <v>125763.91999999997</v>
      </c>
      <c r="CK61" s="18">
        <v>105150.94</v>
      </c>
      <c r="CL61" s="18">
        <v>132226.27000000002</v>
      </c>
      <c r="CM61" s="18">
        <v>115724.78000000003</v>
      </c>
      <c r="CN61" s="18">
        <v>121021.10999999997</v>
      </c>
      <c r="CO61" s="18">
        <f t="shared" si="74"/>
        <v>1385358.89</v>
      </c>
      <c r="CP61" s="18">
        <v>113982.66999999998</v>
      </c>
      <c r="CQ61" s="18">
        <v>106900.14</v>
      </c>
      <c r="CR61" s="18">
        <v>118074.97000000003</v>
      </c>
      <c r="CS61" s="18">
        <v>109055.45999999999</v>
      </c>
      <c r="CT61" s="18">
        <v>120643.73999999999</v>
      </c>
      <c r="CU61" s="18">
        <v>110579.97999999998</v>
      </c>
      <c r="CV61" s="18">
        <v>126086.11999999997</v>
      </c>
      <c r="CW61" s="18">
        <v>128796.29999999997</v>
      </c>
      <c r="CX61" s="18">
        <v>131321.00999999998</v>
      </c>
      <c r="CY61" s="18">
        <v>167148.05000000002</v>
      </c>
      <c r="CZ61" s="18">
        <v>165557.71000000005</v>
      </c>
      <c r="DA61" s="18">
        <v>163621.32000000007</v>
      </c>
      <c r="DB61" s="18">
        <f t="shared" si="75"/>
        <v>1561767.47</v>
      </c>
      <c r="DC61" s="18">
        <v>127727.91</v>
      </c>
      <c r="DD61" s="18">
        <v>122791.01999999999</v>
      </c>
      <c r="DE61" s="18">
        <v>125803.70999999995</v>
      </c>
      <c r="DF61" s="18">
        <v>118988.60000000003</v>
      </c>
      <c r="DG61" s="18">
        <v>135509.22999999998</v>
      </c>
      <c r="DH61" s="18">
        <v>126504.56999999995</v>
      </c>
      <c r="DI61" s="18">
        <v>125788.33000000005</v>
      </c>
      <c r="DJ61" s="18">
        <v>134646.86999999997</v>
      </c>
      <c r="DK61" s="18">
        <v>131137.36000000002</v>
      </c>
      <c r="DL61" s="18">
        <v>148883.13999999998</v>
      </c>
      <c r="DM61" s="18">
        <v>136715.93</v>
      </c>
      <c r="DN61" s="18">
        <v>141435.21000000002</v>
      </c>
      <c r="DO61" s="18">
        <f t="shared" si="76"/>
        <v>1575931.88</v>
      </c>
      <c r="DP61" s="18">
        <v>127062.86</v>
      </c>
      <c r="DQ61" s="18">
        <v>117415.9</v>
      </c>
      <c r="DR61" s="18">
        <v>128631.35999999994</v>
      </c>
      <c r="DS61" s="18">
        <v>116460.95000000001</v>
      </c>
      <c r="DT61" s="18">
        <v>109693.05000000003</v>
      </c>
      <c r="DU61" s="18">
        <v>102866.21999999996</v>
      </c>
      <c r="DV61" s="18">
        <v>115264.57999999996</v>
      </c>
      <c r="DW61" s="18">
        <v>109126.63999999998</v>
      </c>
      <c r="DX61" s="18">
        <v>127213.80000000002</v>
      </c>
      <c r="DY61" s="18">
        <v>119052.86999999995</v>
      </c>
      <c r="DZ61" s="18">
        <v>126308.30000000006</v>
      </c>
      <c r="EA61" s="18">
        <v>130330.01000000001</v>
      </c>
      <c r="EB61" s="18">
        <f t="shared" si="77"/>
        <v>1429426.5399999998</v>
      </c>
      <c r="EC61" s="18">
        <v>117347.29999999999</v>
      </c>
      <c r="ED61" s="18">
        <v>104046.85</v>
      </c>
      <c r="EE61" s="18">
        <v>110001.22</v>
      </c>
      <c r="EF61" s="18">
        <v>102392.89999999997</v>
      </c>
      <c r="EG61" s="18">
        <v>104792.29</v>
      </c>
      <c r="EH61" s="18">
        <v>101906.16000000003</v>
      </c>
      <c r="EI61" s="18">
        <v>111545.59999999995</v>
      </c>
      <c r="EJ61" s="18">
        <v>126167.18000000002</v>
      </c>
      <c r="EK61" s="18">
        <v>127146.32</v>
      </c>
      <c r="EL61" s="18">
        <v>137178.38</v>
      </c>
      <c r="EM61" s="18">
        <v>151033.89999999997</v>
      </c>
      <c r="EN61" s="18">
        <v>155908.29</v>
      </c>
      <c r="EO61" s="18">
        <f t="shared" si="83"/>
        <v>1449466.3900000001</v>
      </c>
      <c r="EP61" s="24">
        <v>109392.04999999999</v>
      </c>
      <c r="EQ61" s="18">
        <v>105088.90999999995</v>
      </c>
      <c r="ER61" s="18">
        <v>462803.50000000012</v>
      </c>
      <c r="ES61" s="18">
        <v>189640.31999999992</v>
      </c>
      <c r="ET61" s="18">
        <v>113409.14000000001</v>
      </c>
      <c r="EU61" s="18">
        <v>100210.78999999998</v>
      </c>
      <c r="EV61" s="18">
        <v>98634.799999999988</v>
      </c>
      <c r="EW61" s="18">
        <v>120709.66999999998</v>
      </c>
      <c r="EX61" s="18">
        <v>116199.57999999997</v>
      </c>
      <c r="EY61" s="18">
        <v>130130.39999999995</v>
      </c>
      <c r="EZ61" s="18">
        <v>135978.34000000005</v>
      </c>
      <c r="FA61" s="18">
        <v>149169.90000000002</v>
      </c>
      <c r="FB61" s="18">
        <f t="shared" si="84"/>
        <v>1831367.4</v>
      </c>
      <c r="FC61" s="24">
        <v>107422.16</v>
      </c>
      <c r="FD61" s="18">
        <v>108180.41</v>
      </c>
      <c r="FE61" s="18">
        <v>116169.81000000001</v>
      </c>
      <c r="FF61" s="18">
        <v>102302.17599999998</v>
      </c>
      <c r="FG61" s="18">
        <v>107105.83999999998</v>
      </c>
      <c r="FH61" s="18">
        <v>102980.61999999997</v>
      </c>
      <c r="FI61" s="18">
        <v>102478.70999999996</v>
      </c>
      <c r="FJ61" s="18">
        <v>107906.33999999995</v>
      </c>
      <c r="FK61" s="18">
        <v>117282.16100000001</v>
      </c>
      <c r="FL61" s="18">
        <v>119743.00999999998</v>
      </c>
      <c r="FM61" s="18">
        <v>116013.83</v>
      </c>
      <c r="FN61" s="18">
        <v>149874.17999999996</v>
      </c>
      <c r="FO61" s="18">
        <f t="shared" si="85"/>
        <v>1357459.2469999997</v>
      </c>
      <c r="FP61" s="24">
        <v>115109.78999999995</v>
      </c>
      <c r="FQ61" s="18">
        <v>103505.25</v>
      </c>
      <c r="FR61" s="18">
        <v>125468.37999999995</v>
      </c>
      <c r="FS61" s="18">
        <v>102582.98999999995</v>
      </c>
      <c r="FT61" s="18">
        <v>106356.08999999997</v>
      </c>
      <c r="FU61" s="18">
        <v>106194.05000000002</v>
      </c>
      <c r="FV61" s="18">
        <v>117383.24000000002</v>
      </c>
      <c r="FW61" s="18">
        <v>123748.71999999991</v>
      </c>
      <c r="FX61" s="18">
        <v>128652.24999999999</v>
      </c>
      <c r="FY61" s="18">
        <v>147593.66999999993</v>
      </c>
      <c r="FZ61" s="18">
        <v>136226.05999999997</v>
      </c>
      <c r="GA61" s="18">
        <v>173043.20000000001</v>
      </c>
      <c r="GB61" s="18">
        <f t="shared" si="86"/>
        <v>1485863.6899999997</v>
      </c>
      <c r="GC61" s="24">
        <v>131868.98999999993</v>
      </c>
      <c r="GD61" s="18">
        <v>120289.78000000003</v>
      </c>
      <c r="GE61" s="18">
        <v>60846.310000000019</v>
      </c>
      <c r="GF61" s="18">
        <v>11115.25</v>
      </c>
      <c r="GG61" s="18">
        <v>6581.4000000000005</v>
      </c>
      <c r="GH61" s="18">
        <v>3725.0999999999995</v>
      </c>
      <c r="GI61" s="18">
        <v>17178.700000000004</v>
      </c>
      <c r="GJ61" s="18">
        <v>35318.699999999997</v>
      </c>
      <c r="GK61" s="18">
        <v>40173.799999999988</v>
      </c>
      <c r="GL61" s="18">
        <v>57422.7</v>
      </c>
      <c r="GM61" s="18">
        <v>76574.999999999985</v>
      </c>
      <c r="GN61" s="18">
        <v>100604.75000000003</v>
      </c>
      <c r="GO61" s="25">
        <f t="shared" si="78"/>
        <v>661700.48</v>
      </c>
      <c r="GP61" s="24">
        <v>72713.429999999978</v>
      </c>
      <c r="GQ61" s="18">
        <v>66928.859999999986</v>
      </c>
      <c r="GR61" s="18">
        <v>143715.34999999998</v>
      </c>
      <c r="GS61" s="18">
        <v>54717.390000000007</v>
      </c>
      <c r="GT61" s="18">
        <v>49958.110000000008</v>
      </c>
      <c r="GU61" s="18">
        <v>53059.369999999988</v>
      </c>
      <c r="GV61" s="18">
        <v>54254.23000000001</v>
      </c>
      <c r="GW61" s="18">
        <v>59909.75999999998</v>
      </c>
      <c r="GX61" s="18">
        <v>68774.370000000024</v>
      </c>
      <c r="GY61" s="18">
        <v>71348.69</v>
      </c>
      <c r="GZ61" s="18">
        <v>109952.92000000004</v>
      </c>
      <c r="HA61" s="18">
        <v>96131.799999999974</v>
      </c>
      <c r="HB61" s="25">
        <f t="shared" si="87"/>
        <v>901464.28</v>
      </c>
      <c r="HC61" s="24">
        <v>68287.56</v>
      </c>
      <c r="HD61" s="24">
        <v>67864.400000000009</v>
      </c>
      <c r="HE61" s="24">
        <v>81226.680000000008</v>
      </c>
      <c r="HF61" s="24">
        <v>81232.139999999985</v>
      </c>
      <c r="HG61" s="24">
        <v>54610.8</v>
      </c>
      <c r="HH61" s="24">
        <v>55770.310000000012</v>
      </c>
      <c r="HI61" s="24">
        <v>58114.85000000002</v>
      </c>
      <c r="HJ61" s="24">
        <v>62973.250000000015</v>
      </c>
      <c r="HK61" s="24">
        <v>74575.64</v>
      </c>
      <c r="HL61" s="24">
        <v>67057.680000000022</v>
      </c>
      <c r="HM61" s="24">
        <v>84969.24</v>
      </c>
      <c r="HN61" s="24">
        <v>118975</v>
      </c>
      <c r="HO61" s="25">
        <f t="shared" si="79"/>
        <v>875657.55000000016</v>
      </c>
      <c r="HP61" s="24">
        <v>101055.58000000002</v>
      </c>
      <c r="HQ61" s="24">
        <v>59027.960000000014</v>
      </c>
      <c r="HR61" s="24">
        <v>145153.37</v>
      </c>
      <c r="HS61" s="24">
        <v>61966.09</v>
      </c>
      <c r="HT61" s="24">
        <v>78315.87</v>
      </c>
      <c r="HU61" s="24">
        <v>70214.040000000008</v>
      </c>
      <c r="HV61" s="24">
        <v>78125.320000000007</v>
      </c>
      <c r="HW61" s="24">
        <v>73161.31</v>
      </c>
      <c r="HX61" s="24">
        <v>85762.880000000005</v>
      </c>
      <c r="HY61" s="24">
        <v>85785.520000000019</v>
      </c>
      <c r="HZ61" s="24">
        <v>93044.200000000012</v>
      </c>
      <c r="IA61" s="24">
        <v>91534.889999999985</v>
      </c>
      <c r="IB61" s="25">
        <f t="shared" si="88"/>
        <v>1023147.0300000001</v>
      </c>
      <c r="IC61" s="24">
        <v>79538.789999999994</v>
      </c>
      <c r="ID61" s="24">
        <v>74137.66</v>
      </c>
      <c r="IE61" s="24">
        <v>75191.739999999991</v>
      </c>
      <c r="IF61" s="18">
        <v>73612.37</v>
      </c>
      <c r="IG61" s="18">
        <v>67725.329999999987</v>
      </c>
      <c r="IH61" s="24">
        <v>73036.45</v>
      </c>
      <c r="II61" s="24">
        <v>94390.67</v>
      </c>
      <c r="IJ61" s="24">
        <v>85489.17</v>
      </c>
      <c r="IK61" s="24">
        <v>92063.08</v>
      </c>
      <c r="IL61" s="24">
        <v>107099.47</v>
      </c>
      <c r="IM61" s="24">
        <v>109038.74</v>
      </c>
      <c r="IN61" s="24">
        <v>113552.17</v>
      </c>
      <c r="IO61" s="25">
        <f t="shared" si="89"/>
        <v>1044875.64</v>
      </c>
      <c r="IP61" s="24">
        <v>88277.34</v>
      </c>
      <c r="IQ61" s="24">
        <v>90776.6</v>
      </c>
      <c r="IR61" s="24">
        <v>89904.26</v>
      </c>
      <c r="IS61" s="18">
        <f>86.759662*1000</f>
        <v>86759.662000000011</v>
      </c>
      <c r="IT61" s="18">
        <f>93.61292*1000</f>
        <v>93612.92</v>
      </c>
      <c r="IU61" s="24">
        <v>83296.637000000002</v>
      </c>
      <c r="IV61" s="24">
        <v>83540.94</v>
      </c>
      <c r="IW61" s="24">
        <v>83466.740000000005</v>
      </c>
      <c r="IX61" s="24">
        <v>87733.94</v>
      </c>
      <c r="IY61" s="24">
        <v>94488.66</v>
      </c>
      <c r="IZ61" s="24">
        <v>110155</v>
      </c>
      <c r="JA61" s="24"/>
      <c r="JB61" s="25">
        <f t="shared" si="90"/>
        <v>992012.69899999991</v>
      </c>
    </row>
    <row r="62" spans="1:262" ht="15.9" customHeight="1">
      <c r="A62" s="19" t="s">
        <v>88</v>
      </c>
      <c r="B62" s="19"/>
      <c r="C62" s="20">
        <f t="shared" ref="C62:N62" si="91">SUM(C50:C61)</f>
        <v>0</v>
      </c>
      <c r="D62" s="20">
        <f t="shared" si="91"/>
        <v>0</v>
      </c>
      <c r="E62" s="20">
        <f t="shared" si="91"/>
        <v>0</v>
      </c>
      <c r="F62" s="20">
        <f t="shared" si="91"/>
        <v>0</v>
      </c>
      <c r="G62" s="20">
        <f t="shared" si="91"/>
        <v>0</v>
      </c>
      <c r="H62" s="20">
        <f t="shared" si="91"/>
        <v>0</v>
      </c>
      <c r="I62" s="20">
        <f t="shared" si="91"/>
        <v>0</v>
      </c>
      <c r="J62" s="20">
        <f t="shared" si="91"/>
        <v>0</v>
      </c>
      <c r="K62" s="20">
        <f t="shared" si="91"/>
        <v>0</v>
      </c>
      <c r="L62" s="20">
        <f t="shared" si="91"/>
        <v>0</v>
      </c>
      <c r="M62" s="20">
        <f t="shared" si="91"/>
        <v>0</v>
      </c>
      <c r="N62" s="20">
        <f t="shared" si="91"/>
        <v>861625.4299999997</v>
      </c>
      <c r="O62" s="20">
        <f>SUM(O50:O61)</f>
        <v>861625.4299999997</v>
      </c>
      <c r="P62" s="20">
        <f t="shared" ref="P62:AA62" si="92">SUM(P50:P61)</f>
        <v>1169033.8589999997</v>
      </c>
      <c r="Q62" s="20">
        <f t="shared" si="92"/>
        <v>1085831.0500000007</v>
      </c>
      <c r="R62" s="20">
        <f t="shared" si="92"/>
        <v>970700.45499999996</v>
      </c>
      <c r="S62" s="20">
        <f t="shared" si="92"/>
        <v>1243283.0100000002</v>
      </c>
      <c r="T62" s="20">
        <f t="shared" si="92"/>
        <v>1375799.3900000001</v>
      </c>
      <c r="U62" s="20">
        <f t="shared" si="92"/>
        <v>989512.84999999986</v>
      </c>
      <c r="V62" s="20">
        <f t="shared" si="92"/>
        <v>1491031.27</v>
      </c>
      <c r="W62" s="20">
        <f t="shared" si="92"/>
        <v>1723815.6110000003</v>
      </c>
      <c r="X62" s="20">
        <f t="shared" si="92"/>
        <v>1560973.885</v>
      </c>
      <c r="Y62" s="20">
        <f t="shared" si="92"/>
        <v>1797437.08</v>
      </c>
      <c r="Z62" s="20">
        <f t="shared" si="92"/>
        <v>1381520.3600000003</v>
      </c>
      <c r="AA62" s="20">
        <f t="shared" si="92"/>
        <v>1361073.8099999998</v>
      </c>
      <c r="AB62" s="20">
        <f>SUM(AB50:AB61)</f>
        <v>16150012.630000001</v>
      </c>
      <c r="AC62" s="20">
        <f t="shared" ref="AC62:AN62" si="93">SUM(AC50:AC61)</f>
        <v>1423236.9999999993</v>
      </c>
      <c r="AD62" s="20">
        <f t="shared" si="93"/>
        <v>1702647.4900000002</v>
      </c>
      <c r="AE62" s="20">
        <f t="shared" si="93"/>
        <v>1606110.3200000003</v>
      </c>
      <c r="AF62" s="20">
        <f t="shared" si="93"/>
        <v>1788692.2399999995</v>
      </c>
      <c r="AG62" s="20">
        <f t="shared" si="93"/>
        <v>1405548.8399999999</v>
      </c>
      <c r="AH62" s="20">
        <f t="shared" si="93"/>
        <v>1459600.041</v>
      </c>
      <c r="AI62" s="20">
        <f t="shared" si="93"/>
        <v>1891899.3600000006</v>
      </c>
      <c r="AJ62" s="20">
        <f t="shared" si="93"/>
        <v>2272219.7999999998</v>
      </c>
      <c r="AK62" s="20">
        <f t="shared" si="93"/>
        <v>2375869.8800000008</v>
      </c>
      <c r="AL62" s="20">
        <f t="shared" si="93"/>
        <v>2489874.7800000012</v>
      </c>
      <c r="AM62" s="20">
        <f t="shared" si="93"/>
        <v>2306773.5899999994</v>
      </c>
      <c r="AN62" s="20">
        <f t="shared" si="93"/>
        <v>1918004.0750000007</v>
      </c>
      <c r="AO62" s="20">
        <f>SUM(AO50:AO61)</f>
        <v>22640477.416000005</v>
      </c>
      <c r="AP62" s="20">
        <f t="shared" ref="AP62:BA62" si="94">SUM(AP50:AP61)</f>
        <v>1603176.6000000003</v>
      </c>
      <c r="AQ62" s="20">
        <f t="shared" si="94"/>
        <v>1260892.54</v>
      </c>
      <c r="AR62" s="20">
        <f t="shared" si="94"/>
        <v>1492054.9429999997</v>
      </c>
      <c r="AS62" s="20">
        <f t="shared" si="94"/>
        <v>1525268.139</v>
      </c>
      <c r="AT62" s="20">
        <f t="shared" si="94"/>
        <v>1889506.986</v>
      </c>
      <c r="AU62" s="20">
        <f t="shared" si="94"/>
        <v>1619689.7010000006</v>
      </c>
      <c r="AV62" s="20">
        <f t="shared" si="94"/>
        <v>1363753.8299999996</v>
      </c>
      <c r="AW62" s="20">
        <f t="shared" si="94"/>
        <v>1964254.8670000003</v>
      </c>
      <c r="AX62" s="20">
        <f t="shared" si="94"/>
        <v>1541537</v>
      </c>
      <c r="AY62" s="20">
        <f t="shared" si="94"/>
        <v>1595240.9819999994</v>
      </c>
      <c r="AZ62" s="20">
        <f t="shared" si="94"/>
        <v>1496358.84</v>
      </c>
      <c r="BA62" s="20">
        <f t="shared" si="94"/>
        <v>1791855.08</v>
      </c>
      <c r="BB62" s="20">
        <f>SUM(BB50:BB61)</f>
        <v>19143589.508000001</v>
      </c>
      <c r="BC62" s="20">
        <f t="shared" ref="BC62:BN62" si="95">SUM(BC50:BC61)</f>
        <v>1681903.7199999993</v>
      </c>
      <c r="BD62" s="20">
        <f t="shared" si="95"/>
        <v>1472437.53</v>
      </c>
      <c r="BE62" s="20">
        <f t="shared" si="95"/>
        <v>1517024.7500000002</v>
      </c>
      <c r="BF62" s="20">
        <f t="shared" si="95"/>
        <v>1514733.8100000003</v>
      </c>
      <c r="BG62" s="20">
        <f t="shared" si="95"/>
        <v>1651526.98</v>
      </c>
      <c r="BH62" s="20">
        <f t="shared" si="95"/>
        <v>1712147.9900000005</v>
      </c>
      <c r="BI62" s="20">
        <f t="shared" si="95"/>
        <v>2144800.6199999996</v>
      </c>
      <c r="BJ62" s="20">
        <f t="shared" si="95"/>
        <v>2509202.21</v>
      </c>
      <c r="BK62" s="20">
        <f t="shared" si="95"/>
        <v>2021918.1600000001</v>
      </c>
      <c r="BL62" s="20">
        <f t="shared" si="95"/>
        <v>1956088.7099999997</v>
      </c>
      <c r="BM62" s="20">
        <f t="shared" si="95"/>
        <v>2287075.0599999996</v>
      </c>
      <c r="BN62" s="20">
        <f t="shared" si="95"/>
        <v>2320380.69</v>
      </c>
      <c r="BO62" s="20">
        <f>SUM(BO50:BO61)</f>
        <v>22789240.229999997</v>
      </c>
      <c r="BP62" s="20">
        <f t="shared" ref="BP62:CA62" si="96">SUM(BP50:BP61)</f>
        <v>1773013.7000000002</v>
      </c>
      <c r="BQ62" s="20">
        <f t="shared" si="96"/>
        <v>1938793.0400000005</v>
      </c>
      <c r="BR62" s="20">
        <f t="shared" si="96"/>
        <v>2431778.79</v>
      </c>
      <c r="BS62" s="20">
        <f t="shared" si="96"/>
        <v>1995410.2499999998</v>
      </c>
      <c r="BT62" s="20">
        <f t="shared" si="96"/>
        <v>2360526.17</v>
      </c>
      <c r="BU62" s="20">
        <f t="shared" si="96"/>
        <v>2244085.38</v>
      </c>
      <c r="BV62" s="20">
        <f t="shared" si="96"/>
        <v>2071855.15</v>
      </c>
      <c r="BW62" s="20">
        <f t="shared" si="96"/>
        <v>2229238.5699999994</v>
      </c>
      <c r="BX62" s="20">
        <f t="shared" si="96"/>
        <v>1797453.0900000003</v>
      </c>
      <c r="BY62" s="20">
        <f t="shared" si="96"/>
        <v>1664324.5900000005</v>
      </c>
      <c r="BZ62" s="20">
        <f t="shared" si="96"/>
        <v>1585969.8000000003</v>
      </c>
      <c r="CA62" s="20">
        <f t="shared" si="96"/>
        <v>1620360.4799999995</v>
      </c>
      <c r="CB62" s="20">
        <f>SUM(CB50:CB61)</f>
        <v>23712809.009999998</v>
      </c>
      <c r="CC62" s="20">
        <f t="shared" ref="CC62:CN62" si="97">SUM(CC50:CC61)</f>
        <v>1569910.3999999997</v>
      </c>
      <c r="CD62" s="20">
        <f t="shared" si="97"/>
        <v>1576499.1300000006</v>
      </c>
      <c r="CE62" s="20">
        <f t="shared" si="97"/>
        <v>1692984.59</v>
      </c>
      <c r="CF62" s="20">
        <f t="shared" si="97"/>
        <v>1518161.51</v>
      </c>
      <c r="CG62" s="20">
        <f t="shared" si="97"/>
        <v>1785255.7600000005</v>
      </c>
      <c r="CH62" s="20">
        <f t="shared" si="97"/>
        <v>1746591.4000000004</v>
      </c>
      <c r="CI62" s="20">
        <f t="shared" si="97"/>
        <v>1737120.79</v>
      </c>
      <c r="CJ62" s="20">
        <f t="shared" si="97"/>
        <v>2146140.6000000006</v>
      </c>
      <c r="CK62" s="20">
        <f t="shared" si="97"/>
        <v>2089036.36</v>
      </c>
      <c r="CL62" s="20">
        <f t="shared" si="97"/>
        <v>1946029.3399999996</v>
      </c>
      <c r="CM62" s="20">
        <f t="shared" si="97"/>
        <v>1707193.1600000004</v>
      </c>
      <c r="CN62" s="20">
        <f t="shared" si="97"/>
        <v>1806448.1100000006</v>
      </c>
      <c r="CO62" s="20">
        <f>SUM(CO50:CO61)</f>
        <v>21321371.150000006</v>
      </c>
      <c r="CP62" s="20">
        <f t="shared" ref="CP62:DA62" si="98">SUM(CP50:CP61)</f>
        <v>1639942.1500000004</v>
      </c>
      <c r="CQ62" s="20">
        <f t="shared" si="98"/>
        <v>1542987.2400000002</v>
      </c>
      <c r="CR62" s="20">
        <f t="shared" si="98"/>
        <v>1711162.35</v>
      </c>
      <c r="CS62" s="20">
        <f t="shared" si="98"/>
        <v>1716881.68</v>
      </c>
      <c r="CT62" s="20">
        <f t="shared" si="98"/>
        <v>1730275.8900000004</v>
      </c>
      <c r="CU62" s="20">
        <f t="shared" si="98"/>
        <v>1611518.93</v>
      </c>
      <c r="CV62" s="20">
        <f t="shared" si="98"/>
        <v>1620713.4900000002</v>
      </c>
      <c r="CW62" s="20">
        <f t="shared" si="98"/>
        <v>1704272.22</v>
      </c>
      <c r="CX62" s="20">
        <f t="shared" si="98"/>
        <v>1601577.2000000007</v>
      </c>
      <c r="CY62" s="20">
        <f t="shared" si="98"/>
        <v>1785437.31</v>
      </c>
      <c r="CZ62" s="20">
        <f t="shared" si="98"/>
        <v>1788574.1499999997</v>
      </c>
      <c r="DA62" s="20">
        <f t="shared" si="98"/>
        <v>1934684.7600000002</v>
      </c>
      <c r="DB62" s="20">
        <f>SUM(DB50:DB61)</f>
        <v>20388027.370000001</v>
      </c>
      <c r="DC62" s="20">
        <f t="shared" ref="DC62:DN62" si="99">SUM(DC50:DC61)</f>
        <v>1600268.5299999991</v>
      </c>
      <c r="DD62" s="20">
        <f t="shared" si="99"/>
        <v>1493728.6800000002</v>
      </c>
      <c r="DE62" s="20">
        <f t="shared" si="99"/>
        <v>1691272.3800000001</v>
      </c>
      <c r="DF62" s="20">
        <f t="shared" si="99"/>
        <v>1565455.9099999995</v>
      </c>
      <c r="DG62" s="20">
        <f t="shared" si="99"/>
        <v>1798039.51</v>
      </c>
      <c r="DH62" s="20">
        <f t="shared" si="99"/>
        <v>1726111.1900000004</v>
      </c>
      <c r="DI62" s="20">
        <f t="shared" si="99"/>
        <v>1784607.0699999996</v>
      </c>
      <c r="DJ62" s="20">
        <f t="shared" si="99"/>
        <v>1844615.8700000008</v>
      </c>
      <c r="DK62" s="20">
        <f t="shared" si="99"/>
        <v>1798950.43</v>
      </c>
      <c r="DL62" s="20">
        <f t="shared" si="99"/>
        <v>1879395.1099999994</v>
      </c>
      <c r="DM62" s="20">
        <f t="shared" si="99"/>
        <v>1859581.82</v>
      </c>
      <c r="DN62" s="20">
        <f t="shared" si="99"/>
        <v>1881553.26</v>
      </c>
      <c r="DO62" s="20">
        <f>SUM(DO50:DO61)</f>
        <v>20923579.760000002</v>
      </c>
      <c r="DP62" s="20">
        <f>SUM(DP50:DP61)</f>
        <v>1602558.27</v>
      </c>
      <c r="DQ62" s="20">
        <f>SUM(DQ50:DQ61)</f>
        <v>1580960.4399999997</v>
      </c>
      <c r="DR62" s="20">
        <f>SUM(DR50:DR61)</f>
        <v>1729239.37</v>
      </c>
      <c r="DS62" s="20">
        <f>SUM(DS50:DS61)</f>
        <v>1617213.3499999999</v>
      </c>
      <c r="DT62" s="20">
        <f t="shared" ref="DT62:DZ62" si="100">SUM(DT50:DT61)</f>
        <v>1715126.81</v>
      </c>
      <c r="DU62" s="20">
        <f t="shared" si="100"/>
        <v>1554709.8199999998</v>
      </c>
      <c r="DV62" s="20">
        <f t="shared" si="100"/>
        <v>1655886.2299999995</v>
      </c>
      <c r="DW62" s="20">
        <f t="shared" si="100"/>
        <v>1623126.0699999996</v>
      </c>
      <c r="DX62" s="20">
        <f t="shared" si="100"/>
        <v>1531311.9409999994</v>
      </c>
      <c r="DY62" s="20">
        <f t="shared" si="100"/>
        <v>1547857.2549999994</v>
      </c>
      <c r="DZ62" s="20">
        <f t="shared" si="100"/>
        <v>1447722.7669999993</v>
      </c>
      <c r="EA62" s="20">
        <f t="shared" ref="EA62:EF62" si="101">SUM(EA50:EA61)</f>
        <v>1398211.4879999999</v>
      </c>
      <c r="EB62" s="20">
        <f t="shared" si="101"/>
        <v>19003923.810999997</v>
      </c>
      <c r="EC62" s="20">
        <f t="shared" si="101"/>
        <v>1232059.2919999997</v>
      </c>
      <c r="ED62" s="20">
        <f t="shared" si="101"/>
        <v>1183780.96</v>
      </c>
      <c r="EE62" s="20">
        <f t="shared" si="101"/>
        <v>1272986.8199999998</v>
      </c>
      <c r="EF62" s="20">
        <f t="shared" si="101"/>
        <v>1323460.5579999997</v>
      </c>
      <c r="EG62" s="20">
        <f t="shared" ref="EG62:ER62" si="102">SUM(EG50:EG61)</f>
        <v>1286693.4400000002</v>
      </c>
      <c r="EH62" s="20">
        <f t="shared" si="102"/>
        <v>1287702.2999999993</v>
      </c>
      <c r="EI62" s="20">
        <f t="shared" si="102"/>
        <v>1300922.7500000002</v>
      </c>
      <c r="EJ62" s="20">
        <f t="shared" si="102"/>
        <v>1355745.9700000004</v>
      </c>
      <c r="EK62" s="20">
        <f t="shared" si="102"/>
        <v>1339711.5000000002</v>
      </c>
      <c r="EL62" s="20">
        <f t="shared" si="102"/>
        <v>1346427.15</v>
      </c>
      <c r="EM62" s="20">
        <f t="shared" si="102"/>
        <v>1479727.0999999992</v>
      </c>
      <c r="EN62" s="20">
        <f t="shared" si="102"/>
        <v>1530822.27</v>
      </c>
      <c r="EO62" s="20">
        <f t="shared" si="102"/>
        <v>15940040.109999996</v>
      </c>
      <c r="EP62" s="20">
        <f t="shared" si="102"/>
        <v>1211750.6100000001</v>
      </c>
      <c r="EQ62" s="20">
        <f t="shared" si="102"/>
        <v>1154200.94</v>
      </c>
      <c r="ER62" s="20">
        <f t="shared" si="102"/>
        <v>2565073.6999999997</v>
      </c>
      <c r="ES62" s="20">
        <f>SUM(ES50:ES61)</f>
        <v>1929540.8749999991</v>
      </c>
      <c r="ET62" s="20">
        <f t="shared" ref="ET62:FB62" si="103">SUM(ET50:ET61)</f>
        <v>1428215.0819999995</v>
      </c>
      <c r="EU62" s="20">
        <f t="shared" si="103"/>
        <v>1347994.13</v>
      </c>
      <c r="EV62" s="20">
        <f t="shared" si="103"/>
        <v>1332785.21</v>
      </c>
      <c r="EW62" s="20">
        <f t="shared" si="103"/>
        <v>1405565.7400000002</v>
      </c>
      <c r="EX62" s="20">
        <f t="shared" si="103"/>
        <v>1394813.35</v>
      </c>
      <c r="EY62" s="20">
        <f t="shared" si="103"/>
        <v>1328511.5699999998</v>
      </c>
      <c r="EZ62" s="20">
        <f t="shared" si="103"/>
        <v>1405812.0500000003</v>
      </c>
      <c r="FA62" s="20">
        <f t="shared" si="103"/>
        <v>1531623.6899999995</v>
      </c>
      <c r="FB62" s="20">
        <f t="shared" si="103"/>
        <v>18035886.946999997</v>
      </c>
      <c r="FC62" s="20">
        <f>SUM(FC50:FC61)</f>
        <v>1220379.4500000002</v>
      </c>
      <c r="FD62" s="20">
        <f>SUM(FD50:FD61)</f>
        <v>1279642.7300000002</v>
      </c>
      <c r="FE62" s="20">
        <f>SUM(FE50:FE61)</f>
        <v>1487476.7360000007</v>
      </c>
      <c r="FF62" s="20">
        <f>SUM(FF50:FF61)</f>
        <v>1316401.7960000001</v>
      </c>
      <c r="FG62" s="20">
        <f t="shared" ref="FG62:FR62" si="104">SUM(FG50:FG61)</f>
        <v>1451209.1410000003</v>
      </c>
      <c r="FH62" s="20">
        <f t="shared" si="104"/>
        <v>1354024.0099999998</v>
      </c>
      <c r="FI62" s="20">
        <f t="shared" si="104"/>
        <v>1356878.3399999996</v>
      </c>
      <c r="FJ62" s="20">
        <f t="shared" si="104"/>
        <v>1411082.9939999997</v>
      </c>
      <c r="FK62" s="20">
        <f t="shared" si="104"/>
        <v>1440939.4410000003</v>
      </c>
      <c r="FL62" s="20">
        <f t="shared" si="104"/>
        <v>1380949.8159999999</v>
      </c>
      <c r="FM62" s="20">
        <f t="shared" si="104"/>
        <v>1413920.3039999998</v>
      </c>
      <c r="FN62" s="20">
        <f t="shared" si="104"/>
        <v>1520580.0099999993</v>
      </c>
      <c r="FO62" s="20">
        <f t="shared" si="104"/>
        <v>16633484.767999997</v>
      </c>
      <c r="FP62" s="20">
        <f t="shared" si="104"/>
        <v>1250494.1199999996</v>
      </c>
      <c r="FQ62" s="20">
        <f t="shared" si="104"/>
        <v>1207477.7939999998</v>
      </c>
      <c r="FR62" s="20">
        <f t="shared" si="104"/>
        <v>1486631.7899999998</v>
      </c>
      <c r="FS62" s="20">
        <f>SUM(FS50:FS61)</f>
        <v>1301878.9730000002</v>
      </c>
      <c r="FT62" s="20">
        <f t="shared" ref="FT62:HA62" si="105">SUM(FT50:FT61)</f>
        <v>1465056.9699999997</v>
      </c>
      <c r="FU62" s="20">
        <f t="shared" si="105"/>
        <v>1409977.2900000003</v>
      </c>
      <c r="FV62" s="20">
        <f t="shared" si="105"/>
        <v>1454990.4699999995</v>
      </c>
      <c r="FW62" s="20">
        <f t="shared" si="105"/>
        <v>1634055.2900000003</v>
      </c>
      <c r="FX62" s="20">
        <f t="shared" si="105"/>
        <v>1723442.48</v>
      </c>
      <c r="FY62" s="20">
        <f t="shared" si="105"/>
        <v>1759566.3700000003</v>
      </c>
      <c r="FZ62" s="20">
        <f t="shared" si="105"/>
        <v>1518139.5300000003</v>
      </c>
      <c r="GA62" s="20">
        <f t="shared" si="105"/>
        <v>1720823.38</v>
      </c>
      <c r="GB62" s="20">
        <f t="shared" si="105"/>
        <v>17932534.457000002</v>
      </c>
      <c r="GC62" s="20">
        <f t="shared" si="105"/>
        <v>1442160.55</v>
      </c>
      <c r="GD62" s="20">
        <f t="shared" si="105"/>
        <v>1486899.0399999996</v>
      </c>
      <c r="GE62" s="20">
        <f t="shared" si="105"/>
        <v>838067.97000000044</v>
      </c>
      <c r="GF62" s="20">
        <f t="shared" si="105"/>
        <v>391033.14999999997</v>
      </c>
      <c r="GG62" s="20">
        <f t="shared" si="105"/>
        <v>1103804.5499999998</v>
      </c>
      <c r="GH62" s="20">
        <f t="shared" si="105"/>
        <v>1069977.3600000001</v>
      </c>
      <c r="GI62" s="20">
        <f t="shared" si="105"/>
        <v>1212836.9100000004</v>
      </c>
      <c r="GJ62" s="20">
        <f t="shared" si="105"/>
        <v>1241785.8699999999</v>
      </c>
      <c r="GK62" s="20">
        <f t="shared" si="105"/>
        <v>1202123.7400000002</v>
      </c>
      <c r="GL62" s="20">
        <f t="shared" si="105"/>
        <v>1376741.5300000003</v>
      </c>
      <c r="GM62" s="20">
        <f t="shared" si="105"/>
        <v>1511622.01</v>
      </c>
      <c r="GN62" s="20">
        <f t="shared" si="105"/>
        <v>1823688.1299999994</v>
      </c>
      <c r="GO62" s="20">
        <f t="shared" si="78"/>
        <v>14700740.810000001</v>
      </c>
      <c r="GP62" s="20">
        <f t="shared" si="105"/>
        <v>1449592.9879999994</v>
      </c>
      <c r="GQ62" s="20">
        <f t="shared" si="105"/>
        <v>1187877.6540000001</v>
      </c>
      <c r="GR62" s="20">
        <f t="shared" si="105"/>
        <v>1613777.15</v>
      </c>
      <c r="GS62" s="20">
        <f t="shared" si="105"/>
        <v>1274672.9099999992</v>
      </c>
      <c r="GT62" s="20">
        <f t="shared" si="105"/>
        <v>1467829.4939999999</v>
      </c>
      <c r="GU62" s="20">
        <f t="shared" si="105"/>
        <v>1351577.9299999992</v>
      </c>
      <c r="GV62" s="20">
        <f t="shared" si="105"/>
        <v>1489727.9199999995</v>
      </c>
      <c r="GW62" s="20">
        <f t="shared" si="105"/>
        <v>1415470.1099999996</v>
      </c>
      <c r="GX62" s="20">
        <f t="shared" si="105"/>
        <v>1496822.77</v>
      </c>
      <c r="GY62" s="20">
        <f t="shared" si="105"/>
        <v>1533884.2699999996</v>
      </c>
      <c r="GZ62" s="20">
        <f t="shared" si="105"/>
        <v>1564563.0400000005</v>
      </c>
      <c r="HA62" s="20">
        <f t="shared" si="105"/>
        <v>1892113.7679999997</v>
      </c>
      <c r="HB62" s="20">
        <f t="shared" si="87"/>
        <v>17737910.003999997</v>
      </c>
      <c r="HC62" s="20">
        <f t="shared" ref="HC62:HN62" si="106">SUM(HC50:HC61)</f>
        <v>1372623.64</v>
      </c>
      <c r="HD62" s="20">
        <f t="shared" si="106"/>
        <v>1333488.9600000002</v>
      </c>
      <c r="HE62" s="20">
        <f t="shared" si="106"/>
        <v>1573906.1899999995</v>
      </c>
      <c r="HF62" s="20">
        <f t="shared" si="106"/>
        <v>1515221.2249999999</v>
      </c>
      <c r="HG62" s="20">
        <f t="shared" si="106"/>
        <v>1324290.6240000001</v>
      </c>
      <c r="HH62" s="20">
        <f t="shared" si="106"/>
        <v>1396642.5999999999</v>
      </c>
      <c r="HI62" s="20">
        <f t="shared" si="106"/>
        <v>1525250.2000000009</v>
      </c>
      <c r="HJ62" s="20">
        <f t="shared" si="106"/>
        <v>1662917.3199999994</v>
      </c>
      <c r="HK62" s="20">
        <f t="shared" si="106"/>
        <v>1674141.4099999997</v>
      </c>
      <c r="HL62" s="20">
        <f t="shared" si="106"/>
        <v>1816007.8800000004</v>
      </c>
      <c r="HM62" s="20">
        <f t="shared" si="106"/>
        <v>1577634.4199999995</v>
      </c>
      <c r="HN62" s="20">
        <f t="shared" si="106"/>
        <v>1912996</v>
      </c>
      <c r="HO62" s="20">
        <f t="shared" si="79"/>
        <v>18685120.469000001</v>
      </c>
      <c r="HP62" s="20">
        <f t="shared" ref="HP62:IA62" si="107">SUM(HP50:HP61)</f>
        <v>1557096.7099999995</v>
      </c>
      <c r="HQ62" s="20">
        <f t="shared" si="107"/>
        <v>1387535.7799999998</v>
      </c>
      <c r="HR62" s="20">
        <f t="shared" si="107"/>
        <v>1863267.4600000004</v>
      </c>
      <c r="HS62" s="20">
        <f t="shared" si="107"/>
        <v>1492652.2780000002</v>
      </c>
      <c r="HT62" s="20">
        <f t="shared" si="107"/>
        <v>1632265.96</v>
      </c>
      <c r="HU62" s="20">
        <f t="shared" si="107"/>
        <v>1579520.6099999999</v>
      </c>
      <c r="HV62" s="20">
        <f t="shared" si="107"/>
        <v>1674671.4100000001</v>
      </c>
      <c r="HW62" s="20">
        <f t="shared" si="107"/>
        <v>1803935.77</v>
      </c>
      <c r="HX62" s="20">
        <f t="shared" si="107"/>
        <v>1626140</v>
      </c>
      <c r="HY62" s="20">
        <f t="shared" si="107"/>
        <v>1586631.7699999998</v>
      </c>
      <c r="HZ62" s="20">
        <f t="shared" si="107"/>
        <v>1638015.95</v>
      </c>
      <c r="IA62" s="20">
        <f t="shared" si="107"/>
        <v>1715766.5000000012</v>
      </c>
      <c r="IB62" s="20">
        <f t="shared" si="88"/>
        <v>19557500.197999999</v>
      </c>
      <c r="IC62" s="20">
        <f t="shared" ref="IC62:IN62" si="108">SUM(IC50:IC61)</f>
        <v>1391691.9400000002</v>
      </c>
      <c r="ID62" s="20">
        <f t="shared" si="108"/>
        <v>1420115.0509999997</v>
      </c>
      <c r="IE62" s="20">
        <f t="shared" si="108"/>
        <v>1545903.6490000002</v>
      </c>
      <c r="IF62" s="20">
        <f>SUM(IF50:IF61)</f>
        <v>1517893.5900000003</v>
      </c>
      <c r="IG62" s="20">
        <f t="shared" si="108"/>
        <v>1548724.4799999995</v>
      </c>
      <c r="IH62" s="20">
        <f t="shared" si="108"/>
        <v>1532548.925</v>
      </c>
      <c r="II62" s="20">
        <f t="shared" si="108"/>
        <v>1731400.67</v>
      </c>
      <c r="IJ62" s="20">
        <f t="shared" si="108"/>
        <v>1717616.08</v>
      </c>
      <c r="IK62" s="20">
        <f t="shared" si="108"/>
        <v>1618282.2500000002</v>
      </c>
      <c r="IL62" s="20">
        <f t="shared" si="108"/>
        <v>1698825.77</v>
      </c>
      <c r="IM62" s="20">
        <f t="shared" si="108"/>
        <v>1633631.4979999997</v>
      </c>
      <c r="IN62" s="20">
        <f t="shared" si="108"/>
        <v>1817155.5299999998</v>
      </c>
      <c r="IO62" s="20">
        <f t="shared" si="89"/>
        <v>19173789.432999998</v>
      </c>
      <c r="IP62" s="20">
        <f t="shared" ref="IP62:IR62" si="109">SUM(IP50:IP61)</f>
        <v>1417188.47</v>
      </c>
      <c r="IQ62" s="20">
        <f t="shared" si="109"/>
        <v>1407863.5300000003</v>
      </c>
      <c r="IR62" s="20">
        <f t="shared" si="109"/>
        <v>1646103.1099999999</v>
      </c>
      <c r="IS62" s="20">
        <f>SUM(IS50:IS61)</f>
        <v>1586466.7420000001</v>
      </c>
      <c r="IT62" s="20">
        <f t="shared" ref="IT62:JA62" si="110">SUM(IT50:IT61)</f>
        <v>1737489.5399999996</v>
      </c>
      <c r="IU62" s="20">
        <f t="shared" si="110"/>
        <v>1468992.9570000002</v>
      </c>
      <c r="IV62" s="20">
        <f t="shared" si="110"/>
        <v>1608578.1599999997</v>
      </c>
      <c r="IW62" s="20">
        <f t="shared" si="110"/>
        <v>1592584.777</v>
      </c>
      <c r="IX62" s="20">
        <f t="shared" si="110"/>
        <v>1436005.37</v>
      </c>
      <c r="IY62" s="20">
        <f t="shared" si="110"/>
        <v>1562636.0999999999</v>
      </c>
      <c r="IZ62" s="20">
        <f t="shared" si="110"/>
        <v>1677030</v>
      </c>
      <c r="JA62" s="20">
        <f t="shared" si="110"/>
        <v>0</v>
      </c>
      <c r="JB62" s="20">
        <f t="shared" si="90"/>
        <v>17140938.755999997</v>
      </c>
    </row>
    <row r="63" spans="1:262" s="29" customFormat="1" ht="15.9" customHeight="1">
      <c r="A63" s="52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  <c r="BO63" s="27"/>
      <c r="BP63" s="27"/>
      <c r="BQ63" s="27"/>
      <c r="BR63" s="27"/>
      <c r="BS63" s="27"/>
      <c r="BT63" s="27"/>
      <c r="BU63" s="27"/>
      <c r="BV63" s="27"/>
      <c r="BW63" s="27"/>
      <c r="BX63" s="27"/>
      <c r="BY63" s="27"/>
      <c r="BZ63" s="27"/>
      <c r="CA63" s="27"/>
      <c r="CB63" s="27"/>
      <c r="CC63" s="27"/>
      <c r="CD63" s="27"/>
      <c r="CE63" s="27"/>
      <c r="CF63" s="27"/>
      <c r="CG63" s="27"/>
      <c r="CH63" s="27"/>
      <c r="CI63" s="27"/>
      <c r="CJ63" s="27"/>
      <c r="CK63" s="27"/>
      <c r="CL63" s="27"/>
      <c r="CM63" s="27"/>
      <c r="CN63" s="27"/>
      <c r="CO63" s="27"/>
      <c r="CP63" s="27"/>
      <c r="CQ63" s="27"/>
      <c r="CR63" s="27"/>
      <c r="CS63" s="27"/>
      <c r="CT63" s="27"/>
      <c r="CU63" s="27"/>
      <c r="CV63" s="27"/>
      <c r="CW63" s="27"/>
      <c r="CX63" s="27"/>
      <c r="CY63" s="27"/>
      <c r="CZ63" s="27"/>
      <c r="DA63" s="27"/>
      <c r="DB63" s="27"/>
      <c r="DC63" s="27"/>
      <c r="DD63" s="27"/>
      <c r="DE63" s="27"/>
      <c r="DF63" s="27"/>
      <c r="DG63" s="27"/>
      <c r="DH63" s="27"/>
      <c r="DI63" s="27"/>
      <c r="DJ63" s="27"/>
      <c r="DK63" s="27"/>
      <c r="DL63" s="27"/>
      <c r="DM63" s="27"/>
      <c r="DN63" s="27"/>
      <c r="DO63" s="27"/>
      <c r="DP63" s="27"/>
      <c r="DQ63" s="27"/>
      <c r="DR63" s="27"/>
      <c r="DS63" s="27"/>
      <c r="DT63" s="27"/>
      <c r="DU63" s="27"/>
      <c r="DV63" s="27"/>
      <c r="DW63" s="27"/>
      <c r="DX63" s="27"/>
      <c r="DY63" s="27"/>
      <c r="DZ63" s="27"/>
      <c r="EA63" s="27"/>
      <c r="EB63" s="27"/>
      <c r="EC63" s="27"/>
      <c r="ED63" s="27"/>
      <c r="EE63" s="27"/>
      <c r="EF63" s="27"/>
      <c r="EG63" s="27"/>
      <c r="EH63" s="27"/>
      <c r="EI63" s="27"/>
      <c r="EJ63" s="27"/>
      <c r="EK63" s="27"/>
      <c r="EL63" s="27"/>
      <c r="EM63" s="27"/>
      <c r="EN63" s="27"/>
      <c r="EO63" s="27"/>
      <c r="EP63" s="27"/>
      <c r="EQ63" s="27"/>
      <c r="ER63" s="27"/>
      <c r="ES63" s="27"/>
      <c r="ET63" s="27"/>
      <c r="EU63" s="27"/>
      <c r="EV63" s="27"/>
      <c r="EW63" s="27"/>
      <c r="EX63" s="27"/>
      <c r="EY63" s="27"/>
      <c r="EZ63" s="27"/>
      <c r="FA63" s="27"/>
      <c r="FB63" s="27"/>
      <c r="FC63" s="28">
        <f t="shared" ref="FC63:FJ63" si="111">+FC62/1000</f>
        <v>1220.3794500000001</v>
      </c>
      <c r="FD63" s="28">
        <f t="shared" si="111"/>
        <v>1279.6427300000003</v>
      </c>
      <c r="FE63" s="28">
        <f t="shared" si="111"/>
        <v>1487.4767360000008</v>
      </c>
      <c r="FF63" s="28">
        <f t="shared" si="111"/>
        <v>1316.4017960000001</v>
      </c>
      <c r="FG63" s="28">
        <f t="shared" si="111"/>
        <v>1451.2091410000003</v>
      </c>
      <c r="FH63" s="28">
        <f t="shared" si="111"/>
        <v>1354.0240099999999</v>
      </c>
      <c r="FI63" s="28">
        <f t="shared" si="111"/>
        <v>1356.8783399999995</v>
      </c>
      <c r="FJ63" s="28">
        <f t="shared" si="111"/>
        <v>1411.0829939999996</v>
      </c>
      <c r="FP63" s="28">
        <f t="shared" ref="FP63:FW63" si="112">+FP62/1000</f>
        <v>1250.4941199999996</v>
      </c>
      <c r="FQ63" s="28">
        <f t="shared" si="112"/>
        <v>1207.4777939999997</v>
      </c>
      <c r="FR63" s="28">
        <f t="shared" si="112"/>
        <v>1486.6317899999999</v>
      </c>
      <c r="FS63" s="28">
        <f t="shared" si="112"/>
        <v>1301.8789730000003</v>
      </c>
      <c r="FT63" s="28">
        <f t="shared" si="112"/>
        <v>1465.0569699999996</v>
      </c>
      <c r="FU63" s="28">
        <f t="shared" si="112"/>
        <v>1409.9772900000003</v>
      </c>
      <c r="FV63" s="28">
        <f t="shared" si="112"/>
        <v>1454.9904699999995</v>
      </c>
      <c r="FW63" s="28">
        <f t="shared" si="112"/>
        <v>1634.0552900000002</v>
      </c>
      <c r="HE63" s="29">
        <f>HE62*0.001</f>
        <v>1573.9061899999995</v>
      </c>
      <c r="HR63" s="29">
        <f>HR62*0.001</f>
        <v>1863.2674600000005</v>
      </c>
      <c r="IB63" s="29">
        <f>IB62*0.001</f>
        <v>19557.500197999998</v>
      </c>
      <c r="IE63" s="29">
        <f>IE62*0.001</f>
        <v>1545.9036490000003</v>
      </c>
      <c r="IO63" s="29">
        <f>IO62*0.001</f>
        <v>19173.789432999998</v>
      </c>
      <c r="IR63" s="29">
        <f>IR62*0.001</f>
        <v>1646.10311</v>
      </c>
      <c r="JB63" s="29">
        <f>JB62*0.001</f>
        <v>17140.938755999996</v>
      </c>
    </row>
    <row r="64" spans="1:262" ht="15.9" customHeight="1">
      <c r="A64" s="15" t="s">
        <v>117</v>
      </c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  <c r="CY64" s="15"/>
      <c r="CZ64" s="15"/>
      <c r="DA64" s="15"/>
      <c r="DB64" s="15"/>
      <c r="DC64" s="15"/>
      <c r="DD64" s="15"/>
      <c r="DE64" s="15"/>
      <c r="DF64" s="15"/>
      <c r="DG64" s="15"/>
      <c r="DH64" s="15"/>
      <c r="DI64" s="15"/>
      <c r="DJ64" s="15"/>
      <c r="DK64" s="15"/>
      <c r="DL64" s="15"/>
      <c r="DM64" s="15"/>
      <c r="DN64" s="15"/>
      <c r="DO64" s="15"/>
      <c r="DP64" s="15"/>
      <c r="DQ64" s="15"/>
      <c r="DR64" s="15"/>
      <c r="DS64" s="15"/>
      <c r="DT64" s="15"/>
      <c r="DU64" s="15"/>
      <c r="DV64" s="15"/>
      <c r="DW64" s="15"/>
      <c r="DX64" s="15"/>
      <c r="DY64" s="15"/>
      <c r="DZ64" s="15"/>
      <c r="EA64" s="15"/>
      <c r="EB64" s="15"/>
      <c r="EC64" s="15"/>
      <c r="ED64" s="15"/>
      <c r="EE64" s="15"/>
      <c r="EF64" s="15"/>
      <c r="EG64" s="15"/>
      <c r="EH64" s="15"/>
      <c r="EI64" s="15"/>
      <c r="EJ64" s="15"/>
      <c r="EK64" s="15"/>
      <c r="EL64" s="15"/>
      <c r="EM64" s="15"/>
      <c r="EN64" s="15"/>
      <c r="EO64" s="15"/>
      <c r="EP64" s="15"/>
      <c r="EQ64" s="15"/>
      <c r="ER64" s="15"/>
      <c r="ES64" s="15"/>
      <c r="ET64" s="15"/>
      <c r="EU64" s="15"/>
      <c r="EV64" s="15"/>
      <c r="EW64" s="15"/>
      <c r="EX64" s="15"/>
      <c r="EY64" s="15"/>
      <c r="EZ64" s="15"/>
      <c r="FA64" s="15"/>
      <c r="FB64" s="15"/>
    </row>
    <row r="65" spans="1:262" ht="15.9" customHeight="1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  <c r="CY65" s="15"/>
      <c r="CZ65" s="15"/>
      <c r="DA65" s="15"/>
      <c r="DB65" s="15"/>
      <c r="DC65" s="15"/>
      <c r="DD65" s="15"/>
      <c r="DE65" s="15"/>
      <c r="DF65" s="15"/>
      <c r="DG65" s="15"/>
      <c r="DH65" s="15"/>
      <c r="DI65" s="15"/>
      <c r="DJ65" s="15"/>
      <c r="DK65" s="15"/>
      <c r="DL65" s="15"/>
      <c r="DM65" s="15"/>
      <c r="DN65" s="15"/>
      <c r="DO65" s="15"/>
      <c r="DP65" s="15"/>
      <c r="DQ65" s="15"/>
      <c r="DR65" s="15"/>
      <c r="DS65" s="15"/>
      <c r="DT65" s="15"/>
      <c r="DU65" s="15"/>
      <c r="DV65" s="15"/>
      <c r="DW65" s="15"/>
      <c r="DX65" s="15"/>
      <c r="DY65" s="15"/>
      <c r="DZ65" s="15"/>
      <c r="EA65" s="15"/>
      <c r="EB65" s="15"/>
      <c r="EC65" s="15"/>
      <c r="ED65" s="15"/>
      <c r="EE65" s="15"/>
      <c r="EF65" s="15"/>
      <c r="EG65" s="15"/>
      <c r="EH65" s="15"/>
      <c r="EI65" s="15"/>
      <c r="EJ65" s="15"/>
      <c r="EK65" s="15"/>
      <c r="EL65" s="15"/>
      <c r="EM65" s="15"/>
      <c r="EN65" s="15"/>
      <c r="EO65" s="15"/>
      <c r="EP65" s="15"/>
      <c r="EQ65" s="15"/>
      <c r="ER65" s="15"/>
      <c r="ES65" s="15"/>
      <c r="ET65" s="15"/>
      <c r="EU65" s="15"/>
      <c r="EV65" s="15"/>
      <c r="EW65" s="15"/>
      <c r="EX65" s="15"/>
      <c r="EY65" s="15"/>
      <c r="EZ65" s="15"/>
      <c r="FA65" s="15"/>
      <c r="FB65" s="15"/>
    </row>
    <row r="66" spans="1:262" ht="15.9" customHeight="1">
      <c r="A66" s="77" t="s">
        <v>45</v>
      </c>
      <c r="B66" s="22"/>
      <c r="C66" s="75">
        <v>2006</v>
      </c>
      <c r="D66" s="75"/>
      <c r="E66" s="75"/>
      <c r="F66" s="75"/>
      <c r="G66" s="75"/>
      <c r="H66" s="75"/>
      <c r="I66" s="75"/>
      <c r="J66" s="75"/>
      <c r="K66" s="75"/>
      <c r="L66" s="75"/>
      <c r="M66" s="75"/>
      <c r="N66" s="75"/>
      <c r="O66" s="79" t="s">
        <v>51</v>
      </c>
      <c r="P66" s="75">
        <v>2007</v>
      </c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9" t="s">
        <v>52</v>
      </c>
      <c r="AC66" s="75">
        <v>2008</v>
      </c>
      <c r="AD66" s="75"/>
      <c r="AE66" s="75"/>
      <c r="AF66" s="75"/>
      <c r="AG66" s="75"/>
      <c r="AH66" s="75"/>
      <c r="AI66" s="75"/>
      <c r="AJ66" s="75"/>
      <c r="AK66" s="75"/>
      <c r="AL66" s="75"/>
      <c r="AM66" s="75"/>
      <c r="AN66" s="75"/>
      <c r="AO66" s="79" t="s">
        <v>53</v>
      </c>
      <c r="AP66" s="75">
        <v>2009</v>
      </c>
      <c r="AQ66" s="75"/>
      <c r="AR66" s="75"/>
      <c r="AS66" s="75"/>
      <c r="AT66" s="75"/>
      <c r="AU66" s="75"/>
      <c r="AV66" s="75"/>
      <c r="AW66" s="75"/>
      <c r="AX66" s="75"/>
      <c r="AY66" s="75"/>
      <c r="AZ66" s="75"/>
      <c r="BA66" s="75"/>
      <c r="BB66" s="79" t="s">
        <v>54</v>
      </c>
      <c r="BC66" s="75">
        <v>2010</v>
      </c>
      <c r="BD66" s="75"/>
      <c r="BE66" s="75"/>
      <c r="BF66" s="75"/>
      <c r="BG66" s="75"/>
      <c r="BH66" s="75"/>
      <c r="BI66" s="75"/>
      <c r="BJ66" s="75"/>
      <c r="BK66" s="75"/>
      <c r="BL66" s="75"/>
      <c r="BM66" s="75"/>
      <c r="BN66" s="75"/>
      <c r="BO66" s="79" t="s">
        <v>55</v>
      </c>
      <c r="BP66" s="75">
        <v>2011</v>
      </c>
      <c r="BQ66" s="75"/>
      <c r="BR66" s="75"/>
      <c r="BS66" s="75"/>
      <c r="BT66" s="75"/>
      <c r="BU66" s="75"/>
      <c r="BV66" s="75"/>
      <c r="BW66" s="75"/>
      <c r="BX66" s="75"/>
      <c r="BY66" s="75"/>
      <c r="BZ66" s="75"/>
      <c r="CA66" s="75"/>
      <c r="CB66" s="79" t="s">
        <v>56</v>
      </c>
      <c r="CC66" s="75">
        <v>2012</v>
      </c>
      <c r="CD66" s="75"/>
      <c r="CE66" s="75"/>
      <c r="CF66" s="75"/>
      <c r="CG66" s="75"/>
      <c r="CH66" s="75"/>
      <c r="CI66" s="75"/>
      <c r="CJ66" s="75"/>
      <c r="CK66" s="75"/>
      <c r="CL66" s="75"/>
      <c r="CM66" s="75"/>
      <c r="CN66" s="75"/>
      <c r="CO66" s="79" t="s">
        <v>57</v>
      </c>
      <c r="CP66" s="75">
        <v>2013</v>
      </c>
      <c r="CQ66" s="75"/>
      <c r="CR66" s="75"/>
      <c r="CS66" s="75"/>
      <c r="CT66" s="75"/>
      <c r="CU66" s="75"/>
      <c r="CV66" s="75"/>
      <c r="CW66" s="75"/>
      <c r="CX66" s="75"/>
      <c r="CY66" s="75"/>
      <c r="CZ66" s="75"/>
      <c r="DA66" s="75"/>
      <c r="DB66" s="79" t="s">
        <v>58</v>
      </c>
      <c r="DC66" s="75">
        <v>2014</v>
      </c>
      <c r="DD66" s="75"/>
      <c r="DE66" s="75"/>
      <c r="DF66" s="75"/>
      <c r="DG66" s="75"/>
      <c r="DH66" s="75"/>
      <c r="DI66" s="75"/>
      <c r="DJ66" s="75"/>
      <c r="DK66" s="75"/>
      <c r="DL66" s="75"/>
      <c r="DM66" s="75"/>
      <c r="DN66" s="75"/>
      <c r="DO66" s="79" t="s">
        <v>59</v>
      </c>
      <c r="DP66" s="75">
        <v>2015</v>
      </c>
      <c r="DQ66" s="75"/>
      <c r="DR66" s="75"/>
      <c r="DS66" s="75"/>
      <c r="DT66" s="75"/>
      <c r="DU66" s="75"/>
      <c r="DV66" s="75"/>
      <c r="DW66" s="75"/>
      <c r="DX66" s="75"/>
      <c r="DY66" s="75"/>
      <c r="DZ66" s="75"/>
      <c r="EA66" s="75"/>
      <c r="EB66" s="79" t="s">
        <v>60</v>
      </c>
      <c r="EC66" s="75">
        <v>2016</v>
      </c>
      <c r="ED66" s="75"/>
      <c r="EE66" s="75"/>
      <c r="EF66" s="75"/>
      <c r="EG66" s="75"/>
      <c r="EH66" s="75"/>
      <c r="EI66" s="75"/>
      <c r="EJ66" s="75"/>
      <c r="EK66" s="75"/>
      <c r="EL66" s="75"/>
      <c r="EM66" s="75"/>
      <c r="EN66" s="75"/>
      <c r="EO66" s="79" t="s">
        <v>61</v>
      </c>
      <c r="EP66" s="75">
        <v>2017</v>
      </c>
      <c r="EQ66" s="75"/>
      <c r="ER66" s="75"/>
      <c r="ES66" s="75"/>
      <c r="ET66" s="75"/>
      <c r="EU66" s="75"/>
      <c r="EV66" s="75"/>
      <c r="EW66" s="75"/>
      <c r="EX66" s="75"/>
      <c r="EY66" s="75"/>
      <c r="EZ66" s="75"/>
      <c r="FA66" s="75"/>
      <c r="FB66" s="79" t="s">
        <v>62</v>
      </c>
      <c r="FC66" s="75">
        <v>2018</v>
      </c>
      <c r="FD66" s="75"/>
      <c r="FE66" s="75"/>
      <c r="FF66" s="75"/>
      <c r="FG66" s="75"/>
      <c r="FH66" s="75"/>
      <c r="FI66" s="75"/>
      <c r="FJ66" s="75"/>
      <c r="FK66" s="75"/>
      <c r="FL66" s="75"/>
      <c r="FM66" s="75"/>
      <c r="FN66" s="75"/>
      <c r="FO66" s="79" t="s">
        <v>63</v>
      </c>
      <c r="FP66" s="75">
        <v>2019</v>
      </c>
      <c r="FQ66" s="75"/>
      <c r="FR66" s="75"/>
      <c r="FS66" s="75"/>
      <c r="FT66" s="75"/>
      <c r="FU66" s="75"/>
      <c r="FV66" s="75"/>
      <c r="FW66" s="75"/>
      <c r="FX66" s="75"/>
      <c r="FY66" s="75"/>
      <c r="FZ66" s="75"/>
      <c r="GA66" s="75"/>
      <c r="GB66" s="79" t="s">
        <v>64</v>
      </c>
      <c r="GC66" s="75">
        <v>2020</v>
      </c>
      <c r="GD66" s="75"/>
      <c r="GE66" s="75"/>
      <c r="GF66" s="75"/>
      <c r="GG66" s="75"/>
      <c r="GH66" s="75"/>
      <c r="GI66" s="75"/>
      <c r="GJ66" s="75"/>
      <c r="GK66" s="75"/>
      <c r="GL66" s="75"/>
      <c r="GM66" s="75"/>
      <c r="GN66" s="75"/>
      <c r="GO66" s="76" t="s">
        <v>65</v>
      </c>
      <c r="GP66" s="75">
        <v>2021</v>
      </c>
      <c r="GQ66" s="75"/>
      <c r="GR66" s="75"/>
      <c r="GS66" s="75"/>
      <c r="GT66" s="75"/>
      <c r="GU66" s="75"/>
      <c r="GV66" s="75"/>
      <c r="GW66" s="75"/>
      <c r="GX66" s="75"/>
      <c r="GY66" s="75"/>
      <c r="GZ66" s="75"/>
      <c r="HA66" s="75"/>
      <c r="HB66" s="76" t="s">
        <v>66</v>
      </c>
      <c r="HC66" s="75">
        <v>2022</v>
      </c>
      <c r="HD66" s="75"/>
      <c r="HE66" s="75"/>
      <c r="HF66" s="75"/>
      <c r="HG66" s="75"/>
      <c r="HH66" s="75"/>
      <c r="HI66" s="75"/>
      <c r="HJ66" s="75"/>
      <c r="HK66" s="75"/>
      <c r="HL66" s="75"/>
      <c r="HM66" s="75"/>
      <c r="HN66" s="75"/>
      <c r="HO66" s="76" t="s">
        <v>67</v>
      </c>
      <c r="HP66" s="75">
        <v>2023</v>
      </c>
      <c r="HQ66" s="75"/>
      <c r="HR66" s="75"/>
      <c r="HS66" s="75"/>
      <c r="HT66" s="75"/>
      <c r="HU66" s="75"/>
      <c r="HV66" s="75"/>
      <c r="HW66" s="75"/>
      <c r="HX66" s="75"/>
      <c r="HY66" s="75"/>
      <c r="HZ66" s="75"/>
      <c r="IA66" s="75"/>
      <c r="IB66" s="76" t="s">
        <v>68</v>
      </c>
      <c r="IC66" s="75">
        <v>2024</v>
      </c>
      <c r="ID66" s="75"/>
      <c r="IE66" s="75"/>
      <c r="IF66" s="75"/>
      <c r="IG66" s="75"/>
      <c r="IH66" s="75"/>
      <c r="II66" s="75"/>
      <c r="IJ66" s="75"/>
      <c r="IK66" s="75"/>
      <c r="IL66" s="75"/>
      <c r="IM66" s="75"/>
      <c r="IN66" s="75"/>
      <c r="IO66" s="76" t="s">
        <v>69</v>
      </c>
      <c r="IP66" s="75">
        <v>2025</v>
      </c>
      <c r="IQ66" s="75"/>
      <c r="IR66" s="75"/>
      <c r="IS66" s="75"/>
      <c r="IT66" s="75"/>
      <c r="IU66" s="75"/>
      <c r="IV66" s="75"/>
      <c r="IW66" s="75"/>
      <c r="IX66" s="75"/>
      <c r="IY66" s="75"/>
      <c r="IZ66" s="75"/>
      <c r="JA66" s="75"/>
      <c r="JB66" s="76" t="s">
        <v>70</v>
      </c>
    </row>
    <row r="67" spans="1:262" ht="15.9" customHeight="1">
      <c r="A67" s="78"/>
      <c r="B67" s="23"/>
      <c r="C67" s="16" t="s">
        <v>71</v>
      </c>
      <c r="D67" s="16" t="s">
        <v>72</v>
      </c>
      <c r="E67" s="16" t="s">
        <v>73</v>
      </c>
      <c r="F67" s="16" t="s">
        <v>74</v>
      </c>
      <c r="G67" s="16" t="s">
        <v>75</v>
      </c>
      <c r="H67" s="16" t="s">
        <v>76</v>
      </c>
      <c r="I67" s="16" t="s">
        <v>77</v>
      </c>
      <c r="J67" s="16" t="s">
        <v>78</v>
      </c>
      <c r="K67" s="16" t="s">
        <v>79</v>
      </c>
      <c r="L67" s="16" t="s">
        <v>80</v>
      </c>
      <c r="M67" s="16" t="s">
        <v>81</v>
      </c>
      <c r="N67" s="16" t="s">
        <v>82</v>
      </c>
      <c r="O67" s="80"/>
      <c r="P67" s="16" t="s">
        <v>71</v>
      </c>
      <c r="Q67" s="16" t="s">
        <v>72</v>
      </c>
      <c r="R67" s="16" t="s">
        <v>73</v>
      </c>
      <c r="S67" s="16" t="s">
        <v>74</v>
      </c>
      <c r="T67" s="16" t="s">
        <v>75</v>
      </c>
      <c r="U67" s="16" t="s">
        <v>76</v>
      </c>
      <c r="V67" s="16" t="s">
        <v>77</v>
      </c>
      <c r="W67" s="16" t="s">
        <v>78</v>
      </c>
      <c r="X67" s="16" t="s">
        <v>79</v>
      </c>
      <c r="Y67" s="16" t="s">
        <v>80</v>
      </c>
      <c r="Z67" s="16" t="s">
        <v>81</v>
      </c>
      <c r="AA67" s="16" t="s">
        <v>82</v>
      </c>
      <c r="AB67" s="80"/>
      <c r="AC67" s="16" t="s">
        <v>71</v>
      </c>
      <c r="AD67" s="16" t="s">
        <v>72</v>
      </c>
      <c r="AE67" s="16" t="s">
        <v>73</v>
      </c>
      <c r="AF67" s="16" t="s">
        <v>74</v>
      </c>
      <c r="AG67" s="16" t="s">
        <v>75</v>
      </c>
      <c r="AH67" s="16" t="s">
        <v>76</v>
      </c>
      <c r="AI67" s="16" t="s">
        <v>77</v>
      </c>
      <c r="AJ67" s="16" t="s">
        <v>78</v>
      </c>
      <c r="AK67" s="16" t="s">
        <v>79</v>
      </c>
      <c r="AL67" s="16" t="s">
        <v>80</v>
      </c>
      <c r="AM67" s="16" t="s">
        <v>81</v>
      </c>
      <c r="AN67" s="16" t="s">
        <v>82</v>
      </c>
      <c r="AO67" s="80"/>
      <c r="AP67" s="16" t="s">
        <v>71</v>
      </c>
      <c r="AQ67" s="16" t="s">
        <v>72</v>
      </c>
      <c r="AR67" s="16" t="s">
        <v>73</v>
      </c>
      <c r="AS67" s="16" t="s">
        <v>74</v>
      </c>
      <c r="AT67" s="16" t="s">
        <v>75</v>
      </c>
      <c r="AU67" s="16" t="s">
        <v>76</v>
      </c>
      <c r="AV67" s="16" t="s">
        <v>77</v>
      </c>
      <c r="AW67" s="16" t="s">
        <v>78</v>
      </c>
      <c r="AX67" s="16" t="s">
        <v>79</v>
      </c>
      <c r="AY67" s="16" t="s">
        <v>80</v>
      </c>
      <c r="AZ67" s="16" t="s">
        <v>81</v>
      </c>
      <c r="BA67" s="16" t="s">
        <v>82</v>
      </c>
      <c r="BB67" s="80"/>
      <c r="BC67" s="16" t="s">
        <v>71</v>
      </c>
      <c r="BD67" s="16" t="s">
        <v>72</v>
      </c>
      <c r="BE67" s="16" t="s">
        <v>73</v>
      </c>
      <c r="BF67" s="16" t="s">
        <v>74</v>
      </c>
      <c r="BG67" s="16" t="s">
        <v>75</v>
      </c>
      <c r="BH67" s="16" t="s">
        <v>76</v>
      </c>
      <c r="BI67" s="16" t="s">
        <v>77</v>
      </c>
      <c r="BJ67" s="16" t="s">
        <v>78</v>
      </c>
      <c r="BK67" s="16" t="s">
        <v>79</v>
      </c>
      <c r="BL67" s="16" t="s">
        <v>80</v>
      </c>
      <c r="BM67" s="16" t="s">
        <v>81</v>
      </c>
      <c r="BN67" s="16" t="s">
        <v>82</v>
      </c>
      <c r="BO67" s="80"/>
      <c r="BP67" s="16" t="s">
        <v>71</v>
      </c>
      <c r="BQ67" s="16" t="s">
        <v>72</v>
      </c>
      <c r="BR67" s="16" t="s">
        <v>73</v>
      </c>
      <c r="BS67" s="16" t="s">
        <v>74</v>
      </c>
      <c r="BT67" s="16" t="s">
        <v>75</v>
      </c>
      <c r="BU67" s="16" t="s">
        <v>76</v>
      </c>
      <c r="BV67" s="16" t="s">
        <v>77</v>
      </c>
      <c r="BW67" s="16" t="s">
        <v>78</v>
      </c>
      <c r="BX67" s="16" t="s">
        <v>79</v>
      </c>
      <c r="BY67" s="16" t="s">
        <v>80</v>
      </c>
      <c r="BZ67" s="16" t="s">
        <v>81</v>
      </c>
      <c r="CA67" s="16" t="s">
        <v>82</v>
      </c>
      <c r="CB67" s="80"/>
      <c r="CC67" s="16" t="s">
        <v>71</v>
      </c>
      <c r="CD67" s="16" t="s">
        <v>72</v>
      </c>
      <c r="CE67" s="16" t="s">
        <v>73</v>
      </c>
      <c r="CF67" s="16" t="s">
        <v>74</v>
      </c>
      <c r="CG67" s="16" t="s">
        <v>75</v>
      </c>
      <c r="CH67" s="16" t="s">
        <v>76</v>
      </c>
      <c r="CI67" s="16" t="s">
        <v>77</v>
      </c>
      <c r="CJ67" s="16" t="s">
        <v>78</v>
      </c>
      <c r="CK67" s="16" t="s">
        <v>79</v>
      </c>
      <c r="CL67" s="16" t="s">
        <v>80</v>
      </c>
      <c r="CM67" s="16" t="s">
        <v>81</v>
      </c>
      <c r="CN67" s="16" t="s">
        <v>82</v>
      </c>
      <c r="CO67" s="80"/>
      <c r="CP67" s="16" t="s">
        <v>71</v>
      </c>
      <c r="CQ67" s="16" t="s">
        <v>72</v>
      </c>
      <c r="CR67" s="16" t="s">
        <v>73</v>
      </c>
      <c r="CS67" s="16" t="s">
        <v>74</v>
      </c>
      <c r="CT67" s="16" t="s">
        <v>75</v>
      </c>
      <c r="CU67" s="16" t="s">
        <v>76</v>
      </c>
      <c r="CV67" s="16" t="s">
        <v>77</v>
      </c>
      <c r="CW67" s="16" t="s">
        <v>78</v>
      </c>
      <c r="CX67" s="16" t="s">
        <v>79</v>
      </c>
      <c r="CY67" s="16" t="s">
        <v>80</v>
      </c>
      <c r="CZ67" s="16" t="s">
        <v>81</v>
      </c>
      <c r="DA67" s="16" t="s">
        <v>82</v>
      </c>
      <c r="DB67" s="80"/>
      <c r="DC67" s="16" t="s">
        <v>71</v>
      </c>
      <c r="DD67" s="16" t="s">
        <v>72</v>
      </c>
      <c r="DE67" s="16" t="s">
        <v>73</v>
      </c>
      <c r="DF67" s="16" t="s">
        <v>74</v>
      </c>
      <c r="DG67" s="16" t="s">
        <v>75</v>
      </c>
      <c r="DH67" s="16" t="s">
        <v>76</v>
      </c>
      <c r="DI67" s="16" t="s">
        <v>77</v>
      </c>
      <c r="DJ67" s="16" t="s">
        <v>78</v>
      </c>
      <c r="DK67" s="16" t="s">
        <v>79</v>
      </c>
      <c r="DL67" s="16" t="s">
        <v>80</v>
      </c>
      <c r="DM67" s="16" t="s">
        <v>81</v>
      </c>
      <c r="DN67" s="16" t="s">
        <v>82</v>
      </c>
      <c r="DO67" s="80"/>
      <c r="DP67" s="16" t="s">
        <v>71</v>
      </c>
      <c r="DQ67" s="16" t="s">
        <v>72</v>
      </c>
      <c r="DR67" s="16" t="s">
        <v>73</v>
      </c>
      <c r="DS67" s="16" t="s">
        <v>74</v>
      </c>
      <c r="DT67" s="16" t="s">
        <v>75</v>
      </c>
      <c r="DU67" s="16" t="s">
        <v>76</v>
      </c>
      <c r="DV67" s="16" t="s">
        <v>77</v>
      </c>
      <c r="DW67" s="16" t="s">
        <v>78</v>
      </c>
      <c r="DX67" s="16" t="s">
        <v>79</v>
      </c>
      <c r="DY67" s="16" t="s">
        <v>80</v>
      </c>
      <c r="DZ67" s="16" t="s">
        <v>81</v>
      </c>
      <c r="EA67" s="16" t="s">
        <v>82</v>
      </c>
      <c r="EB67" s="80"/>
      <c r="EC67" s="16" t="s">
        <v>71</v>
      </c>
      <c r="ED67" s="16" t="s">
        <v>72</v>
      </c>
      <c r="EE67" s="16" t="s">
        <v>73</v>
      </c>
      <c r="EF67" s="16" t="s">
        <v>74</v>
      </c>
      <c r="EG67" s="16" t="s">
        <v>75</v>
      </c>
      <c r="EH67" s="16" t="s">
        <v>76</v>
      </c>
      <c r="EI67" s="16" t="s">
        <v>77</v>
      </c>
      <c r="EJ67" s="16" t="s">
        <v>78</v>
      </c>
      <c r="EK67" s="16" t="s">
        <v>79</v>
      </c>
      <c r="EL67" s="16" t="s">
        <v>80</v>
      </c>
      <c r="EM67" s="16" t="s">
        <v>81</v>
      </c>
      <c r="EN67" s="30" t="s">
        <v>82</v>
      </c>
      <c r="EO67" s="80"/>
      <c r="EP67" s="16" t="s">
        <v>71</v>
      </c>
      <c r="EQ67" s="16" t="s">
        <v>72</v>
      </c>
      <c r="ER67" s="16" t="s">
        <v>73</v>
      </c>
      <c r="ES67" s="16" t="s">
        <v>74</v>
      </c>
      <c r="ET67" s="16" t="s">
        <v>75</v>
      </c>
      <c r="EU67" s="16" t="s">
        <v>76</v>
      </c>
      <c r="EV67" s="16" t="s">
        <v>77</v>
      </c>
      <c r="EW67" s="16" t="s">
        <v>78</v>
      </c>
      <c r="EX67" s="16" t="s">
        <v>79</v>
      </c>
      <c r="EY67" s="16" t="s">
        <v>80</v>
      </c>
      <c r="EZ67" s="16" t="s">
        <v>81</v>
      </c>
      <c r="FA67" s="30" t="s">
        <v>82</v>
      </c>
      <c r="FB67" s="80"/>
      <c r="FC67" s="16" t="s">
        <v>71</v>
      </c>
      <c r="FD67" s="16" t="s">
        <v>72</v>
      </c>
      <c r="FE67" s="16" t="s">
        <v>73</v>
      </c>
      <c r="FF67" s="16" t="s">
        <v>74</v>
      </c>
      <c r="FG67" s="16" t="s">
        <v>75</v>
      </c>
      <c r="FH67" s="16" t="s">
        <v>76</v>
      </c>
      <c r="FI67" s="16" t="s">
        <v>77</v>
      </c>
      <c r="FJ67" s="16" t="s">
        <v>78</v>
      </c>
      <c r="FK67" s="16" t="s">
        <v>79</v>
      </c>
      <c r="FL67" s="16" t="s">
        <v>80</v>
      </c>
      <c r="FM67" s="16" t="s">
        <v>81</v>
      </c>
      <c r="FN67" s="30" t="s">
        <v>82</v>
      </c>
      <c r="FO67" s="80"/>
      <c r="FP67" s="16" t="s">
        <v>71</v>
      </c>
      <c r="FQ67" s="16" t="s">
        <v>72</v>
      </c>
      <c r="FR67" s="16" t="s">
        <v>73</v>
      </c>
      <c r="FS67" s="16" t="s">
        <v>74</v>
      </c>
      <c r="FT67" s="16" t="s">
        <v>75</v>
      </c>
      <c r="FU67" s="16" t="s">
        <v>76</v>
      </c>
      <c r="FV67" s="16" t="s">
        <v>77</v>
      </c>
      <c r="FW67" s="16" t="s">
        <v>78</v>
      </c>
      <c r="FX67" s="16" t="s">
        <v>79</v>
      </c>
      <c r="FY67" s="16" t="s">
        <v>80</v>
      </c>
      <c r="FZ67" s="16" t="s">
        <v>81</v>
      </c>
      <c r="GA67" s="30" t="s">
        <v>82</v>
      </c>
      <c r="GB67" s="80"/>
      <c r="GC67" s="16" t="s">
        <v>71</v>
      </c>
      <c r="GD67" s="16" t="s">
        <v>72</v>
      </c>
      <c r="GE67" s="16" t="s">
        <v>73</v>
      </c>
      <c r="GF67" s="16" t="s">
        <v>74</v>
      </c>
      <c r="GG67" s="16" t="s">
        <v>75</v>
      </c>
      <c r="GH67" s="16" t="s">
        <v>76</v>
      </c>
      <c r="GI67" s="16" t="s">
        <v>77</v>
      </c>
      <c r="GJ67" s="16" t="s">
        <v>78</v>
      </c>
      <c r="GK67" s="16" t="s">
        <v>79</v>
      </c>
      <c r="GL67" s="16" t="s">
        <v>80</v>
      </c>
      <c r="GM67" s="16" t="s">
        <v>81</v>
      </c>
      <c r="GN67" s="16" t="s">
        <v>82</v>
      </c>
      <c r="GO67" s="76"/>
      <c r="GP67" s="16" t="s">
        <v>71</v>
      </c>
      <c r="GQ67" s="16" t="s">
        <v>72</v>
      </c>
      <c r="GR67" s="16" t="s">
        <v>73</v>
      </c>
      <c r="GS67" s="16" t="s">
        <v>74</v>
      </c>
      <c r="GT67" s="16" t="s">
        <v>75</v>
      </c>
      <c r="GU67" s="16" t="s">
        <v>76</v>
      </c>
      <c r="GV67" s="16" t="s">
        <v>77</v>
      </c>
      <c r="GW67" s="16" t="s">
        <v>78</v>
      </c>
      <c r="GX67" s="16" t="s">
        <v>84</v>
      </c>
      <c r="GY67" s="16" t="s">
        <v>80</v>
      </c>
      <c r="GZ67" s="16" t="s">
        <v>81</v>
      </c>
      <c r="HA67" s="16" t="s">
        <v>82</v>
      </c>
      <c r="HB67" s="76"/>
      <c r="HC67" s="16" t="s">
        <v>71</v>
      </c>
      <c r="HD67" s="16" t="s">
        <v>72</v>
      </c>
      <c r="HE67" s="16" t="s">
        <v>73</v>
      </c>
      <c r="HF67" s="16" t="s">
        <v>74</v>
      </c>
      <c r="HG67" s="16" t="s">
        <v>75</v>
      </c>
      <c r="HH67" s="16" t="s">
        <v>76</v>
      </c>
      <c r="HI67" s="16" t="s">
        <v>77</v>
      </c>
      <c r="HJ67" s="16" t="s">
        <v>78</v>
      </c>
      <c r="HK67" s="16" t="s">
        <v>84</v>
      </c>
      <c r="HL67" s="16" t="s">
        <v>80</v>
      </c>
      <c r="HM67" s="16" t="s">
        <v>81</v>
      </c>
      <c r="HN67" s="16" t="s">
        <v>82</v>
      </c>
      <c r="HO67" s="76"/>
      <c r="HP67" s="16" t="s">
        <v>71</v>
      </c>
      <c r="HQ67" s="16" t="s">
        <v>72</v>
      </c>
      <c r="HR67" s="16" t="s">
        <v>73</v>
      </c>
      <c r="HS67" s="16" t="s">
        <v>74</v>
      </c>
      <c r="HT67" s="16" t="s">
        <v>75</v>
      </c>
      <c r="HU67" s="16" t="s">
        <v>76</v>
      </c>
      <c r="HV67" s="16" t="s">
        <v>77</v>
      </c>
      <c r="HW67" s="16" t="s">
        <v>78</v>
      </c>
      <c r="HX67" s="16" t="s">
        <v>84</v>
      </c>
      <c r="HY67" s="16" t="s">
        <v>80</v>
      </c>
      <c r="HZ67" s="16" t="s">
        <v>81</v>
      </c>
      <c r="IA67" s="16" t="s">
        <v>82</v>
      </c>
      <c r="IB67" s="76"/>
      <c r="IC67" s="16" t="s">
        <v>71</v>
      </c>
      <c r="ID67" s="16" t="s">
        <v>72</v>
      </c>
      <c r="IE67" s="16" t="s">
        <v>73</v>
      </c>
      <c r="IF67" s="16" t="s">
        <v>74</v>
      </c>
      <c r="IG67" s="16" t="s">
        <v>75</v>
      </c>
      <c r="IH67" s="16" t="s">
        <v>76</v>
      </c>
      <c r="II67" s="16" t="s">
        <v>77</v>
      </c>
      <c r="IJ67" s="16" t="s">
        <v>78</v>
      </c>
      <c r="IK67" s="16" t="s">
        <v>84</v>
      </c>
      <c r="IL67" s="16" t="s">
        <v>80</v>
      </c>
      <c r="IM67" s="16" t="s">
        <v>81</v>
      </c>
      <c r="IN67" s="16" t="s">
        <v>82</v>
      </c>
      <c r="IO67" s="76"/>
      <c r="IP67" s="16" t="s">
        <v>71</v>
      </c>
      <c r="IQ67" s="16" t="s">
        <v>72</v>
      </c>
      <c r="IR67" s="16" t="s">
        <v>73</v>
      </c>
      <c r="IS67" s="16" t="s">
        <v>74</v>
      </c>
      <c r="IT67" s="16" t="s">
        <v>75</v>
      </c>
      <c r="IU67" s="16" t="s">
        <v>76</v>
      </c>
      <c r="IV67" s="16" t="s">
        <v>77</v>
      </c>
      <c r="IW67" s="16" t="s">
        <v>78</v>
      </c>
      <c r="IX67" s="16" t="s">
        <v>84</v>
      </c>
      <c r="IY67" s="16" t="s">
        <v>80</v>
      </c>
      <c r="IZ67" s="16" t="s">
        <v>81</v>
      </c>
      <c r="JA67" s="16" t="s">
        <v>82</v>
      </c>
      <c r="JB67" s="76"/>
    </row>
    <row r="68" spans="1:262" ht="15.9" customHeight="1">
      <c r="A68" s="17" t="s">
        <v>102</v>
      </c>
      <c r="B68" s="17" t="s">
        <v>6</v>
      </c>
      <c r="C68" s="18">
        <v>0</v>
      </c>
      <c r="D68" s="18">
        <v>0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18">
        <v>0</v>
      </c>
      <c r="N68" s="18">
        <v>0</v>
      </c>
      <c r="O68" s="18">
        <f>SUM(C68:N68)</f>
        <v>0</v>
      </c>
      <c r="P68" s="18">
        <v>0</v>
      </c>
      <c r="Q68" s="18">
        <v>0</v>
      </c>
      <c r="R68" s="18">
        <v>0</v>
      </c>
      <c r="S68" s="18">
        <v>0</v>
      </c>
      <c r="T68" s="18">
        <v>0</v>
      </c>
      <c r="U68" s="18">
        <v>0</v>
      </c>
      <c r="V68" s="18">
        <v>0</v>
      </c>
      <c r="W68" s="18">
        <v>0</v>
      </c>
      <c r="X68" s="18">
        <v>0</v>
      </c>
      <c r="Y68" s="18">
        <v>0</v>
      </c>
      <c r="Z68" s="18">
        <v>0</v>
      </c>
      <c r="AA68" s="18">
        <v>0</v>
      </c>
      <c r="AB68" s="18">
        <f>SUM(P68:AA68)</f>
        <v>0</v>
      </c>
      <c r="AC68" s="18">
        <v>0</v>
      </c>
      <c r="AD68" s="18">
        <v>0</v>
      </c>
      <c r="AE68" s="18">
        <v>0</v>
      </c>
      <c r="AF68" s="18">
        <v>0</v>
      </c>
      <c r="AG68" s="18">
        <v>0</v>
      </c>
      <c r="AH68" s="18">
        <v>0</v>
      </c>
      <c r="AI68" s="18">
        <v>0</v>
      </c>
      <c r="AJ68" s="18">
        <v>0</v>
      </c>
      <c r="AK68" s="18">
        <v>0</v>
      </c>
      <c r="AL68" s="18">
        <v>0</v>
      </c>
      <c r="AM68" s="18">
        <v>0</v>
      </c>
      <c r="AN68" s="18">
        <v>0</v>
      </c>
      <c r="AO68" s="18">
        <f>SUM(AC68:AN68)</f>
        <v>0</v>
      </c>
      <c r="AP68" s="18">
        <v>0</v>
      </c>
      <c r="AQ68" s="18">
        <v>0</v>
      </c>
      <c r="AR68" s="18">
        <v>0</v>
      </c>
      <c r="AS68" s="18">
        <v>0</v>
      </c>
      <c r="AT68" s="18">
        <v>0</v>
      </c>
      <c r="AU68" s="18">
        <v>0</v>
      </c>
      <c r="AV68" s="18">
        <v>0</v>
      </c>
      <c r="AW68" s="18">
        <v>0</v>
      </c>
      <c r="AX68" s="18">
        <v>0</v>
      </c>
      <c r="AY68" s="18">
        <v>0</v>
      </c>
      <c r="AZ68" s="18">
        <v>0</v>
      </c>
      <c r="BA68" s="18">
        <v>0</v>
      </c>
      <c r="BB68" s="18">
        <f t="shared" ref="BB68:BB79" si="113">SUM(AP68:BA68)</f>
        <v>0</v>
      </c>
      <c r="BC68" s="18">
        <v>0</v>
      </c>
      <c r="BD68" s="18">
        <v>0</v>
      </c>
      <c r="BE68" s="18">
        <v>0</v>
      </c>
      <c r="BF68" s="18">
        <v>0</v>
      </c>
      <c r="BG68" s="18">
        <v>0</v>
      </c>
      <c r="BH68" s="18">
        <v>0</v>
      </c>
      <c r="BI68" s="18">
        <v>0</v>
      </c>
      <c r="BJ68" s="18">
        <v>0</v>
      </c>
      <c r="BK68" s="18">
        <v>0</v>
      </c>
      <c r="BL68" s="18">
        <v>0</v>
      </c>
      <c r="BM68" s="18">
        <v>0</v>
      </c>
      <c r="BN68" s="18">
        <v>0</v>
      </c>
      <c r="BO68" s="18">
        <f t="shared" ref="BO68:BO79" si="114">SUM(BC68:BN68)</f>
        <v>0</v>
      </c>
      <c r="BP68" s="18">
        <v>0</v>
      </c>
      <c r="BQ68" s="18">
        <v>0</v>
      </c>
      <c r="BR68" s="18">
        <v>0</v>
      </c>
      <c r="BS68" s="18">
        <v>0</v>
      </c>
      <c r="BT68" s="18">
        <v>0</v>
      </c>
      <c r="BU68" s="18">
        <v>0</v>
      </c>
      <c r="BV68" s="18">
        <v>0</v>
      </c>
      <c r="BW68" s="18">
        <v>0</v>
      </c>
      <c r="BX68" s="18">
        <v>0</v>
      </c>
      <c r="BY68" s="18">
        <v>0</v>
      </c>
      <c r="BZ68" s="18">
        <v>0</v>
      </c>
      <c r="CA68" s="18">
        <v>0</v>
      </c>
      <c r="CB68" s="18">
        <f t="shared" ref="CB68:CB79" si="115">SUM(BP68:CA68)</f>
        <v>0</v>
      </c>
      <c r="CC68" s="18">
        <v>0</v>
      </c>
      <c r="CD68" s="18">
        <v>0</v>
      </c>
      <c r="CE68" s="18">
        <v>0</v>
      </c>
      <c r="CF68" s="18">
        <v>0</v>
      </c>
      <c r="CG68" s="18">
        <v>0</v>
      </c>
      <c r="CH68" s="18">
        <v>0</v>
      </c>
      <c r="CI68" s="18">
        <v>0</v>
      </c>
      <c r="CJ68" s="18">
        <v>0</v>
      </c>
      <c r="CK68" s="18">
        <v>0</v>
      </c>
      <c r="CL68" s="18">
        <v>0</v>
      </c>
      <c r="CM68" s="18">
        <v>0</v>
      </c>
      <c r="CN68" s="18">
        <v>0</v>
      </c>
      <c r="CO68" s="18">
        <f t="shared" ref="CO68:CO79" si="116">SUM(CC68:CN68)</f>
        <v>0</v>
      </c>
      <c r="CP68" s="18">
        <v>0</v>
      </c>
      <c r="CQ68" s="18">
        <v>0</v>
      </c>
      <c r="CR68" s="18">
        <v>0</v>
      </c>
      <c r="CS68" s="18">
        <v>0</v>
      </c>
      <c r="CT68" s="18">
        <v>0</v>
      </c>
      <c r="CU68" s="18">
        <v>0</v>
      </c>
      <c r="CV68" s="18">
        <v>0</v>
      </c>
      <c r="CW68" s="18">
        <v>0</v>
      </c>
      <c r="CX68" s="18">
        <v>0</v>
      </c>
      <c r="CY68" s="18">
        <v>0</v>
      </c>
      <c r="CZ68" s="18">
        <v>0</v>
      </c>
      <c r="DA68" s="18">
        <v>0</v>
      </c>
      <c r="DB68" s="18">
        <f t="shared" ref="DB68:DB79" si="117">SUM(CP68:DA68)</f>
        <v>0</v>
      </c>
      <c r="DC68" s="18">
        <v>0</v>
      </c>
      <c r="DD68" s="18">
        <v>0</v>
      </c>
      <c r="DE68" s="18">
        <v>0</v>
      </c>
      <c r="DF68" s="18">
        <v>0</v>
      </c>
      <c r="DG68" s="18">
        <v>0</v>
      </c>
      <c r="DH68" s="18">
        <v>0</v>
      </c>
      <c r="DI68" s="18">
        <v>0</v>
      </c>
      <c r="DJ68" s="18">
        <v>0</v>
      </c>
      <c r="DK68" s="18">
        <v>0</v>
      </c>
      <c r="DL68" s="18">
        <v>0</v>
      </c>
      <c r="DM68" s="18">
        <v>0</v>
      </c>
      <c r="DN68" s="18">
        <v>0</v>
      </c>
      <c r="DO68" s="18">
        <f t="shared" ref="DO68:DO79" si="118">SUM(DC68:DN68)</f>
        <v>0</v>
      </c>
      <c r="DP68" s="18">
        <v>0</v>
      </c>
      <c r="DQ68" s="18">
        <v>0</v>
      </c>
      <c r="DR68" s="18">
        <v>0</v>
      </c>
      <c r="DS68" s="18">
        <v>0</v>
      </c>
      <c r="DT68" s="18">
        <v>0</v>
      </c>
      <c r="DU68" s="18">
        <v>0</v>
      </c>
      <c r="DV68" s="18">
        <v>0</v>
      </c>
      <c r="DW68" s="18">
        <v>0</v>
      </c>
      <c r="DX68" s="18">
        <v>0</v>
      </c>
      <c r="DY68" s="18">
        <v>0</v>
      </c>
      <c r="DZ68" s="18">
        <v>0</v>
      </c>
      <c r="EA68" s="18">
        <v>0</v>
      </c>
      <c r="EB68" s="18">
        <f t="shared" ref="EB68:EB79" si="119">SUM(DP68:EA68)</f>
        <v>0</v>
      </c>
      <c r="EC68" s="18">
        <v>0</v>
      </c>
      <c r="ED68" s="18">
        <v>0</v>
      </c>
      <c r="EE68" s="18">
        <v>0</v>
      </c>
      <c r="EF68" s="18">
        <v>0</v>
      </c>
      <c r="EG68" s="18">
        <v>0</v>
      </c>
      <c r="EH68" s="18">
        <v>0</v>
      </c>
      <c r="EI68" s="18">
        <v>0</v>
      </c>
      <c r="EJ68" s="18">
        <v>0</v>
      </c>
      <c r="EK68" s="18">
        <v>0</v>
      </c>
      <c r="EL68" s="18">
        <v>0</v>
      </c>
      <c r="EM68" s="18">
        <v>0</v>
      </c>
      <c r="EN68" s="18">
        <v>0</v>
      </c>
      <c r="EO68" s="18">
        <f>SUM(EC68:EN68)</f>
        <v>0</v>
      </c>
      <c r="EP68" s="24">
        <v>0</v>
      </c>
      <c r="EQ68" s="18">
        <v>0</v>
      </c>
      <c r="ER68" s="18">
        <v>0</v>
      </c>
      <c r="ES68" s="18">
        <v>0</v>
      </c>
      <c r="ET68" s="18">
        <v>0</v>
      </c>
      <c r="EU68" s="18">
        <v>0</v>
      </c>
      <c r="EV68" s="18">
        <v>0</v>
      </c>
      <c r="EW68" s="18">
        <v>0</v>
      </c>
      <c r="EX68" s="18">
        <v>0</v>
      </c>
      <c r="EY68" s="18">
        <v>0</v>
      </c>
      <c r="EZ68" s="18">
        <v>0</v>
      </c>
      <c r="FA68" s="18">
        <v>0</v>
      </c>
      <c r="FB68" s="18">
        <f>SUM(EP68:FA68)</f>
        <v>0</v>
      </c>
      <c r="FC68" s="24">
        <v>0</v>
      </c>
      <c r="FD68" s="18">
        <v>0</v>
      </c>
      <c r="FE68" s="18">
        <v>0</v>
      </c>
      <c r="FF68" s="18">
        <v>0</v>
      </c>
      <c r="FG68" s="18">
        <v>0</v>
      </c>
      <c r="FH68" s="18">
        <v>0</v>
      </c>
      <c r="FI68" s="18">
        <v>0</v>
      </c>
      <c r="FJ68" s="18">
        <v>0</v>
      </c>
      <c r="FK68" s="18">
        <v>0</v>
      </c>
      <c r="FL68" s="18">
        <v>0</v>
      </c>
      <c r="FM68" s="18">
        <v>0</v>
      </c>
      <c r="FN68" s="18">
        <v>0</v>
      </c>
      <c r="FO68" s="18">
        <f>SUM(FC68:FN68)</f>
        <v>0</v>
      </c>
      <c r="FP68" s="24">
        <v>0</v>
      </c>
      <c r="FQ68" s="18">
        <v>0</v>
      </c>
      <c r="FR68" s="18">
        <v>0</v>
      </c>
      <c r="FS68" s="18">
        <v>0</v>
      </c>
      <c r="FT68" s="18">
        <v>0</v>
      </c>
      <c r="FU68" s="18">
        <v>0</v>
      </c>
      <c r="FV68" s="18">
        <v>0</v>
      </c>
      <c r="FW68" s="18">
        <v>0</v>
      </c>
      <c r="FX68" s="18">
        <v>0</v>
      </c>
      <c r="FY68" s="18">
        <v>0</v>
      </c>
      <c r="FZ68" s="18">
        <v>0</v>
      </c>
      <c r="GA68" s="18">
        <v>0</v>
      </c>
      <c r="GB68" s="18">
        <f>SUM(FP68:GA68)</f>
        <v>0</v>
      </c>
      <c r="GC68" s="24">
        <v>0</v>
      </c>
      <c r="GD68" s="18">
        <v>0</v>
      </c>
      <c r="GE68" s="18">
        <v>0</v>
      </c>
      <c r="GF68" s="18">
        <v>0</v>
      </c>
      <c r="GG68" s="18">
        <v>0</v>
      </c>
      <c r="GH68" s="18">
        <v>0</v>
      </c>
      <c r="GI68" s="18">
        <v>0</v>
      </c>
      <c r="GJ68" s="18">
        <v>0</v>
      </c>
      <c r="GK68" s="18">
        <v>0</v>
      </c>
      <c r="GL68" s="18">
        <v>0</v>
      </c>
      <c r="GM68" s="18">
        <v>0</v>
      </c>
      <c r="GN68" s="18">
        <v>0</v>
      </c>
      <c r="GO68" s="25">
        <f t="shared" ref="GO68:GO80" si="120">SUM(GC68:GN68)</f>
        <v>0</v>
      </c>
      <c r="GP68" s="24">
        <v>0</v>
      </c>
      <c r="GQ68" s="18">
        <v>0</v>
      </c>
      <c r="GR68" s="18">
        <v>0</v>
      </c>
      <c r="GS68" s="18">
        <v>0</v>
      </c>
      <c r="GT68" s="18">
        <v>0</v>
      </c>
      <c r="GU68" s="18">
        <v>0</v>
      </c>
      <c r="GV68" s="18">
        <v>0</v>
      </c>
      <c r="GW68" s="18">
        <v>0</v>
      </c>
      <c r="GX68" s="18">
        <v>0</v>
      </c>
      <c r="GY68" s="24">
        <v>0</v>
      </c>
      <c r="GZ68" s="18">
        <v>0</v>
      </c>
      <c r="HA68" s="18">
        <v>0</v>
      </c>
      <c r="HB68" s="25">
        <f>SUM(GP68:HA68)</f>
        <v>0</v>
      </c>
      <c r="HC68" s="24">
        <v>0</v>
      </c>
      <c r="HD68" s="24">
        <v>0</v>
      </c>
      <c r="HE68" s="24">
        <v>0</v>
      </c>
      <c r="HF68" s="24">
        <v>0</v>
      </c>
      <c r="HG68" s="24">
        <v>0</v>
      </c>
      <c r="HH68" s="24">
        <v>0</v>
      </c>
      <c r="HI68" s="24">
        <v>0</v>
      </c>
      <c r="HJ68" s="24">
        <v>0</v>
      </c>
      <c r="HK68" s="24">
        <v>0</v>
      </c>
      <c r="HL68" s="24">
        <v>0</v>
      </c>
      <c r="HM68" s="24">
        <v>0</v>
      </c>
      <c r="HN68" s="24">
        <v>0</v>
      </c>
      <c r="HO68" s="25">
        <f t="shared" ref="HO68:HO80" si="121">SUM(HC68:HN68)</f>
        <v>0</v>
      </c>
      <c r="HP68" s="24">
        <v>0</v>
      </c>
      <c r="HQ68" s="24">
        <v>0</v>
      </c>
      <c r="HR68" s="24">
        <v>0</v>
      </c>
      <c r="HS68" s="24">
        <v>0</v>
      </c>
      <c r="HT68" s="24">
        <v>0</v>
      </c>
      <c r="HU68" s="24">
        <v>0</v>
      </c>
      <c r="HV68" s="24">
        <v>0</v>
      </c>
      <c r="HW68" s="24">
        <v>0</v>
      </c>
      <c r="HX68" s="24">
        <v>0</v>
      </c>
      <c r="HY68" s="24">
        <v>0</v>
      </c>
      <c r="HZ68" s="24">
        <v>0</v>
      </c>
      <c r="IA68" s="24">
        <v>0</v>
      </c>
      <c r="IB68" s="25">
        <f>SUM(HP68:IA68)</f>
        <v>0</v>
      </c>
      <c r="IC68" s="24">
        <v>0</v>
      </c>
      <c r="ID68" s="24">
        <v>0</v>
      </c>
      <c r="IE68" s="24">
        <v>0</v>
      </c>
      <c r="IF68" s="24">
        <v>0</v>
      </c>
      <c r="IG68" s="24">
        <v>0</v>
      </c>
      <c r="IH68" s="24">
        <v>0</v>
      </c>
      <c r="II68" s="24">
        <v>0</v>
      </c>
      <c r="IJ68" s="24">
        <v>0</v>
      </c>
      <c r="IK68" s="24">
        <v>0</v>
      </c>
      <c r="IL68" s="24">
        <v>0</v>
      </c>
      <c r="IM68" s="24">
        <v>0</v>
      </c>
      <c r="IN68" s="24">
        <v>0</v>
      </c>
      <c r="IO68" s="25">
        <f>SUM(IC68:IN68)</f>
        <v>0</v>
      </c>
      <c r="IP68" s="24">
        <v>0</v>
      </c>
      <c r="IQ68" s="24">
        <v>0</v>
      </c>
      <c r="IR68" s="24">
        <v>0</v>
      </c>
      <c r="IS68" s="24">
        <v>0</v>
      </c>
      <c r="IT68" s="24">
        <v>0</v>
      </c>
      <c r="IU68" s="24">
        <v>0</v>
      </c>
      <c r="IV68" s="24">
        <v>0</v>
      </c>
      <c r="IW68" s="24">
        <v>0</v>
      </c>
      <c r="IX68" s="24">
        <v>0</v>
      </c>
      <c r="IY68" s="24">
        <v>0</v>
      </c>
      <c r="IZ68" s="24">
        <v>0</v>
      </c>
      <c r="JA68" s="24"/>
      <c r="JB68" s="25">
        <f>SUM(IP68:JA68)</f>
        <v>0</v>
      </c>
    </row>
    <row r="69" spans="1:262" ht="15.9" customHeight="1">
      <c r="A69" s="17" t="s">
        <v>103</v>
      </c>
      <c r="B69" s="17" t="s">
        <v>7</v>
      </c>
      <c r="C69" s="18">
        <v>0</v>
      </c>
      <c r="D69" s="18">
        <v>0</v>
      </c>
      <c r="E69" s="18">
        <v>0</v>
      </c>
      <c r="F69" s="18">
        <v>0</v>
      </c>
      <c r="G69" s="18">
        <v>0</v>
      </c>
      <c r="H69" s="18">
        <v>0</v>
      </c>
      <c r="I69" s="18">
        <v>0</v>
      </c>
      <c r="J69" s="18">
        <v>0</v>
      </c>
      <c r="K69" s="18">
        <v>0</v>
      </c>
      <c r="L69" s="18">
        <v>0</v>
      </c>
      <c r="M69" s="18">
        <v>0</v>
      </c>
      <c r="N69" s="18">
        <v>0</v>
      </c>
      <c r="O69" s="18">
        <f t="shared" ref="O69:O78" si="122">SUM(C69:N69)</f>
        <v>0</v>
      </c>
      <c r="P69" s="18">
        <v>0</v>
      </c>
      <c r="Q69" s="18">
        <v>0</v>
      </c>
      <c r="R69" s="18">
        <v>0</v>
      </c>
      <c r="S69" s="18">
        <v>0</v>
      </c>
      <c r="T69" s="18">
        <v>0</v>
      </c>
      <c r="U69" s="18">
        <v>0</v>
      </c>
      <c r="V69" s="18">
        <v>0</v>
      </c>
      <c r="W69" s="18">
        <v>0</v>
      </c>
      <c r="X69" s="18">
        <v>0</v>
      </c>
      <c r="Y69" s="18">
        <v>0</v>
      </c>
      <c r="Z69" s="18">
        <v>0</v>
      </c>
      <c r="AA69" s="18">
        <v>0</v>
      </c>
      <c r="AB69" s="18">
        <f t="shared" ref="AB69:AB78" si="123">SUM(P69:AA69)</f>
        <v>0</v>
      </c>
      <c r="AC69" s="18">
        <v>0</v>
      </c>
      <c r="AD69" s="18">
        <v>0</v>
      </c>
      <c r="AE69" s="18">
        <v>0</v>
      </c>
      <c r="AF69" s="18">
        <v>0</v>
      </c>
      <c r="AG69" s="18">
        <v>0</v>
      </c>
      <c r="AH69" s="18">
        <v>0</v>
      </c>
      <c r="AI69" s="18">
        <v>0</v>
      </c>
      <c r="AJ69" s="18">
        <v>0</v>
      </c>
      <c r="AK69" s="18">
        <v>0</v>
      </c>
      <c r="AL69" s="18">
        <v>0</v>
      </c>
      <c r="AM69" s="18">
        <v>0</v>
      </c>
      <c r="AN69" s="18">
        <v>0</v>
      </c>
      <c r="AO69" s="18">
        <f t="shared" ref="AO69:AO78" si="124">SUM(AC69:AN69)</f>
        <v>0</v>
      </c>
      <c r="AP69" s="18">
        <v>0</v>
      </c>
      <c r="AQ69" s="18">
        <v>0</v>
      </c>
      <c r="AR69" s="18">
        <v>0</v>
      </c>
      <c r="AS69" s="18">
        <v>0</v>
      </c>
      <c r="AT69" s="18">
        <v>0</v>
      </c>
      <c r="AU69" s="18">
        <v>0</v>
      </c>
      <c r="AV69" s="18">
        <v>0</v>
      </c>
      <c r="AW69" s="18">
        <v>0</v>
      </c>
      <c r="AX69" s="18">
        <v>0</v>
      </c>
      <c r="AY69" s="18">
        <v>0</v>
      </c>
      <c r="AZ69" s="18">
        <v>0</v>
      </c>
      <c r="BA69" s="18">
        <v>0</v>
      </c>
      <c r="BB69" s="18">
        <f t="shared" si="113"/>
        <v>0</v>
      </c>
      <c r="BC69" s="18">
        <v>0</v>
      </c>
      <c r="BD69" s="18">
        <v>0</v>
      </c>
      <c r="BE69" s="18">
        <v>0</v>
      </c>
      <c r="BF69" s="18">
        <v>0</v>
      </c>
      <c r="BG69" s="18">
        <v>0</v>
      </c>
      <c r="BH69" s="18">
        <v>0</v>
      </c>
      <c r="BI69" s="18">
        <v>0</v>
      </c>
      <c r="BJ69" s="18">
        <v>0</v>
      </c>
      <c r="BK69" s="18">
        <v>0</v>
      </c>
      <c r="BL69" s="18">
        <v>0</v>
      </c>
      <c r="BM69" s="18">
        <v>0</v>
      </c>
      <c r="BN69" s="18">
        <v>0</v>
      </c>
      <c r="BO69" s="18">
        <f t="shared" si="114"/>
        <v>0</v>
      </c>
      <c r="BP69" s="18">
        <v>0</v>
      </c>
      <c r="BQ69" s="18">
        <v>0</v>
      </c>
      <c r="BR69" s="18">
        <v>0</v>
      </c>
      <c r="BS69" s="18">
        <v>0</v>
      </c>
      <c r="BT69" s="18">
        <v>0</v>
      </c>
      <c r="BU69" s="18">
        <v>0</v>
      </c>
      <c r="BV69" s="18">
        <v>0</v>
      </c>
      <c r="BW69" s="18">
        <v>0</v>
      </c>
      <c r="BX69" s="18">
        <v>0</v>
      </c>
      <c r="BY69" s="18">
        <v>0</v>
      </c>
      <c r="BZ69" s="18">
        <v>0</v>
      </c>
      <c r="CA69" s="18">
        <v>0</v>
      </c>
      <c r="CB69" s="18">
        <f t="shared" si="115"/>
        <v>0</v>
      </c>
      <c r="CC69" s="18">
        <v>0</v>
      </c>
      <c r="CD69" s="18">
        <v>0</v>
      </c>
      <c r="CE69" s="18">
        <v>0</v>
      </c>
      <c r="CF69" s="18">
        <v>0</v>
      </c>
      <c r="CG69" s="18">
        <v>0</v>
      </c>
      <c r="CH69" s="18">
        <v>0</v>
      </c>
      <c r="CI69" s="18">
        <v>0</v>
      </c>
      <c r="CJ69" s="18">
        <v>0</v>
      </c>
      <c r="CK69" s="18">
        <v>0</v>
      </c>
      <c r="CL69" s="18">
        <v>0</v>
      </c>
      <c r="CM69" s="18">
        <v>0</v>
      </c>
      <c r="CN69" s="18">
        <v>0</v>
      </c>
      <c r="CO69" s="18">
        <f t="shared" si="116"/>
        <v>0</v>
      </c>
      <c r="CP69" s="18">
        <v>0</v>
      </c>
      <c r="CQ69" s="18">
        <v>0</v>
      </c>
      <c r="CR69" s="18">
        <v>0</v>
      </c>
      <c r="CS69" s="18">
        <v>0</v>
      </c>
      <c r="CT69" s="18">
        <v>0</v>
      </c>
      <c r="CU69" s="18">
        <v>0</v>
      </c>
      <c r="CV69" s="18">
        <v>0</v>
      </c>
      <c r="CW69" s="18">
        <v>0</v>
      </c>
      <c r="CX69" s="18">
        <v>0</v>
      </c>
      <c r="CY69" s="18">
        <v>0</v>
      </c>
      <c r="CZ69" s="18">
        <v>0</v>
      </c>
      <c r="DA69" s="18">
        <v>0</v>
      </c>
      <c r="DB69" s="18">
        <f t="shared" si="117"/>
        <v>0</v>
      </c>
      <c r="DC69" s="18">
        <v>0</v>
      </c>
      <c r="DD69" s="18">
        <v>0</v>
      </c>
      <c r="DE69" s="18">
        <v>0</v>
      </c>
      <c r="DF69" s="18">
        <v>0</v>
      </c>
      <c r="DG69" s="18">
        <v>0</v>
      </c>
      <c r="DH69" s="18">
        <v>0</v>
      </c>
      <c r="DI69" s="18">
        <v>0</v>
      </c>
      <c r="DJ69" s="18">
        <v>0</v>
      </c>
      <c r="DK69" s="18">
        <v>0</v>
      </c>
      <c r="DL69" s="18">
        <v>0</v>
      </c>
      <c r="DM69" s="18">
        <v>0</v>
      </c>
      <c r="DN69" s="18">
        <v>0</v>
      </c>
      <c r="DO69" s="18">
        <f t="shared" si="118"/>
        <v>0</v>
      </c>
      <c r="DP69" s="18">
        <v>0</v>
      </c>
      <c r="DQ69" s="18">
        <v>0</v>
      </c>
      <c r="DR69" s="18">
        <v>0</v>
      </c>
      <c r="DS69" s="18">
        <v>0</v>
      </c>
      <c r="DT69" s="18">
        <v>0</v>
      </c>
      <c r="DU69" s="18">
        <v>0</v>
      </c>
      <c r="DV69" s="18">
        <v>0</v>
      </c>
      <c r="DW69" s="18">
        <v>0</v>
      </c>
      <c r="DX69" s="18">
        <v>0</v>
      </c>
      <c r="DY69" s="18">
        <v>0</v>
      </c>
      <c r="DZ69" s="18">
        <v>0</v>
      </c>
      <c r="EA69" s="18">
        <v>0</v>
      </c>
      <c r="EB69" s="18">
        <f t="shared" si="119"/>
        <v>0</v>
      </c>
      <c r="EC69" s="18">
        <v>0</v>
      </c>
      <c r="ED69" s="18">
        <v>0</v>
      </c>
      <c r="EE69" s="18">
        <v>0</v>
      </c>
      <c r="EF69" s="18">
        <v>0</v>
      </c>
      <c r="EG69" s="18">
        <v>0</v>
      </c>
      <c r="EH69" s="18">
        <v>0</v>
      </c>
      <c r="EI69" s="18">
        <v>0</v>
      </c>
      <c r="EJ69" s="18">
        <v>0</v>
      </c>
      <c r="EK69" s="18">
        <v>0</v>
      </c>
      <c r="EL69" s="18">
        <v>0</v>
      </c>
      <c r="EM69" s="18">
        <v>0</v>
      </c>
      <c r="EN69" s="18">
        <v>0</v>
      </c>
      <c r="EO69" s="18">
        <f t="shared" ref="EO69:EO79" si="125">SUM(EC69:EN69)</f>
        <v>0</v>
      </c>
      <c r="EP69" s="24">
        <v>0</v>
      </c>
      <c r="EQ69" s="18">
        <v>0</v>
      </c>
      <c r="ER69" s="18">
        <v>0</v>
      </c>
      <c r="ES69" s="18">
        <v>0</v>
      </c>
      <c r="ET69" s="18">
        <v>0</v>
      </c>
      <c r="EU69" s="18">
        <v>0</v>
      </c>
      <c r="EV69" s="18">
        <v>0</v>
      </c>
      <c r="EW69" s="18">
        <v>0</v>
      </c>
      <c r="EX69" s="18">
        <v>0</v>
      </c>
      <c r="EY69" s="18">
        <v>0</v>
      </c>
      <c r="EZ69" s="18">
        <v>0</v>
      </c>
      <c r="FA69" s="18">
        <v>0</v>
      </c>
      <c r="FB69" s="18">
        <f t="shared" ref="FB69:FB79" si="126">SUM(EP69:FA69)</f>
        <v>0</v>
      </c>
      <c r="FC69" s="24">
        <v>0</v>
      </c>
      <c r="FD69" s="18">
        <v>0</v>
      </c>
      <c r="FE69" s="18">
        <v>0</v>
      </c>
      <c r="FF69" s="18">
        <v>0</v>
      </c>
      <c r="FG69" s="18">
        <v>0</v>
      </c>
      <c r="FH69" s="18">
        <v>0</v>
      </c>
      <c r="FI69" s="18">
        <v>0</v>
      </c>
      <c r="FJ69" s="18">
        <v>0</v>
      </c>
      <c r="FK69" s="18">
        <v>0</v>
      </c>
      <c r="FL69" s="18">
        <v>0</v>
      </c>
      <c r="FM69" s="18">
        <v>0</v>
      </c>
      <c r="FN69" s="18">
        <v>0</v>
      </c>
      <c r="FO69" s="18">
        <f t="shared" ref="FO69:FO79" si="127">SUM(FC69:FN69)</f>
        <v>0</v>
      </c>
      <c r="FP69" s="24">
        <v>0</v>
      </c>
      <c r="FQ69" s="18">
        <v>0</v>
      </c>
      <c r="FR69" s="18">
        <v>0</v>
      </c>
      <c r="FS69" s="18">
        <v>0</v>
      </c>
      <c r="FT69" s="18">
        <v>0</v>
      </c>
      <c r="FU69" s="18">
        <v>0</v>
      </c>
      <c r="FV69" s="18">
        <v>0</v>
      </c>
      <c r="FW69" s="18">
        <v>0</v>
      </c>
      <c r="FX69" s="18">
        <v>0</v>
      </c>
      <c r="FY69" s="18">
        <v>0</v>
      </c>
      <c r="FZ69" s="18">
        <v>0</v>
      </c>
      <c r="GA69" s="18">
        <v>0</v>
      </c>
      <c r="GB69" s="18">
        <f t="shared" ref="GB69:GB79" si="128">SUM(FP69:GA69)</f>
        <v>0</v>
      </c>
      <c r="GC69" s="24">
        <v>0</v>
      </c>
      <c r="GD69" s="18">
        <v>0</v>
      </c>
      <c r="GE69" s="18">
        <v>0</v>
      </c>
      <c r="GF69" s="18">
        <v>0</v>
      </c>
      <c r="GG69" s="18">
        <v>0</v>
      </c>
      <c r="GH69" s="18">
        <v>0</v>
      </c>
      <c r="GI69" s="18">
        <v>0</v>
      </c>
      <c r="GJ69" s="18">
        <v>0</v>
      </c>
      <c r="GK69" s="18">
        <v>0</v>
      </c>
      <c r="GL69" s="18">
        <v>0</v>
      </c>
      <c r="GM69" s="18">
        <v>0</v>
      </c>
      <c r="GN69" s="18">
        <v>0</v>
      </c>
      <c r="GO69" s="25">
        <f t="shared" si="120"/>
        <v>0</v>
      </c>
      <c r="GP69" s="24">
        <v>0</v>
      </c>
      <c r="GQ69" s="18">
        <v>0</v>
      </c>
      <c r="GR69" s="18">
        <v>0</v>
      </c>
      <c r="GS69" s="18">
        <v>0</v>
      </c>
      <c r="GT69" s="18">
        <v>0</v>
      </c>
      <c r="GU69" s="18">
        <v>0</v>
      </c>
      <c r="GV69" s="18">
        <v>0</v>
      </c>
      <c r="GW69" s="18">
        <v>0</v>
      </c>
      <c r="GX69" s="18">
        <v>0</v>
      </c>
      <c r="GY69" s="18">
        <v>0</v>
      </c>
      <c r="GZ69" s="18">
        <v>0</v>
      </c>
      <c r="HA69" s="18">
        <v>0</v>
      </c>
      <c r="HB69" s="25">
        <f t="shared" ref="HB69:HB79" si="129">SUM(GP69:HA69)</f>
        <v>0</v>
      </c>
      <c r="HC69" s="24">
        <v>0</v>
      </c>
      <c r="HD69" s="24">
        <v>0</v>
      </c>
      <c r="HE69" s="24">
        <v>0</v>
      </c>
      <c r="HF69" s="24">
        <v>0</v>
      </c>
      <c r="HG69" s="24">
        <v>0</v>
      </c>
      <c r="HH69" s="24">
        <v>0</v>
      </c>
      <c r="HI69" s="24">
        <v>0</v>
      </c>
      <c r="HJ69" s="24">
        <v>0</v>
      </c>
      <c r="HK69" s="24">
        <v>0</v>
      </c>
      <c r="HL69" s="24">
        <v>0</v>
      </c>
      <c r="HM69" s="24">
        <v>0</v>
      </c>
      <c r="HN69" s="24">
        <v>0</v>
      </c>
      <c r="HO69" s="25">
        <f t="shared" si="121"/>
        <v>0</v>
      </c>
      <c r="HP69" s="24">
        <v>0</v>
      </c>
      <c r="HQ69" s="24">
        <v>0</v>
      </c>
      <c r="HR69" s="24">
        <v>0</v>
      </c>
      <c r="HS69" s="24">
        <v>0</v>
      </c>
      <c r="HT69" s="24">
        <v>0</v>
      </c>
      <c r="HU69" s="24">
        <v>0</v>
      </c>
      <c r="HV69" s="24">
        <v>0</v>
      </c>
      <c r="HW69" s="24">
        <v>0</v>
      </c>
      <c r="HX69" s="24">
        <v>0</v>
      </c>
      <c r="HY69" s="24">
        <v>0</v>
      </c>
      <c r="HZ69" s="24">
        <v>0</v>
      </c>
      <c r="IA69" s="24">
        <v>0</v>
      </c>
      <c r="IB69" s="25">
        <f t="shared" ref="IB69:IB80" si="130">SUM(HP69:IA69)</f>
        <v>0</v>
      </c>
      <c r="IC69" s="24">
        <v>0</v>
      </c>
      <c r="ID69" s="24">
        <v>0</v>
      </c>
      <c r="IE69" s="24">
        <v>0</v>
      </c>
      <c r="IF69" s="24">
        <v>0</v>
      </c>
      <c r="IG69" s="24">
        <v>0</v>
      </c>
      <c r="IH69" s="24">
        <v>0</v>
      </c>
      <c r="II69" s="24">
        <v>0</v>
      </c>
      <c r="IJ69" s="24">
        <v>0</v>
      </c>
      <c r="IK69" s="24">
        <v>0</v>
      </c>
      <c r="IL69" s="24">
        <v>0</v>
      </c>
      <c r="IM69" s="24">
        <v>0</v>
      </c>
      <c r="IN69" s="24">
        <v>0</v>
      </c>
      <c r="IO69" s="25">
        <f t="shared" ref="IO69:IO80" si="131">SUM(IC69:IN69)</f>
        <v>0</v>
      </c>
      <c r="IP69" s="24">
        <v>0</v>
      </c>
      <c r="IQ69" s="24">
        <v>0</v>
      </c>
      <c r="IR69" s="24">
        <v>0</v>
      </c>
      <c r="IS69" s="24">
        <v>0</v>
      </c>
      <c r="IT69" s="24">
        <v>0</v>
      </c>
      <c r="IU69" s="24">
        <v>0</v>
      </c>
      <c r="IV69" s="24">
        <v>0</v>
      </c>
      <c r="IW69" s="24">
        <v>0</v>
      </c>
      <c r="IX69" s="24">
        <v>0</v>
      </c>
      <c r="IY69" s="24">
        <v>0</v>
      </c>
      <c r="IZ69" s="24">
        <v>0</v>
      </c>
      <c r="JA69" s="24"/>
      <c r="JB69" s="25">
        <f t="shared" ref="JB69:JB80" si="132">SUM(IP69:JA69)</f>
        <v>0</v>
      </c>
    </row>
    <row r="70" spans="1:262" ht="15.9" customHeight="1">
      <c r="A70" s="17" t="s">
        <v>104</v>
      </c>
      <c r="B70" s="17" t="s">
        <v>5</v>
      </c>
      <c r="C70" s="18">
        <v>0</v>
      </c>
      <c r="D70" s="18">
        <v>0</v>
      </c>
      <c r="E70" s="18">
        <v>0</v>
      </c>
      <c r="F70" s="18">
        <v>0</v>
      </c>
      <c r="G70" s="18">
        <v>0</v>
      </c>
      <c r="H70" s="18">
        <v>0</v>
      </c>
      <c r="I70" s="18">
        <v>0</v>
      </c>
      <c r="J70" s="18">
        <v>0</v>
      </c>
      <c r="K70" s="18">
        <v>0</v>
      </c>
      <c r="L70" s="18">
        <v>0</v>
      </c>
      <c r="M70" s="18">
        <v>0</v>
      </c>
      <c r="N70" s="18">
        <v>0</v>
      </c>
      <c r="O70" s="18">
        <f t="shared" si="122"/>
        <v>0</v>
      </c>
      <c r="P70" s="18">
        <v>0</v>
      </c>
      <c r="Q70" s="18">
        <v>0</v>
      </c>
      <c r="R70" s="18">
        <v>0</v>
      </c>
      <c r="S70" s="18">
        <v>0</v>
      </c>
      <c r="T70" s="18">
        <v>0</v>
      </c>
      <c r="U70" s="18">
        <v>0</v>
      </c>
      <c r="V70" s="18">
        <v>0</v>
      </c>
      <c r="W70" s="18">
        <v>0</v>
      </c>
      <c r="X70" s="18">
        <v>0</v>
      </c>
      <c r="Y70" s="18">
        <v>0</v>
      </c>
      <c r="Z70" s="18">
        <v>0</v>
      </c>
      <c r="AA70" s="18">
        <v>0</v>
      </c>
      <c r="AB70" s="18">
        <f t="shared" si="123"/>
        <v>0</v>
      </c>
      <c r="AC70" s="18">
        <v>0</v>
      </c>
      <c r="AD70" s="18">
        <v>0</v>
      </c>
      <c r="AE70" s="18">
        <v>0</v>
      </c>
      <c r="AF70" s="18">
        <v>0</v>
      </c>
      <c r="AG70" s="18">
        <v>0</v>
      </c>
      <c r="AH70" s="18">
        <v>0</v>
      </c>
      <c r="AI70" s="18">
        <v>0</v>
      </c>
      <c r="AJ70" s="18">
        <v>0</v>
      </c>
      <c r="AK70" s="18">
        <v>0</v>
      </c>
      <c r="AL70" s="18">
        <v>0</v>
      </c>
      <c r="AM70" s="18">
        <v>0</v>
      </c>
      <c r="AN70" s="18">
        <v>0</v>
      </c>
      <c r="AO70" s="18">
        <f t="shared" si="124"/>
        <v>0</v>
      </c>
      <c r="AP70" s="18">
        <v>0</v>
      </c>
      <c r="AQ70" s="18">
        <v>0</v>
      </c>
      <c r="AR70" s="18">
        <v>0</v>
      </c>
      <c r="AS70" s="18">
        <v>0</v>
      </c>
      <c r="AT70" s="18">
        <v>0</v>
      </c>
      <c r="AU70" s="18">
        <v>0</v>
      </c>
      <c r="AV70" s="18">
        <v>0</v>
      </c>
      <c r="AW70" s="18">
        <v>0</v>
      </c>
      <c r="AX70" s="18">
        <v>0</v>
      </c>
      <c r="AY70" s="18">
        <v>0</v>
      </c>
      <c r="AZ70" s="18">
        <v>0</v>
      </c>
      <c r="BA70" s="18">
        <v>0</v>
      </c>
      <c r="BB70" s="18">
        <f t="shared" si="113"/>
        <v>0</v>
      </c>
      <c r="BC70" s="18">
        <v>0</v>
      </c>
      <c r="BD70" s="18">
        <v>0</v>
      </c>
      <c r="BE70" s="18">
        <v>0</v>
      </c>
      <c r="BF70" s="18">
        <v>0</v>
      </c>
      <c r="BG70" s="18">
        <v>0</v>
      </c>
      <c r="BH70" s="18">
        <v>0</v>
      </c>
      <c r="BI70" s="18">
        <v>0</v>
      </c>
      <c r="BJ70" s="18">
        <v>0</v>
      </c>
      <c r="BK70" s="18">
        <v>0</v>
      </c>
      <c r="BL70" s="18">
        <v>0</v>
      </c>
      <c r="BM70" s="18">
        <v>0</v>
      </c>
      <c r="BN70" s="18">
        <v>0</v>
      </c>
      <c r="BO70" s="18">
        <f t="shared" si="114"/>
        <v>0</v>
      </c>
      <c r="BP70" s="18">
        <v>0</v>
      </c>
      <c r="BQ70" s="18">
        <v>0</v>
      </c>
      <c r="BR70" s="18">
        <v>0</v>
      </c>
      <c r="BS70" s="18">
        <v>0</v>
      </c>
      <c r="BT70" s="18">
        <v>0</v>
      </c>
      <c r="BU70" s="18">
        <v>0</v>
      </c>
      <c r="BV70" s="18">
        <v>0</v>
      </c>
      <c r="BW70" s="18">
        <v>0</v>
      </c>
      <c r="BX70" s="18">
        <v>0</v>
      </c>
      <c r="BY70" s="18">
        <v>0</v>
      </c>
      <c r="BZ70" s="18">
        <v>0</v>
      </c>
      <c r="CA70" s="18">
        <v>0</v>
      </c>
      <c r="CB70" s="18">
        <f t="shared" si="115"/>
        <v>0</v>
      </c>
      <c r="CC70" s="18">
        <v>0</v>
      </c>
      <c r="CD70" s="18">
        <v>0</v>
      </c>
      <c r="CE70" s="18">
        <v>0</v>
      </c>
      <c r="CF70" s="18">
        <v>0</v>
      </c>
      <c r="CG70" s="18">
        <v>0</v>
      </c>
      <c r="CH70" s="18">
        <v>0</v>
      </c>
      <c r="CI70" s="18">
        <v>0</v>
      </c>
      <c r="CJ70" s="18">
        <v>0</v>
      </c>
      <c r="CK70" s="18">
        <v>0</v>
      </c>
      <c r="CL70" s="18">
        <v>0</v>
      </c>
      <c r="CM70" s="18">
        <v>0</v>
      </c>
      <c r="CN70" s="18">
        <v>0</v>
      </c>
      <c r="CO70" s="18">
        <f t="shared" si="116"/>
        <v>0</v>
      </c>
      <c r="CP70" s="18">
        <v>0</v>
      </c>
      <c r="CQ70" s="18">
        <v>0</v>
      </c>
      <c r="CR70" s="18">
        <v>0</v>
      </c>
      <c r="CS70" s="18">
        <v>0</v>
      </c>
      <c r="CT70" s="18">
        <v>0</v>
      </c>
      <c r="CU70" s="18">
        <v>0</v>
      </c>
      <c r="CV70" s="18">
        <v>0</v>
      </c>
      <c r="CW70" s="18">
        <v>0</v>
      </c>
      <c r="CX70" s="18">
        <v>0</v>
      </c>
      <c r="CY70" s="18">
        <v>0</v>
      </c>
      <c r="CZ70" s="18">
        <v>0</v>
      </c>
      <c r="DA70" s="18">
        <v>0</v>
      </c>
      <c r="DB70" s="18">
        <f t="shared" si="117"/>
        <v>0</v>
      </c>
      <c r="DC70" s="18">
        <v>0</v>
      </c>
      <c r="DD70" s="18">
        <v>0</v>
      </c>
      <c r="DE70" s="18">
        <v>0</v>
      </c>
      <c r="DF70" s="18">
        <v>0</v>
      </c>
      <c r="DG70" s="18">
        <v>0</v>
      </c>
      <c r="DH70" s="18">
        <v>0</v>
      </c>
      <c r="DI70" s="18">
        <v>0</v>
      </c>
      <c r="DJ70" s="18">
        <v>0</v>
      </c>
      <c r="DK70" s="18">
        <v>0</v>
      </c>
      <c r="DL70" s="18">
        <v>0</v>
      </c>
      <c r="DM70" s="18">
        <v>0</v>
      </c>
      <c r="DN70" s="18">
        <v>0</v>
      </c>
      <c r="DO70" s="18">
        <f t="shared" si="118"/>
        <v>0</v>
      </c>
      <c r="DP70" s="18">
        <v>0</v>
      </c>
      <c r="DQ70" s="18">
        <v>0</v>
      </c>
      <c r="DR70" s="18">
        <v>0</v>
      </c>
      <c r="DS70" s="18">
        <v>0</v>
      </c>
      <c r="DT70" s="18">
        <v>0</v>
      </c>
      <c r="DU70" s="18">
        <v>0</v>
      </c>
      <c r="DV70" s="18">
        <v>0</v>
      </c>
      <c r="DW70" s="18">
        <v>0</v>
      </c>
      <c r="DX70" s="18">
        <v>0</v>
      </c>
      <c r="DY70" s="18">
        <v>0</v>
      </c>
      <c r="DZ70" s="18">
        <v>0</v>
      </c>
      <c r="EA70" s="18">
        <v>0</v>
      </c>
      <c r="EB70" s="18">
        <f t="shared" si="119"/>
        <v>0</v>
      </c>
      <c r="EC70" s="18">
        <v>0</v>
      </c>
      <c r="ED70" s="18">
        <v>0</v>
      </c>
      <c r="EE70" s="18">
        <v>0</v>
      </c>
      <c r="EF70" s="18">
        <v>0</v>
      </c>
      <c r="EG70" s="18">
        <v>0</v>
      </c>
      <c r="EH70" s="18">
        <v>0</v>
      </c>
      <c r="EI70" s="18">
        <v>0</v>
      </c>
      <c r="EJ70" s="18">
        <v>0</v>
      </c>
      <c r="EK70" s="18">
        <v>0</v>
      </c>
      <c r="EL70" s="18">
        <v>0</v>
      </c>
      <c r="EM70" s="18">
        <v>0</v>
      </c>
      <c r="EN70" s="18">
        <v>0</v>
      </c>
      <c r="EO70" s="18">
        <f t="shared" si="125"/>
        <v>0</v>
      </c>
      <c r="EP70" s="24">
        <v>0</v>
      </c>
      <c r="EQ70" s="18">
        <v>0</v>
      </c>
      <c r="ER70" s="18">
        <v>0</v>
      </c>
      <c r="ES70" s="18">
        <v>0</v>
      </c>
      <c r="ET70" s="18">
        <v>0</v>
      </c>
      <c r="EU70" s="18">
        <v>0</v>
      </c>
      <c r="EV70" s="18">
        <v>0</v>
      </c>
      <c r="EW70" s="18">
        <v>0</v>
      </c>
      <c r="EX70" s="18">
        <v>0</v>
      </c>
      <c r="EY70" s="18">
        <v>0</v>
      </c>
      <c r="EZ70" s="18">
        <v>0</v>
      </c>
      <c r="FA70" s="18">
        <v>0</v>
      </c>
      <c r="FB70" s="18">
        <f t="shared" si="126"/>
        <v>0</v>
      </c>
      <c r="FC70" s="24">
        <v>0</v>
      </c>
      <c r="FD70" s="18">
        <v>0</v>
      </c>
      <c r="FE70" s="18">
        <v>0</v>
      </c>
      <c r="FF70" s="18">
        <v>0</v>
      </c>
      <c r="FG70" s="18">
        <v>0</v>
      </c>
      <c r="FH70" s="18">
        <v>0</v>
      </c>
      <c r="FI70" s="18">
        <v>0</v>
      </c>
      <c r="FJ70" s="18">
        <v>0</v>
      </c>
      <c r="FK70" s="18">
        <v>0</v>
      </c>
      <c r="FL70" s="18">
        <v>0</v>
      </c>
      <c r="FM70" s="18">
        <v>0</v>
      </c>
      <c r="FN70" s="18">
        <v>0</v>
      </c>
      <c r="FO70" s="18">
        <f t="shared" si="127"/>
        <v>0</v>
      </c>
      <c r="FP70" s="24">
        <v>0</v>
      </c>
      <c r="FQ70" s="18">
        <v>0</v>
      </c>
      <c r="FR70" s="18">
        <v>0</v>
      </c>
      <c r="FS70" s="18">
        <v>0</v>
      </c>
      <c r="FT70" s="18">
        <v>0</v>
      </c>
      <c r="FU70" s="18">
        <v>0</v>
      </c>
      <c r="FV70" s="18">
        <v>0</v>
      </c>
      <c r="FW70" s="18">
        <v>0</v>
      </c>
      <c r="FX70" s="18">
        <v>0</v>
      </c>
      <c r="FY70" s="18">
        <v>0</v>
      </c>
      <c r="FZ70" s="18">
        <v>0</v>
      </c>
      <c r="GA70" s="18">
        <v>0</v>
      </c>
      <c r="GB70" s="18">
        <f t="shared" si="128"/>
        <v>0</v>
      </c>
      <c r="GC70" s="24">
        <v>0</v>
      </c>
      <c r="GD70" s="18">
        <v>0</v>
      </c>
      <c r="GE70" s="18">
        <v>0</v>
      </c>
      <c r="GF70" s="18">
        <v>0</v>
      </c>
      <c r="GG70" s="18">
        <v>0</v>
      </c>
      <c r="GH70" s="18">
        <v>0</v>
      </c>
      <c r="GI70" s="18">
        <v>0</v>
      </c>
      <c r="GJ70" s="18">
        <v>0</v>
      </c>
      <c r="GK70" s="18">
        <v>0</v>
      </c>
      <c r="GL70" s="18">
        <v>0</v>
      </c>
      <c r="GM70" s="18">
        <v>0</v>
      </c>
      <c r="GN70" s="18">
        <v>0</v>
      </c>
      <c r="GO70" s="25">
        <f t="shared" si="120"/>
        <v>0</v>
      </c>
      <c r="GP70" s="24">
        <v>0</v>
      </c>
      <c r="GQ70" s="18">
        <v>0</v>
      </c>
      <c r="GR70" s="18">
        <v>0</v>
      </c>
      <c r="GS70" s="18">
        <v>0</v>
      </c>
      <c r="GT70" s="18">
        <v>0</v>
      </c>
      <c r="GU70" s="18">
        <v>0</v>
      </c>
      <c r="GV70" s="18">
        <v>0</v>
      </c>
      <c r="GW70" s="18">
        <v>0</v>
      </c>
      <c r="GX70" s="18">
        <v>0</v>
      </c>
      <c r="GY70" s="18">
        <v>0</v>
      </c>
      <c r="GZ70" s="18">
        <v>0</v>
      </c>
      <c r="HA70" s="18">
        <v>0</v>
      </c>
      <c r="HB70" s="25">
        <f t="shared" si="129"/>
        <v>0</v>
      </c>
      <c r="HC70" s="24">
        <v>0</v>
      </c>
      <c r="HD70" s="24">
        <v>0</v>
      </c>
      <c r="HE70" s="24">
        <v>0</v>
      </c>
      <c r="HF70" s="24">
        <v>0</v>
      </c>
      <c r="HG70" s="24">
        <v>0</v>
      </c>
      <c r="HH70" s="24">
        <v>0</v>
      </c>
      <c r="HI70" s="24">
        <v>0</v>
      </c>
      <c r="HJ70" s="24">
        <v>0</v>
      </c>
      <c r="HK70" s="24">
        <v>0</v>
      </c>
      <c r="HL70" s="24">
        <v>0</v>
      </c>
      <c r="HM70" s="24">
        <v>0</v>
      </c>
      <c r="HN70" s="24">
        <v>0</v>
      </c>
      <c r="HO70" s="25">
        <f t="shared" si="121"/>
        <v>0</v>
      </c>
      <c r="HP70" s="24">
        <v>0</v>
      </c>
      <c r="HQ70" s="24">
        <v>0</v>
      </c>
      <c r="HR70" s="24">
        <v>0</v>
      </c>
      <c r="HS70" s="24">
        <v>0</v>
      </c>
      <c r="HT70" s="24">
        <v>0</v>
      </c>
      <c r="HU70" s="24">
        <v>0</v>
      </c>
      <c r="HV70" s="24">
        <v>0</v>
      </c>
      <c r="HW70" s="24">
        <v>0</v>
      </c>
      <c r="HX70" s="24">
        <v>0</v>
      </c>
      <c r="HY70" s="24">
        <v>0</v>
      </c>
      <c r="HZ70" s="24">
        <v>0</v>
      </c>
      <c r="IA70" s="24">
        <v>0</v>
      </c>
      <c r="IB70" s="25">
        <f t="shared" si="130"/>
        <v>0</v>
      </c>
      <c r="IC70" s="24">
        <v>0</v>
      </c>
      <c r="ID70" s="24">
        <v>0</v>
      </c>
      <c r="IE70" s="24">
        <v>0</v>
      </c>
      <c r="IF70" s="24">
        <v>0</v>
      </c>
      <c r="IG70" s="24">
        <v>0</v>
      </c>
      <c r="IH70" s="24">
        <v>0</v>
      </c>
      <c r="II70" s="24">
        <v>0</v>
      </c>
      <c r="IJ70" s="24">
        <v>0</v>
      </c>
      <c r="IK70" s="24">
        <v>0</v>
      </c>
      <c r="IL70" s="24">
        <v>0</v>
      </c>
      <c r="IM70" s="24">
        <v>0</v>
      </c>
      <c r="IN70" s="24">
        <v>0</v>
      </c>
      <c r="IO70" s="25">
        <f t="shared" si="131"/>
        <v>0</v>
      </c>
      <c r="IP70" s="24">
        <v>0</v>
      </c>
      <c r="IQ70" s="24">
        <v>0</v>
      </c>
      <c r="IR70" s="24">
        <v>0</v>
      </c>
      <c r="IS70" s="24">
        <v>0</v>
      </c>
      <c r="IT70" s="24">
        <v>0</v>
      </c>
      <c r="IU70" s="24">
        <v>0</v>
      </c>
      <c r="IV70" s="24">
        <v>0</v>
      </c>
      <c r="IW70" s="24">
        <v>0</v>
      </c>
      <c r="IX70" s="24">
        <v>0</v>
      </c>
      <c r="IY70" s="24">
        <v>0</v>
      </c>
      <c r="IZ70" s="24">
        <v>0</v>
      </c>
      <c r="JA70" s="24"/>
      <c r="JB70" s="25">
        <f t="shared" si="132"/>
        <v>0</v>
      </c>
    </row>
    <row r="71" spans="1:262" ht="15.9" customHeight="1">
      <c r="A71" s="17" t="s">
        <v>105</v>
      </c>
      <c r="B71" s="17" t="s">
        <v>9</v>
      </c>
      <c r="C71" s="18">
        <v>0</v>
      </c>
      <c r="D71" s="18">
        <v>0</v>
      </c>
      <c r="E71" s="18">
        <v>0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18">
        <v>0</v>
      </c>
      <c r="N71" s="18">
        <v>21270</v>
      </c>
      <c r="O71" s="18">
        <f t="shared" si="122"/>
        <v>21270</v>
      </c>
      <c r="P71" s="18">
        <v>33983</v>
      </c>
      <c r="Q71" s="18">
        <v>26585.5</v>
      </c>
      <c r="R71" s="18">
        <v>0</v>
      </c>
      <c r="S71" s="18">
        <v>13996.2</v>
      </c>
      <c r="T71" s="18">
        <v>0</v>
      </c>
      <c r="U71" s="18">
        <v>0</v>
      </c>
      <c r="V71" s="18">
        <v>41</v>
      </c>
      <c r="W71" s="18">
        <v>0</v>
      </c>
      <c r="X71" s="18">
        <v>0</v>
      </c>
      <c r="Y71" s="18">
        <v>0</v>
      </c>
      <c r="Z71" s="18">
        <v>0</v>
      </c>
      <c r="AA71" s="18">
        <v>0</v>
      </c>
      <c r="AB71" s="18">
        <f t="shared" si="123"/>
        <v>74605.7</v>
      </c>
      <c r="AC71" s="18">
        <v>0</v>
      </c>
      <c r="AD71" s="18">
        <v>0</v>
      </c>
      <c r="AE71" s="18">
        <v>0</v>
      </c>
      <c r="AF71" s="18">
        <v>0</v>
      </c>
      <c r="AG71" s="18">
        <v>0</v>
      </c>
      <c r="AH71" s="18">
        <v>0</v>
      </c>
      <c r="AI71" s="18">
        <v>5100</v>
      </c>
      <c r="AJ71" s="18">
        <v>0</v>
      </c>
      <c r="AK71" s="18">
        <v>0</v>
      </c>
      <c r="AL71" s="18">
        <v>42690</v>
      </c>
      <c r="AM71" s="18">
        <v>0</v>
      </c>
      <c r="AN71" s="18">
        <v>7927</v>
      </c>
      <c r="AO71" s="18">
        <f t="shared" si="124"/>
        <v>55717</v>
      </c>
      <c r="AP71" s="18">
        <v>26592</v>
      </c>
      <c r="AQ71" s="18">
        <v>35826</v>
      </c>
      <c r="AR71" s="18">
        <v>14500</v>
      </c>
      <c r="AS71" s="18">
        <v>988</v>
      </c>
      <c r="AT71" s="18">
        <v>7943</v>
      </c>
      <c r="AU71" s="18">
        <v>4363</v>
      </c>
      <c r="AV71" s="18">
        <v>16089.1</v>
      </c>
      <c r="AW71" s="18">
        <v>9431</v>
      </c>
      <c r="AX71" s="18">
        <v>12842.5</v>
      </c>
      <c r="AY71" s="18">
        <v>67637.8</v>
      </c>
      <c r="AZ71" s="18">
        <v>26030.799999999999</v>
      </c>
      <c r="BA71" s="18">
        <v>8818.65</v>
      </c>
      <c r="BB71" s="18">
        <f t="shared" si="113"/>
        <v>231061.85</v>
      </c>
      <c r="BC71" s="18">
        <v>8969.7000000000007</v>
      </c>
      <c r="BD71" s="18">
        <v>11454.8</v>
      </c>
      <c r="BE71" s="18">
        <v>2443</v>
      </c>
      <c r="BF71" s="18">
        <v>4511.29</v>
      </c>
      <c r="BG71" s="18">
        <v>9354.7000000000007</v>
      </c>
      <c r="BH71" s="18">
        <v>0</v>
      </c>
      <c r="BI71" s="18">
        <v>0</v>
      </c>
      <c r="BJ71" s="18">
        <v>0</v>
      </c>
      <c r="BK71" s="18">
        <v>10</v>
      </c>
      <c r="BL71" s="18">
        <v>135</v>
      </c>
      <c r="BM71" s="18">
        <v>0</v>
      </c>
      <c r="BN71" s="18">
        <v>0</v>
      </c>
      <c r="BO71" s="18">
        <f t="shared" si="114"/>
        <v>36878.490000000005</v>
      </c>
      <c r="BP71" s="18">
        <v>0</v>
      </c>
      <c r="BQ71" s="18">
        <v>0</v>
      </c>
      <c r="BR71" s="18">
        <v>34</v>
      </c>
      <c r="BS71" s="18">
        <v>0</v>
      </c>
      <c r="BT71" s="18">
        <v>0</v>
      </c>
      <c r="BU71" s="18">
        <v>0</v>
      </c>
      <c r="BV71" s="18">
        <v>0</v>
      </c>
      <c r="BW71" s="18">
        <v>820</v>
      </c>
      <c r="BX71" s="18">
        <v>0</v>
      </c>
      <c r="BY71" s="18">
        <v>0</v>
      </c>
      <c r="BZ71" s="18">
        <v>1465</v>
      </c>
      <c r="CA71" s="18">
        <v>691</v>
      </c>
      <c r="CB71" s="18">
        <f t="shared" si="115"/>
        <v>3010</v>
      </c>
      <c r="CC71" s="18">
        <v>0</v>
      </c>
      <c r="CD71" s="18">
        <v>0</v>
      </c>
      <c r="CE71" s="18">
        <v>1100</v>
      </c>
      <c r="CF71" s="18">
        <v>0</v>
      </c>
      <c r="CG71" s="18">
        <v>0</v>
      </c>
      <c r="CH71" s="18">
        <v>0</v>
      </c>
      <c r="CI71" s="18">
        <v>0</v>
      </c>
      <c r="CJ71" s="18">
        <v>1913</v>
      </c>
      <c r="CK71" s="18">
        <v>11728.3</v>
      </c>
      <c r="CL71" s="18">
        <v>3450.2999999999997</v>
      </c>
      <c r="CM71" s="18">
        <v>2878.4</v>
      </c>
      <c r="CN71" s="18">
        <v>4191.5</v>
      </c>
      <c r="CO71" s="18">
        <f t="shared" si="116"/>
        <v>25261.5</v>
      </c>
      <c r="CP71" s="18">
        <v>666.59999999999991</v>
      </c>
      <c r="CQ71" s="18">
        <v>659.2</v>
      </c>
      <c r="CR71" s="18">
        <v>4231.3999999999996</v>
      </c>
      <c r="CS71" s="18">
        <v>5310</v>
      </c>
      <c r="CT71" s="18">
        <v>4289.2000000000007</v>
      </c>
      <c r="CU71" s="18">
        <v>3790.8999999999996</v>
      </c>
      <c r="CV71" s="18">
        <v>3459.6</v>
      </c>
      <c r="CW71" s="18">
        <v>4096.7</v>
      </c>
      <c r="CX71" s="18">
        <v>4393</v>
      </c>
      <c r="CY71" s="18">
        <v>4489.6000000000004</v>
      </c>
      <c r="CZ71" s="18">
        <v>5981.6000000000022</v>
      </c>
      <c r="DA71" s="18">
        <v>2361.5</v>
      </c>
      <c r="DB71" s="18">
        <f t="shared" si="117"/>
        <v>43729.3</v>
      </c>
      <c r="DC71" s="18">
        <v>1889.6</v>
      </c>
      <c r="DD71" s="18">
        <v>3312.5</v>
      </c>
      <c r="DE71" s="18">
        <v>4047</v>
      </c>
      <c r="DF71" s="18">
        <v>3338.7</v>
      </c>
      <c r="DG71" s="18">
        <v>3205.1</v>
      </c>
      <c r="DH71" s="18">
        <v>3635.8999999999996</v>
      </c>
      <c r="DI71" s="18">
        <v>6800.2</v>
      </c>
      <c r="DJ71" s="18">
        <v>2628.4</v>
      </c>
      <c r="DK71" s="18">
        <v>3358.8</v>
      </c>
      <c r="DL71" s="18">
        <v>5933.6</v>
      </c>
      <c r="DM71" s="18">
        <v>4532.6000000000004</v>
      </c>
      <c r="DN71" s="18">
        <v>4652.8999999999996</v>
      </c>
      <c r="DO71" s="18">
        <f t="shared" si="118"/>
        <v>47335.3</v>
      </c>
      <c r="DP71" s="18">
        <v>2171.7999999999997</v>
      </c>
      <c r="DQ71" s="18">
        <v>2576.4</v>
      </c>
      <c r="DR71" s="18">
        <v>3635.2000000000003</v>
      </c>
      <c r="DS71" s="18">
        <v>5660.5999999999995</v>
      </c>
      <c r="DT71" s="18">
        <v>3821.0000000000005</v>
      </c>
      <c r="DU71" s="18">
        <v>4761.2000000000007</v>
      </c>
      <c r="DV71" s="18">
        <v>5836.2000000000007</v>
      </c>
      <c r="DW71" s="18">
        <v>4727.3999999999996</v>
      </c>
      <c r="DX71" s="18">
        <v>14456.4</v>
      </c>
      <c r="DY71" s="18">
        <v>0</v>
      </c>
      <c r="DZ71" s="18">
        <v>0</v>
      </c>
      <c r="EA71" s="18">
        <v>0</v>
      </c>
      <c r="EB71" s="18">
        <f t="shared" si="119"/>
        <v>47646.200000000004</v>
      </c>
      <c r="EC71" s="18">
        <v>0</v>
      </c>
      <c r="ED71" s="18">
        <v>0</v>
      </c>
      <c r="EE71" s="18">
        <v>0</v>
      </c>
      <c r="EF71" s="18">
        <v>0</v>
      </c>
      <c r="EG71" s="18">
        <v>0</v>
      </c>
      <c r="EH71" s="18">
        <v>0</v>
      </c>
      <c r="EI71" s="18">
        <v>0</v>
      </c>
      <c r="EJ71" s="18">
        <v>0</v>
      </c>
      <c r="EK71" s="18">
        <v>0</v>
      </c>
      <c r="EL71" s="18">
        <v>0</v>
      </c>
      <c r="EM71" s="18">
        <v>0</v>
      </c>
      <c r="EN71" s="18">
        <v>0</v>
      </c>
      <c r="EO71" s="18">
        <f t="shared" si="125"/>
        <v>0</v>
      </c>
      <c r="EP71" s="24">
        <v>0</v>
      </c>
      <c r="EQ71" s="18">
        <v>0</v>
      </c>
      <c r="ER71" s="18">
        <v>86188</v>
      </c>
      <c r="ES71" s="18">
        <v>0</v>
      </c>
      <c r="ET71" s="18">
        <v>0</v>
      </c>
      <c r="EU71" s="18">
        <v>0</v>
      </c>
      <c r="EV71" s="18">
        <v>37944</v>
      </c>
      <c r="EW71" s="18">
        <v>0</v>
      </c>
      <c r="EX71" s="18">
        <v>0</v>
      </c>
      <c r="EY71" s="18">
        <v>0</v>
      </c>
      <c r="EZ71" s="18">
        <v>0</v>
      </c>
      <c r="FA71" s="18">
        <v>0</v>
      </c>
      <c r="FB71" s="18">
        <f t="shared" si="126"/>
        <v>124132</v>
      </c>
      <c r="FC71" s="24">
        <v>0</v>
      </c>
      <c r="FD71" s="18">
        <v>0</v>
      </c>
      <c r="FE71" s="18">
        <v>0</v>
      </c>
      <c r="FF71" s="18">
        <v>0</v>
      </c>
      <c r="FG71" s="18">
        <v>0</v>
      </c>
      <c r="FH71" s="18">
        <v>0</v>
      </c>
      <c r="FI71" s="18">
        <v>0</v>
      </c>
      <c r="FJ71" s="18">
        <v>0</v>
      </c>
      <c r="FK71" s="18">
        <v>0</v>
      </c>
      <c r="FL71" s="18">
        <v>0</v>
      </c>
      <c r="FM71" s="18">
        <v>0</v>
      </c>
      <c r="FN71" s="18">
        <v>0</v>
      </c>
      <c r="FO71" s="18">
        <f t="shared" si="127"/>
        <v>0</v>
      </c>
      <c r="FP71" s="24">
        <v>14544</v>
      </c>
      <c r="FQ71" s="18">
        <v>0</v>
      </c>
      <c r="FR71" s="18">
        <v>1476</v>
      </c>
      <c r="FS71" s="18">
        <v>0</v>
      </c>
      <c r="FT71" s="18">
        <v>0</v>
      </c>
      <c r="FU71" s="18">
        <v>371</v>
      </c>
      <c r="FV71" s="18">
        <v>248</v>
      </c>
      <c r="FW71" s="18">
        <v>1829.6</v>
      </c>
      <c r="FX71" s="18">
        <v>1187</v>
      </c>
      <c r="FY71" s="18">
        <v>0</v>
      </c>
      <c r="FZ71" s="18">
        <v>15106.92</v>
      </c>
      <c r="GA71" s="18">
        <v>1941</v>
      </c>
      <c r="GB71" s="18">
        <f t="shared" si="128"/>
        <v>36703.519999999997</v>
      </c>
      <c r="GC71" s="24">
        <v>3043</v>
      </c>
      <c r="GD71" s="18">
        <v>1885</v>
      </c>
      <c r="GE71" s="18">
        <v>6645</v>
      </c>
      <c r="GF71" s="18">
        <v>663.3</v>
      </c>
      <c r="GG71" s="18">
        <v>2071</v>
      </c>
      <c r="GH71" s="18">
        <v>3091</v>
      </c>
      <c r="GI71" s="18">
        <v>11392</v>
      </c>
      <c r="GJ71" s="18">
        <v>4029</v>
      </c>
      <c r="GK71" s="18">
        <v>5579</v>
      </c>
      <c r="GL71" s="18">
        <v>801</v>
      </c>
      <c r="GM71" s="18">
        <v>1633</v>
      </c>
      <c r="GN71" s="18">
        <v>2028</v>
      </c>
      <c r="GO71" s="25">
        <f t="shared" si="120"/>
        <v>42860.3</v>
      </c>
      <c r="GP71" s="24">
        <v>719</v>
      </c>
      <c r="GQ71" s="18">
        <v>2844</v>
      </c>
      <c r="GR71" s="18">
        <v>3089</v>
      </c>
      <c r="GS71" s="18">
        <v>4655</v>
      </c>
      <c r="GT71" s="18">
        <v>4097</v>
      </c>
      <c r="GU71" s="18">
        <v>2885</v>
      </c>
      <c r="GV71" s="18">
        <v>1087</v>
      </c>
      <c r="GW71" s="18">
        <v>974</v>
      </c>
      <c r="GX71" s="18">
        <v>986</v>
      </c>
      <c r="GY71" s="18">
        <v>866</v>
      </c>
      <c r="GZ71" s="18">
        <v>1274</v>
      </c>
      <c r="HA71" s="18">
        <v>2744</v>
      </c>
      <c r="HB71" s="25">
        <f t="shared" si="129"/>
        <v>26220</v>
      </c>
      <c r="HC71" s="24">
        <v>1801</v>
      </c>
      <c r="HD71" s="24">
        <v>430</v>
      </c>
      <c r="HE71" s="24">
        <v>487</v>
      </c>
      <c r="HF71" s="24">
        <v>2322</v>
      </c>
      <c r="HG71" s="24">
        <v>1540</v>
      </c>
      <c r="HH71" s="24">
        <v>1170</v>
      </c>
      <c r="HI71" s="24">
        <v>748</v>
      </c>
      <c r="HJ71" s="24">
        <v>1005</v>
      </c>
      <c r="HK71" s="24">
        <v>1014</v>
      </c>
      <c r="HL71" s="24">
        <v>488</v>
      </c>
      <c r="HM71" s="24">
        <v>0</v>
      </c>
      <c r="HN71" s="24">
        <v>0</v>
      </c>
      <c r="HO71" s="25">
        <f t="shared" si="121"/>
        <v>11005</v>
      </c>
      <c r="HP71" s="24">
        <v>0</v>
      </c>
      <c r="HQ71" s="24">
        <v>0</v>
      </c>
      <c r="HR71" s="24">
        <v>0</v>
      </c>
      <c r="HS71" s="24">
        <v>511</v>
      </c>
      <c r="HT71" s="24">
        <v>4500</v>
      </c>
      <c r="HU71" s="24">
        <v>717</v>
      </c>
      <c r="HV71" s="24">
        <v>1966</v>
      </c>
      <c r="HW71" s="24">
        <v>612</v>
      </c>
      <c r="HX71" s="24">
        <v>360</v>
      </c>
      <c r="HY71" s="24">
        <v>267</v>
      </c>
      <c r="HZ71" s="24">
        <v>0</v>
      </c>
      <c r="IA71" s="24">
        <v>0</v>
      </c>
      <c r="IB71" s="25">
        <f t="shared" si="130"/>
        <v>8933</v>
      </c>
      <c r="IC71" s="24">
        <v>0</v>
      </c>
      <c r="ID71" s="24">
        <v>0</v>
      </c>
      <c r="IE71" s="24">
        <v>0</v>
      </c>
      <c r="IF71" s="24">
        <v>0</v>
      </c>
      <c r="IG71" s="24">
        <v>0</v>
      </c>
      <c r="IH71" s="24">
        <v>0</v>
      </c>
      <c r="II71" s="24">
        <v>0</v>
      </c>
      <c r="IJ71" s="24">
        <v>0</v>
      </c>
      <c r="IK71" s="24">
        <v>0</v>
      </c>
      <c r="IL71" s="24">
        <v>0</v>
      </c>
      <c r="IM71" s="24">
        <v>0</v>
      </c>
      <c r="IN71" s="24">
        <v>0</v>
      </c>
      <c r="IO71" s="25">
        <f t="shared" si="131"/>
        <v>0</v>
      </c>
      <c r="IP71" s="24">
        <v>0</v>
      </c>
      <c r="IQ71" s="24">
        <v>0</v>
      </c>
      <c r="IR71" s="24">
        <v>0</v>
      </c>
      <c r="IS71" s="24">
        <v>0</v>
      </c>
      <c r="IT71" s="24">
        <v>0</v>
      </c>
      <c r="IU71" s="24">
        <v>0</v>
      </c>
      <c r="IV71" s="24">
        <v>0</v>
      </c>
      <c r="IW71" s="24">
        <v>0</v>
      </c>
      <c r="IX71" s="24">
        <v>0</v>
      </c>
      <c r="IY71" s="24">
        <v>0</v>
      </c>
      <c r="IZ71" s="24">
        <v>0</v>
      </c>
      <c r="JA71" s="24"/>
      <c r="JB71" s="25">
        <f t="shared" si="132"/>
        <v>0</v>
      </c>
    </row>
    <row r="72" spans="1:262" ht="15.9" customHeight="1">
      <c r="A72" s="17" t="s">
        <v>106</v>
      </c>
      <c r="B72" s="17" t="s">
        <v>12</v>
      </c>
      <c r="C72" s="18">
        <v>0</v>
      </c>
      <c r="D72" s="18">
        <v>0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18">
        <v>0</v>
      </c>
      <c r="N72" s="18">
        <v>0</v>
      </c>
      <c r="O72" s="18">
        <f t="shared" si="122"/>
        <v>0</v>
      </c>
      <c r="P72" s="18">
        <v>120</v>
      </c>
      <c r="Q72" s="18">
        <v>94</v>
      </c>
      <c r="R72" s="18">
        <v>22</v>
      </c>
      <c r="S72" s="18">
        <v>0</v>
      </c>
      <c r="T72" s="18">
        <v>0</v>
      </c>
      <c r="U72" s="18">
        <v>104</v>
      </c>
      <c r="V72" s="18">
        <v>45</v>
      </c>
      <c r="W72" s="18">
        <v>0</v>
      </c>
      <c r="X72" s="18">
        <v>0</v>
      </c>
      <c r="Y72" s="18">
        <v>0</v>
      </c>
      <c r="Z72" s="18">
        <v>262</v>
      </c>
      <c r="AA72" s="18">
        <v>210</v>
      </c>
      <c r="AB72" s="18">
        <f t="shared" si="123"/>
        <v>857</v>
      </c>
      <c r="AC72" s="18">
        <v>300</v>
      </c>
      <c r="AD72" s="18">
        <v>0</v>
      </c>
      <c r="AE72" s="18">
        <v>0</v>
      </c>
      <c r="AF72" s="18">
        <v>0</v>
      </c>
      <c r="AG72" s="18">
        <v>0</v>
      </c>
      <c r="AH72" s="18">
        <v>0</v>
      </c>
      <c r="AI72" s="18">
        <v>0</v>
      </c>
      <c r="AJ72" s="18">
        <v>0</v>
      </c>
      <c r="AK72" s="18">
        <v>0</v>
      </c>
      <c r="AL72" s="18">
        <v>0</v>
      </c>
      <c r="AM72" s="18">
        <v>0</v>
      </c>
      <c r="AN72" s="18">
        <v>0</v>
      </c>
      <c r="AO72" s="18">
        <f t="shared" si="124"/>
        <v>300</v>
      </c>
      <c r="AP72" s="18">
        <v>0</v>
      </c>
      <c r="AQ72" s="18">
        <v>0</v>
      </c>
      <c r="AR72" s="18">
        <v>0</v>
      </c>
      <c r="AS72" s="18">
        <v>0</v>
      </c>
      <c r="AT72" s="18">
        <v>0</v>
      </c>
      <c r="AU72" s="18">
        <v>0</v>
      </c>
      <c r="AV72" s="18">
        <v>0</v>
      </c>
      <c r="AW72" s="18">
        <v>16315.8</v>
      </c>
      <c r="AX72" s="18">
        <v>0</v>
      </c>
      <c r="AY72" s="18">
        <v>0</v>
      </c>
      <c r="AZ72" s="18">
        <v>0</v>
      </c>
      <c r="BA72" s="18">
        <v>0</v>
      </c>
      <c r="BB72" s="18">
        <f t="shared" si="113"/>
        <v>16315.8</v>
      </c>
      <c r="BC72" s="18">
        <v>0</v>
      </c>
      <c r="BD72" s="18">
        <v>0</v>
      </c>
      <c r="BE72" s="18">
        <v>1022.8</v>
      </c>
      <c r="BF72" s="18">
        <v>22120</v>
      </c>
      <c r="BG72" s="18">
        <v>0</v>
      </c>
      <c r="BH72" s="18">
        <v>5.7</v>
      </c>
      <c r="BI72" s="18">
        <v>0</v>
      </c>
      <c r="BJ72" s="18">
        <v>0</v>
      </c>
      <c r="BK72" s="18">
        <v>0</v>
      </c>
      <c r="BL72" s="18">
        <v>0</v>
      </c>
      <c r="BM72" s="18">
        <v>0</v>
      </c>
      <c r="BN72" s="18">
        <v>0</v>
      </c>
      <c r="BO72" s="18">
        <f t="shared" si="114"/>
        <v>23148.5</v>
      </c>
      <c r="BP72" s="18">
        <v>0</v>
      </c>
      <c r="BQ72" s="18">
        <v>0</v>
      </c>
      <c r="BR72" s="18">
        <v>0</v>
      </c>
      <c r="BS72" s="18">
        <v>0</v>
      </c>
      <c r="BT72" s="18">
        <v>0</v>
      </c>
      <c r="BU72" s="18">
        <v>0</v>
      </c>
      <c r="BV72" s="18">
        <v>0</v>
      </c>
      <c r="BW72" s="18">
        <v>0</v>
      </c>
      <c r="BX72" s="18">
        <v>0</v>
      </c>
      <c r="BY72" s="18">
        <v>0</v>
      </c>
      <c r="BZ72" s="18">
        <v>0</v>
      </c>
      <c r="CA72" s="18">
        <v>60</v>
      </c>
      <c r="CB72" s="18">
        <f t="shared" si="115"/>
        <v>60</v>
      </c>
      <c r="CC72" s="18">
        <v>0</v>
      </c>
      <c r="CD72" s="18">
        <v>0</v>
      </c>
      <c r="CE72" s="18">
        <v>0</v>
      </c>
      <c r="CF72" s="18">
        <v>0</v>
      </c>
      <c r="CG72" s="18">
        <v>0</v>
      </c>
      <c r="CH72" s="18">
        <v>0</v>
      </c>
      <c r="CI72" s="18">
        <v>0</v>
      </c>
      <c r="CJ72" s="18">
        <v>0</v>
      </c>
      <c r="CK72" s="18">
        <v>0</v>
      </c>
      <c r="CL72" s="18">
        <v>8480.73</v>
      </c>
      <c r="CM72" s="18">
        <v>6500</v>
      </c>
      <c r="CN72" s="18">
        <v>0</v>
      </c>
      <c r="CO72" s="18">
        <f t="shared" si="116"/>
        <v>14980.73</v>
      </c>
      <c r="CP72" s="18">
        <v>0</v>
      </c>
      <c r="CQ72" s="18">
        <v>0</v>
      </c>
      <c r="CR72" s="18">
        <v>0</v>
      </c>
      <c r="CS72" s="18">
        <v>0</v>
      </c>
      <c r="CT72" s="18">
        <v>0</v>
      </c>
      <c r="CU72" s="18">
        <v>0</v>
      </c>
      <c r="CV72" s="18">
        <v>0</v>
      </c>
      <c r="CW72" s="18">
        <v>25</v>
      </c>
      <c r="CX72" s="18">
        <v>0</v>
      </c>
      <c r="CY72" s="18">
        <v>0</v>
      </c>
      <c r="CZ72" s="18">
        <v>0</v>
      </c>
      <c r="DA72" s="18">
        <v>183</v>
      </c>
      <c r="DB72" s="18">
        <f t="shared" si="117"/>
        <v>208</v>
      </c>
      <c r="DC72" s="18">
        <v>0</v>
      </c>
      <c r="DD72" s="18">
        <v>0</v>
      </c>
      <c r="DE72" s="18">
        <v>0</v>
      </c>
      <c r="DF72" s="18">
        <v>0</v>
      </c>
      <c r="DG72" s="18">
        <v>55</v>
      </c>
      <c r="DH72" s="18">
        <v>0</v>
      </c>
      <c r="DI72" s="18">
        <v>0</v>
      </c>
      <c r="DJ72" s="18">
        <v>399</v>
      </c>
      <c r="DK72" s="18">
        <v>0</v>
      </c>
      <c r="DL72" s="18">
        <v>250</v>
      </c>
      <c r="DM72" s="18">
        <v>0</v>
      </c>
      <c r="DN72" s="18">
        <v>100</v>
      </c>
      <c r="DO72" s="18">
        <f t="shared" si="118"/>
        <v>804</v>
      </c>
      <c r="DP72" s="18">
        <v>472</v>
      </c>
      <c r="DQ72" s="18">
        <v>0</v>
      </c>
      <c r="DR72" s="18">
        <v>239</v>
      </c>
      <c r="DS72" s="18">
        <v>0</v>
      </c>
      <c r="DT72" s="18">
        <v>0</v>
      </c>
      <c r="DU72" s="18">
        <v>0</v>
      </c>
      <c r="DV72" s="18">
        <v>0</v>
      </c>
      <c r="DW72" s="18">
        <v>0</v>
      </c>
      <c r="DX72" s="18">
        <v>53</v>
      </c>
      <c r="DY72" s="18">
        <v>0</v>
      </c>
      <c r="DZ72" s="18">
        <v>0</v>
      </c>
      <c r="EA72" s="18">
        <v>0</v>
      </c>
      <c r="EB72" s="18">
        <f t="shared" si="119"/>
        <v>764</v>
      </c>
      <c r="EC72" s="18">
        <v>0</v>
      </c>
      <c r="ED72" s="18">
        <v>0</v>
      </c>
      <c r="EE72" s="18">
        <v>0</v>
      </c>
      <c r="EF72" s="18">
        <v>0</v>
      </c>
      <c r="EG72" s="18">
        <v>0</v>
      </c>
      <c r="EH72" s="18">
        <v>0</v>
      </c>
      <c r="EI72" s="18">
        <v>0</v>
      </c>
      <c r="EJ72" s="18">
        <v>0</v>
      </c>
      <c r="EK72" s="18">
        <v>0</v>
      </c>
      <c r="EL72" s="18">
        <v>0</v>
      </c>
      <c r="EM72" s="18">
        <v>0</v>
      </c>
      <c r="EN72" s="18">
        <v>0</v>
      </c>
      <c r="EO72" s="18">
        <f t="shared" si="125"/>
        <v>0</v>
      </c>
      <c r="EP72" s="24">
        <v>0</v>
      </c>
      <c r="EQ72" s="18">
        <v>0</v>
      </c>
      <c r="ER72" s="18">
        <v>0</v>
      </c>
      <c r="ES72" s="18">
        <v>0</v>
      </c>
      <c r="ET72" s="18">
        <v>0</v>
      </c>
      <c r="EU72" s="18">
        <v>0</v>
      </c>
      <c r="EV72" s="18">
        <v>0</v>
      </c>
      <c r="EW72" s="18">
        <v>0</v>
      </c>
      <c r="EX72" s="18">
        <v>0</v>
      </c>
      <c r="EY72" s="18">
        <v>0</v>
      </c>
      <c r="EZ72" s="18">
        <v>0</v>
      </c>
      <c r="FA72" s="18">
        <v>0</v>
      </c>
      <c r="FB72" s="18">
        <f t="shared" si="126"/>
        <v>0</v>
      </c>
      <c r="FC72" s="24">
        <v>0</v>
      </c>
      <c r="FD72" s="18">
        <v>0</v>
      </c>
      <c r="FE72" s="18">
        <v>0</v>
      </c>
      <c r="FF72" s="18">
        <v>0</v>
      </c>
      <c r="FG72" s="18">
        <v>0</v>
      </c>
      <c r="FH72" s="18">
        <v>0</v>
      </c>
      <c r="FI72" s="18">
        <v>0</v>
      </c>
      <c r="FJ72" s="18">
        <v>0</v>
      </c>
      <c r="FK72" s="18">
        <v>0</v>
      </c>
      <c r="FL72" s="18">
        <v>0</v>
      </c>
      <c r="FM72" s="18">
        <v>0</v>
      </c>
      <c r="FN72" s="18">
        <v>0</v>
      </c>
      <c r="FO72" s="18">
        <f t="shared" si="127"/>
        <v>0</v>
      </c>
      <c r="FP72" s="24">
        <v>0</v>
      </c>
      <c r="FQ72" s="18">
        <v>0</v>
      </c>
      <c r="FR72" s="18">
        <v>0</v>
      </c>
      <c r="FS72" s="18">
        <v>0</v>
      </c>
      <c r="FT72" s="18">
        <v>0</v>
      </c>
      <c r="FU72" s="18">
        <v>0</v>
      </c>
      <c r="FV72" s="18">
        <v>0</v>
      </c>
      <c r="FW72" s="18">
        <v>0</v>
      </c>
      <c r="FX72" s="18">
        <v>0</v>
      </c>
      <c r="FY72" s="18">
        <v>0</v>
      </c>
      <c r="FZ72" s="18">
        <v>0</v>
      </c>
      <c r="GA72" s="18">
        <v>0</v>
      </c>
      <c r="GB72" s="18">
        <f t="shared" si="128"/>
        <v>0</v>
      </c>
      <c r="GC72" s="24">
        <v>0</v>
      </c>
      <c r="GD72" s="18">
        <v>0</v>
      </c>
      <c r="GE72" s="18">
        <v>0</v>
      </c>
      <c r="GF72" s="18">
        <v>0</v>
      </c>
      <c r="GG72" s="18">
        <v>0</v>
      </c>
      <c r="GH72" s="18">
        <v>0</v>
      </c>
      <c r="GI72" s="18">
        <v>0</v>
      </c>
      <c r="GJ72" s="18">
        <v>0</v>
      </c>
      <c r="GK72" s="18">
        <v>0</v>
      </c>
      <c r="GL72" s="18">
        <v>0</v>
      </c>
      <c r="GM72" s="18">
        <v>7</v>
      </c>
      <c r="GN72" s="18">
        <v>0</v>
      </c>
      <c r="GO72" s="25">
        <f t="shared" si="120"/>
        <v>7</v>
      </c>
      <c r="GP72" s="24">
        <v>0</v>
      </c>
      <c r="GQ72" s="18">
        <v>0</v>
      </c>
      <c r="GR72" s="18">
        <v>0</v>
      </c>
      <c r="GS72" s="18">
        <v>0</v>
      </c>
      <c r="GT72" s="18">
        <v>0</v>
      </c>
      <c r="GU72" s="18">
        <v>0</v>
      </c>
      <c r="GV72" s="18">
        <v>0</v>
      </c>
      <c r="GW72" s="18">
        <v>0</v>
      </c>
      <c r="GX72" s="18">
        <v>0</v>
      </c>
      <c r="GY72" s="18">
        <v>0</v>
      </c>
      <c r="GZ72" s="18">
        <v>0</v>
      </c>
      <c r="HA72" s="18">
        <v>0</v>
      </c>
      <c r="HB72" s="25">
        <f t="shared" si="129"/>
        <v>0</v>
      </c>
      <c r="HC72" s="24">
        <v>0</v>
      </c>
      <c r="HD72" s="24">
        <v>0</v>
      </c>
      <c r="HE72" s="24">
        <v>0</v>
      </c>
      <c r="HF72" s="24">
        <v>0</v>
      </c>
      <c r="HG72" s="24">
        <v>0</v>
      </c>
      <c r="HH72" s="24">
        <v>0</v>
      </c>
      <c r="HI72" s="24">
        <v>0</v>
      </c>
      <c r="HJ72" s="24">
        <v>0</v>
      </c>
      <c r="HK72" s="24">
        <v>0</v>
      </c>
      <c r="HL72" s="24">
        <v>0</v>
      </c>
      <c r="HM72" s="24">
        <v>0</v>
      </c>
      <c r="HN72" s="24">
        <v>0</v>
      </c>
      <c r="HO72" s="25">
        <f t="shared" si="121"/>
        <v>0</v>
      </c>
      <c r="HP72" s="24">
        <v>0</v>
      </c>
      <c r="HQ72" s="24">
        <v>0</v>
      </c>
      <c r="HR72" s="24">
        <v>0</v>
      </c>
      <c r="HS72" s="24">
        <v>0</v>
      </c>
      <c r="HT72" s="24">
        <v>0</v>
      </c>
      <c r="HU72" s="24">
        <v>0</v>
      </c>
      <c r="HV72" s="24">
        <v>0</v>
      </c>
      <c r="HW72" s="24">
        <v>0</v>
      </c>
      <c r="HX72" s="24">
        <v>0</v>
      </c>
      <c r="HY72" s="24">
        <v>0</v>
      </c>
      <c r="HZ72" s="24">
        <v>0</v>
      </c>
      <c r="IA72" s="24">
        <v>0</v>
      </c>
      <c r="IB72" s="25">
        <f t="shared" si="130"/>
        <v>0</v>
      </c>
      <c r="IC72" s="24">
        <v>0</v>
      </c>
      <c r="ID72" s="24">
        <v>0</v>
      </c>
      <c r="IE72" s="24">
        <v>0</v>
      </c>
      <c r="IF72" s="24">
        <v>0</v>
      </c>
      <c r="IG72" s="24">
        <v>0</v>
      </c>
      <c r="IH72" s="24">
        <v>0</v>
      </c>
      <c r="II72" s="24">
        <v>0</v>
      </c>
      <c r="IJ72" s="24">
        <v>0</v>
      </c>
      <c r="IK72" s="24">
        <v>0</v>
      </c>
      <c r="IL72" s="24">
        <v>0</v>
      </c>
      <c r="IM72" s="24">
        <v>0</v>
      </c>
      <c r="IN72" s="24">
        <v>0</v>
      </c>
      <c r="IO72" s="25">
        <f t="shared" si="131"/>
        <v>0</v>
      </c>
      <c r="IP72" s="24">
        <v>0</v>
      </c>
      <c r="IQ72" s="24">
        <v>0</v>
      </c>
      <c r="IR72" s="24">
        <v>0</v>
      </c>
      <c r="IS72" s="24">
        <v>0</v>
      </c>
      <c r="IT72" s="24">
        <v>0</v>
      </c>
      <c r="IU72" s="24">
        <v>0</v>
      </c>
      <c r="IV72" s="24">
        <v>0</v>
      </c>
      <c r="IW72" s="24">
        <v>0</v>
      </c>
      <c r="IX72" s="24">
        <v>0</v>
      </c>
      <c r="IY72" s="24">
        <v>0</v>
      </c>
      <c r="IZ72" s="24">
        <v>0</v>
      </c>
      <c r="JA72" s="24"/>
      <c r="JB72" s="25">
        <f t="shared" si="132"/>
        <v>0</v>
      </c>
    </row>
    <row r="73" spans="1:262" ht="15.9" customHeight="1">
      <c r="A73" s="17" t="s">
        <v>107</v>
      </c>
      <c r="B73" s="17" t="s">
        <v>13</v>
      </c>
      <c r="C73" s="18">
        <v>0</v>
      </c>
      <c r="D73" s="18">
        <v>0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18">
        <v>0</v>
      </c>
      <c r="N73" s="18">
        <v>0</v>
      </c>
      <c r="O73" s="18">
        <f t="shared" si="122"/>
        <v>0</v>
      </c>
      <c r="P73" s="18">
        <v>0</v>
      </c>
      <c r="Q73" s="18">
        <v>2</v>
      </c>
      <c r="R73" s="18">
        <v>0</v>
      </c>
      <c r="S73" s="18">
        <v>0</v>
      </c>
      <c r="T73" s="18">
        <v>0</v>
      </c>
      <c r="U73" s="18">
        <v>0</v>
      </c>
      <c r="V73" s="18">
        <v>0</v>
      </c>
      <c r="W73" s="18">
        <v>0</v>
      </c>
      <c r="X73" s="18">
        <v>0</v>
      </c>
      <c r="Y73" s="18">
        <v>0</v>
      </c>
      <c r="Z73" s="18">
        <v>0</v>
      </c>
      <c r="AA73" s="18">
        <v>0</v>
      </c>
      <c r="AB73" s="18">
        <f t="shared" si="123"/>
        <v>2</v>
      </c>
      <c r="AC73" s="18">
        <v>0</v>
      </c>
      <c r="AD73" s="18">
        <v>0</v>
      </c>
      <c r="AE73" s="18">
        <v>0</v>
      </c>
      <c r="AF73" s="18">
        <v>0</v>
      </c>
      <c r="AG73" s="18">
        <v>0</v>
      </c>
      <c r="AH73" s="18">
        <v>0</v>
      </c>
      <c r="AI73" s="18">
        <v>0</v>
      </c>
      <c r="AJ73" s="18">
        <v>0</v>
      </c>
      <c r="AK73" s="18">
        <v>0</v>
      </c>
      <c r="AL73" s="18">
        <v>0</v>
      </c>
      <c r="AM73" s="18">
        <v>0</v>
      </c>
      <c r="AN73" s="18">
        <v>0</v>
      </c>
      <c r="AO73" s="18">
        <f t="shared" si="124"/>
        <v>0</v>
      </c>
      <c r="AP73" s="18">
        <v>0</v>
      </c>
      <c r="AQ73" s="18">
        <v>0</v>
      </c>
      <c r="AR73" s="18">
        <v>0</v>
      </c>
      <c r="AS73" s="18">
        <v>0</v>
      </c>
      <c r="AT73" s="18">
        <v>0</v>
      </c>
      <c r="AU73" s="18">
        <v>0</v>
      </c>
      <c r="AV73" s="18">
        <v>0</v>
      </c>
      <c r="AW73" s="18">
        <v>0</v>
      </c>
      <c r="AX73" s="18">
        <v>0</v>
      </c>
      <c r="AY73" s="18">
        <v>0</v>
      </c>
      <c r="AZ73" s="18">
        <v>0</v>
      </c>
      <c r="BA73" s="18">
        <v>0</v>
      </c>
      <c r="BB73" s="18">
        <f t="shared" si="113"/>
        <v>0</v>
      </c>
      <c r="BC73" s="18">
        <v>0</v>
      </c>
      <c r="BD73" s="18">
        <v>0</v>
      </c>
      <c r="BE73" s="18">
        <v>0</v>
      </c>
      <c r="BF73" s="18">
        <v>0</v>
      </c>
      <c r="BG73" s="18">
        <v>0</v>
      </c>
      <c r="BH73" s="18">
        <v>0</v>
      </c>
      <c r="BI73" s="18">
        <v>0</v>
      </c>
      <c r="BJ73" s="18">
        <v>0</v>
      </c>
      <c r="BK73" s="18">
        <v>0</v>
      </c>
      <c r="BL73" s="18">
        <v>0</v>
      </c>
      <c r="BM73" s="18">
        <v>0</v>
      </c>
      <c r="BN73" s="18">
        <v>0</v>
      </c>
      <c r="BO73" s="18">
        <f t="shared" si="114"/>
        <v>0</v>
      </c>
      <c r="BP73" s="18">
        <v>0</v>
      </c>
      <c r="BQ73" s="18">
        <v>0</v>
      </c>
      <c r="BR73" s="18">
        <v>0</v>
      </c>
      <c r="BS73" s="18">
        <v>0</v>
      </c>
      <c r="BT73" s="18">
        <v>0</v>
      </c>
      <c r="BU73" s="18">
        <v>0</v>
      </c>
      <c r="BV73" s="18">
        <v>0</v>
      </c>
      <c r="BW73" s="18">
        <v>0</v>
      </c>
      <c r="BX73" s="18">
        <v>0</v>
      </c>
      <c r="BY73" s="18">
        <v>0</v>
      </c>
      <c r="BZ73" s="18">
        <v>0</v>
      </c>
      <c r="CA73" s="18">
        <v>0</v>
      </c>
      <c r="CB73" s="18">
        <f t="shared" si="115"/>
        <v>0</v>
      </c>
      <c r="CC73" s="18">
        <v>0</v>
      </c>
      <c r="CD73" s="18">
        <v>0</v>
      </c>
      <c r="CE73" s="18">
        <v>0</v>
      </c>
      <c r="CF73" s="18">
        <v>0</v>
      </c>
      <c r="CG73" s="18">
        <v>0</v>
      </c>
      <c r="CH73" s="18">
        <v>0</v>
      </c>
      <c r="CI73" s="18">
        <v>0</v>
      </c>
      <c r="CJ73" s="18">
        <v>0</v>
      </c>
      <c r="CK73" s="18">
        <v>0</v>
      </c>
      <c r="CL73" s="18">
        <v>0</v>
      </c>
      <c r="CM73" s="18">
        <v>0</v>
      </c>
      <c r="CN73" s="18">
        <v>0</v>
      </c>
      <c r="CO73" s="18">
        <f t="shared" si="116"/>
        <v>0</v>
      </c>
      <c r="CP73" s="18">
        <v>0</v>
      </c>
      <c r="CQ73" s="18">
        <v>0</v>
      </c>
      <c r="CR73" s="18">
        <v>0</v>
      </c>
      <c r="CS73" s="18">
        <v>0</v>
      </c>
      <c r="CT73" s="18">
        <v>0</v>
      </c>
      <c r="CU73" s="18">
        <v>0</v>
      </c>
      <c r="CV73" s="18">
        <v>0</v>
      </c>
      <c r="CW73" s="18">
        <v>0</v>
      </c>
      <c r="CX73" s="18">
        <v>0</v>
      </c>
      <c r="CY73" s="18">
        <v>0</v>
      </c>
      <c r="CZ73" s="18">
        <v>0</v>
      </c>
      <c r="DA73" s="18">
        <v>0</v>
      </c>
      <c r="DB73" s="18">
        <f t="shared" si="117"/>
        <v>0</v>
      </c>
      <c r="DC73" s="18">
        <v>0</v>
      </c>
      <c r="DD73" s="18">
        <v>0</v>
      </c>
      <c r="DE73" s="18">
        <v>0</v>
      </c>
      <c r="DF73" s="18">
        <v>0</v>
      </c>
      <c r="DG73" s="18">
        <v>0</v>
      </c>
      <c r="DH73" s="18">
        <v>0</v>
      </c>
      <c r="DI73" s="18">
        <v>0</v>
      </c>
      <c r="DJ73" s="18">
        <v>0</v>
      </c>
      <c r="DK73" s="18">
        <v>0</v>
      </c>
      <c r="DL73" s="18">
        <v>0</v>
      </c>
      <c r="DM73" s="18">
        <v>0</v>
      </c>
      <c r="DN73" s="18">
        <v>0</v>
      </c>
      <c r="DO73" s="18">
        <f t="shared" si="118"/>
        <v>0</v>
      </c>
      <c r="DP73" s="18">
        <v>0</v>
      </c>
      <c r="DQ73" s="18">
        <v>0</v>
      </c>
      <c r="DR73" s="18">
        <v>0</v>
      </c>
      <c r="DS73" s="18">
        <v>0</v>
      </c>
      <c r="DT73" s="18">
        <v>0</v>
      </c>
      <c r="DU73" s="18">
        <v>0</v>
      </c>
      <c r="DV73" s="18">
        <v>0</v>
      </c>
      <c r="DW73" s="18">
        <v>0</v>
      </c>
      <c r="DX73" s="18">
        <v>0</v>
      </c>
      <c r="DY73" s="18">
        <v>0</v>
      </c>
      <c r="DZ73" s="18">
        <v>0</v>
      </c>
      <c r="EA73" s="18">
        <v>0</v>
      </c>
      <c r="EB73" s="18">
        <f t="shared" si="119"/>
        <v>0</v>
      </c>
      <c r="EC73" s="18">
        <v>0</v>
      </c>
      <c r="ED73" s="18">
        <v>0</v>
      </c>
      <c r="EE73" s="18">
        <v>0</v>
      </c>
      <c r="EF73" s="18">
        <v>0</v>
      </c>
      <c r="EG73" s="18">
        <v>0</v>
      </c>
      <c r="EH73" s="18">
        <v>0</v>
      </c>
      <c r="EI73" s="18">
        <v>0</v>
      </c>
      <c r="EJ73" s="18">
        <v>0</v>
      </c>
      <c r="EK73" s="18">
        <v>0</v>
      </c>
      <c r="EL73" s="18">
        <v>0</v>
      </c>
      <c r="EM73" s="18">
        <v>0</v>
      </c>
      <c r="EN73" s="18">
        <v>0</v>
      </c>
      <c r="EO73" s="18">
        <f t="shared" si="125"/>
        <v>0</v>
      </c>
      <c r="EP73" s="24">
        <v>0</v>
      </c>
      <c r="EQ73" s="18">
        <v>0</v>
      </c>
      <c r="ER73" s="18">
        <v>0</v>
      </c>
      <c r="ES73" s="18">
        <v>0</v>
      </c>
      <c r="ET73" s="18">
        <v>0</v>
      </c>
      <c r="EU73" s="18">
        <v>0</v>
      </c>
      <c r="EV73" s="18">
        <v>0</v>
      </c>
      <c r="EW73" s="18">
        <v>0</v>
      </c>
      <c r="EX73" s="18">
        <v>0</v>
      </c>
      <c r="EY73" s="18">
        <v>0</v>
      </c>
      <c r="EZ73" s="18">
        <v>0</v>
      </c>
      <c r="FA73" s="18">
        <v>0</v>
      </c>
      <c r="FB73" s="18">
        <f t="shared" si="126"/>
        <v>0</v>
      </c>
      <c r="FC73" s="24">
        <v>0</v>
      </c>
      <c r="FD73" s="18">
        <v>0</v>
      </c>
      <c r="FE73" s="18">
        <v>0</v>
      </c>
      <c r="FF73" s="18">
        <v>0</v>
      </c>
      <c r="FG73" s="18">
        <v>0</v>
      </c>
      <c r="FH73" s="18">
        <v>0</v>
      </c>
      <c r="FI73" s="18">
        <v>0</v>
      </c>
      <c r="FJ73" s="18">
        <v>0</v>
      </c>
      <c r="FK73" s="18">
        <v>0</v>
      </c>
      <c r="FL73" s="18">
        <v>0</v>
      </c>
      <c r="FM73" s="18">
        <v>0</v>
      </c>
      <c r="FN73" s="18">
        <v>0</v>
      </c>
      <c r="FO73" s="18">
        <f t="shared" si="127"/>
        <v>0</v>
      </c>
      <c r="FP73" s="24">
        <v>0</v>
      </c>
      <c r="FQ73" s="18">
        <v>0</v>
      </c>
      <c r="FR73" s="18">
        <v>0</v>
      </c>
      <c r="FS73" s="18">
        <v>0</v>
      </c>
      <c r="FT73" s="18">
        <v>0</v>
      </c>
      <c r="FU73" s="18">
        <v>0</v>
      </c>
      <c r="FV73" s="18">
        <v>0</v>
      </c>
      <c r="FW73" s="18">
        <v>0</v>
      </c>
      <c r="FX73" s="18">
        <v>0</v>
      </c>
      <c r="FY73" s="18">
        <v>0</v>
      </c>
      <c r="FZ73" s="18">
        <v>0</v>
      </c>
      <c r="GA73" s="18">
        <v>0</v>
      </c>
      <c r="GB73" s="18">
        <f t="shared" si="128"/>
        <v>0</v>
      </c>
      <c r="GC73" s="24">
        <v>0</v>
      </c>
      <c r="GD73" s="18">
        <v>0</v>
      </c>
      <c r="GE73" s="18">
        <v>0</v>
      </c>
      <c r="GF73" s="18">
        <v>0</v>
      </c>
      <c r="GG73" s="18">
        <v>0</v>
      </c>
      <c r="GH73" s="18">
        <v>0</v>
      </c>
      <c r="GI73" s="18">
        <v>0</v>
      </c>
      <c r="GJ73" s="18">
        <v>0</v>
      </c>
      <c r="GK73" s="18">
        <v>0</v>
      </c>
      <c r="GL73" s="18">
        <v>0</v>
      </c>
      <c r="GM73" s="18">
        <v>0</v>
      </c>
      <c r="GN73" s="18">
        <v>0</v>
      </c>
      <c r="GO73" s="25">
        <f t="shared" si="120"/>
        <v>0</v>
      </c>
      <c r="GP73" s="24">
        <v>0</v>
      </c>
      <c r="GQ73" s="18">
        <v>0</v>
      </c>
      <c r="GR73" s="18">
        <v>0</v>
      </c>
      <c r="GS73" s="18">
        <v>0</v>
      </c>
      <c r="GT73" s="18">
        <v>0</v>
      </c>
      <c r="GU73" s="18">
        <v>0</v>
      </c>
      <c r="GV73" s="18">
        <v>0</v>
      </c>
      <c r="GW73" s="18">
        <v>0</v>
      </c>
      <c r="GX73" s="18">
        <v>0</v>
      </c>
      <c r="GY73" s="18">
        <v>0</v>
      </c>
      <c r="GZ73" s="18">
        <v>0</v>
      </c>
      <c r="HA73" s="18">
        <v>0</v>
      </c>
      <c r="HB73" s="25">
        <f t="shared" si="129"/>
        <v>0</v>
      </c>
      <c r="HC73" s="24">
        <v>0</v>
      </c>
      <c r="HD73" s="24">
        <v>0</v>
      </c>
      <c r="HE73" s="24">
        <v>0</v>
      </c>
      <c r="HF73" s="24">
        <v>0</v>
      </c>
      <c r="HG73" s="24">
        <v>0</v>
      </c>
      <c r="HH73" s="24">
        <v>0</v>
      </c>
      <c r="HI73" s="24">
        <v>0</v>
      </c>
      <c r="HJ73" s="24">
        <v>0</v>
      </c>
      <c r="HK73" s="24">
        <v>0</v>
      </c>
      <c r="HL73" s="24">
        <v>0</v>
      </c>
      <c r="HM73" s="24">
        <v>0</v>
      </c>
      <c r="HN73" s="24">
        <v>0</v>
      </c>
      <c r="HO73" s="25">
        <f t="shared" si="121"/>
        <v>0</v>
      </c>
      <c r="HP73" s="24">
        <v>0</v>
      </c>
      <c r="HQ73" s="24">
        <v>0</v>
      </c>
      <c r="HR73" s="24">
        <v>0</v>
      </c>
      <c r="HS73" s="24">
        <v>0</v>
      </c>
      <c r="HT73" s="24">
        <v>0</v>
      </c>
      <c r="HU73" s="24">
        <v>0</v>
      </c>
      <c r="HV73" s="24">
        <v>0</v>
      </c>
      <c r="HW73" s="24">
        <v>0</v>
      </c>
      <c r="HX73" s="24">
        <v>0</v>
      </c>
      <c r="HY73" s="24">
        <v>0</v>
      </c>
      <c r="HZ73" s="24">
        <v>0</v>
      </c>
      <c r="IA73" s="24">
        <v>0</v>
      </c>
      <c r="IB73" s="25">
        <f t="shared" si="130"/>
        <v>0</v>
      </c>
      <c r="IC73" s="24">
        <v>0</v>
      </c>
      <c r="ID73" s="24">
        <v>0</v>
      </c>
      <c r="IE73" s="24">
        <v>0</v>
      </c>
      <c r="IF73" s="24">
        <v>0</v>
      </c>
      <c r="IG73" s="24">
        <v>0</v>
      </c>
      <c r="IH73" s="24">
        <v>0</v>
      </c>
      <c r="II73" s="24">
        <v>0</v>
      </c>
      <c r="IJ73" s="24">
        <v>0</v>
      </c>
      <c r="IK73" s="24">
        <v>0</v>
      </c>
      <c r="IL73" s="24">
        <v>0</v>
      </c>
      <c r="IM73" s="24">
        <v>0</v>
      </c>
      <c r="IN73" s="24">
        <v>0</v>
      </c>
      <c r="IO73" s="25">
        <f t="shared" si="131"/>
        <v>0</v>
      </c>
      <c r="IP73" s="24">
        <v>0</v>
      </c>
      <c r="IQ73" s="24">
        <v>0</v>
      </c>
      <c r="IR73" s="24">
        <v>0</v>
      </c>
      <c r="IS73" s="24">
        <v>0</v>
      </c>
      <c r="IT73" s="24">
        <v>0</v>
      </c>
      <c r="IU73" s="24">
        <v>0</v>
      </c>
      <c r="IV73" s="24">
        <v>0</v>
      </c>
      <c r="IW73" s="24">
        <v>0</v>
      </c>
      <c r="IX73" s="24">
        <v>0</v>
      </c>
      <c r="IY73" s="24">
        <v>0</v>
      </c>
      <c r="IZ73" s="24">
        <v>0</v>
      </c>
      <c r="JA73" s="24"/>
      <c r="JB73" s="25">
        <f t="shared" si="132"/>
        <v>0</v>
      </c>
    </row>
    <row r="74" spans="1:262" ht="15.9" customHeight="1">
      <c r="A74" s="17" t="s">
        <v>108</v>
      </c>
      <c r="B74" s="17" t="s">
        <v>14</v>
      </c>
      <c r="C74" s="18">
        <v>0</v>
      </c>
      <c r="D74" s="18">
        <v>0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18">
        <v>0</v>
      </c>
      <c r="N74" s="18">
        <v>642.70000000000005</v>
      </c>
      <c r="O74" s="18">
        <f t="shared" si="122"/>
        <v>642.70000000000005</v>
      </c>
      <c r="P74" s="18">
        <v>0</v>
      </c>
      <c r="Q74" s="18">
        <v>0</v>
      </c>
      <c r="R74" s="18">
        <v>0</v>
      </c>
      <c r="S74" s="18">
        <v>0</v>
      </c>
      <c r="T74" s="18">
        <v>0</v>
      </c>
      <c r="U74" s="18">
        <v>0</v>
      </c>
      <c r="V74" s="18">
        <v>0</v>
      </c>
      <c r="W74" s="18">
        <v>0</v>
      </c>
      <c r="X74" s="18">
        <v>0</v>
      </c>
      <c r="Y74" s="18">
        <v>0</v>
      </c>
      <c r="Z74" s="18">
        <v>0</v>
      </c>
      <c r="AA74" s="18">
        <v>0</v>
      </c>
      <c r="AB74" s="18">
        <f t="shared" si="123"/>
        <v>0</v>
      </c>
      <c r="AC74" s="18">
        <v>0</v>
      </c>
      <c r="AD74" s="18">
        <v>0</v>
      </c>
      <c r="AE74" s="18">
        <v>0</v>
      </c>
      <c r="AF74" s="18">
        <v>0</v>
      </c>
      <c r="AG74" s="18">
        <v>0</v>
      </c>
      <c r="AH74" s="18">
        <v>0</v>
      </c>
      <c r="AI74" s="18">
        <v>0</v>
      </c>
      <c r="AJ74" s="18">
        <v>0</v>
      </c>
      <c r="AK74" s="18">
        <v>0</v>
      </c>
      <c r="AL74" s="18">
        <v>0</v>
      </c>
      <c r="AM74" s="18">
        <v>0</v>
      </c>
      <c r="AN74" s="18">
        <v>0</v>
      </c>
      <c r="AO74" s="18">
        <f t="shared" si="124"/>
        <v>0</v>
      </c>
      <c r="AP74" s="18">
        <v>0</v>
      </c>
      <c r="AQ74" s="18">
        <v>0</v>
      </c>
      <c r="AR74" s="18">
        <v>0</v>
      </c>
      <c r="AS74" s="18">
        <v>0</v>
      </c>
      <c r="AT74" s="18">
        <v>0</v>
      </c>
      <c r="AU74" s="18">
        <v>0</v>
      </c>
      <c r="AV74" s="18">
        <v>0</v>
      </c>
      <c r="AW74" s="18">
        <v>0</v>
      </c>
      <c r="AX74" s="18">
        <v>0</v>
      </c>
      <c r="AY74" s="18">
        <v>0</v>
      </c>
      <c r="AZ74" s="18">
        <v>0</v>
      </c>
      <c r="BA74" s="18">
        <v>0</v>
      </c>
      <c r="BB74" s="18">
        <f t="shared" si="113"/>
        <v>0</v>
      </c>
      <c r="BC74" s="18">
        <v>0</v>
      </c>
      <c r="BD74" s="18">
        <v>0</v>
      </c>
      <c r="BE74" s="18">
        <v>0</v>
      </c>
      <c r="BF74" s="18">
        <v>0</v>
      </c>
      <c r="BG74" s="18">
        <v>0</v>
      </c>
      <c r="BH74" s="18">
        <v>0</v>
      </c>
      <c r="BI74" s="18">
        <v>0</v>
      </c>
      <c r="BJ74" s="18">
        <v>0</v>
      </c>
      <c r="BK74" s="18">
        <v>0</v>
      </c>
      <c r="BL74" s="18">
        <v>0</v>
      </c>
      <c r="BM74" s="18">
        <v>0</v>
      </c>
      <c r="BN74" s="18">
        <v>0</v>
      </c>
      <c r="BO74" s="18">
        <f t="shared" si="114"/>
        <v>0</v>
      </c>
      <c r="BP74" s="18">
        <v>0</v>
      </c>
      <c r="BQ74" s="18">
        <v>0</v>
      </c>
      <c r="BR74" s="18">
        <v>0</v>
      </c>
      <c r="BS74" s="18">
        <v>0</v>
      </c>
      <c r="BT74" s="18">
        <v>0</v>
      </c>
      <c r="BU74" s="18">
        <v>0</v>
      </c>
      <c r="BV74" s="18">
        <v>0</v>
      </c>
      <c r="BW74" s="18">
        <v>0</v>
      </c>
      <c r="BX74" s="18">
        <v>0</v>
      </c>
      <c r="BY74" s="18">
        <v>0</v>
      </c>
      <c r="BZ74" s="18">
        <v>0</v>
      </c>
      <c r="CA74" s="18">
        <v>0</v>
      </c>
      <c r="CB74" s="18">
        <f t="shared" si="115"/>
        <v>0</v>
      </c>
      <c r="CC74" s="18">
        <v>0</v>
      </c>
      <c r="CD74" s="18">
        <v>0</v>
      </c>
      <c r="CE74" s="18">
        <v>0</v>
      </c>
      <c r="CF74" s="18">
        <v>0</v>
      </c>
      <c r="CG74" s="18">
        <v>0</v>
      </c>
      <c r="CH74" s="18">
        <v>0</v>
      </c>
      <c r="CI74" s="18">
        <v>0</v>
      </c>
      <c r="CJ74" s="18">
        <v>0</v>
      </c>
      <c r="CK74" s="18">
        <v>0</v>
      </c>
      <c r="CL74" s="18">
        <v>0</v>
      </c>
      <c r="CM74" s="18">
        <v>0</v>
      </c>
      <c r="CN74" s="18">
        <v>0</v>
      </c>
      <c r="CO74" s="18">
        <f t="shared" si="116"/>
        <v>0</v>
      </c>
      <c r="CP74" s="18">
        <v>0</v>
      </c>
      <c r="CQ74" s="18">
        <v>0</v>
      </c>
      <c r="CR74" s="18">
        <v>0</v>
      </c>
      <c r="CS74" s="18">
        <v>0</v>
      </c>
      <c r="CT74" s="18">
        <v>0</v>
      </c>
      <c r="CU74" s="18">
        <v>0</v>
      </c>
      <c r="CV74" s="18">
        <v>0</v>
      </c>
      <c r="CW74" s="18">
        <v>0</v>
      </c>
      <c r="CX74" s="18">
        <v>0</v>
      </c>
      <c r="CY74" s="18">
        <v>0</v>
      </c>
      <c r="CZ74" s="18">
        <v>0</v>
      </c>
      <c r="DA74" s="18">
        <v>0</v>
      </c>
      <c r="DB74" s="18">
        <f t="shared" si="117"/>
        <v>0</v>
      </c>
      <c r="DC74" s="18">
        <v>0</v>
      </c>
      <c r="DD74" s="18">
        <v>0</v>
      </c>
      <c r="DE74" s="18">
        <v>0</v>
      </c>
      <c r="DF74" s="18">
        <v>0</v>
      </c>
      <c r="DG74" s="18">
        <v>0</v>
      </c>
      <c r="DH74" s="18">
        <v>0</v>
      </c>
      <c r="DI74" s="18">
        <v>0</v>
      </c>
      <c r="DJ74" s="18">
        <v>0</v>
      </c>
      <c r="DK74" s="18">
        <v>0</v>
      </c>
      <c r="DL74" s="18">
        <v>0</v>
      </c>
      <c r="DM74" s="18">
        <v>0</v>
      </c>
      <c r="DN74" s="18">
        <v>0</v>
      </c>
      <c r="DO74" s="18">
        <f t="shared" si="118"/>
        <v>0</v>
      </c>
      <c r="DP74" s="18">
        <v>0</v>
      </c>
      <c r="DQ74" s="18">
        <v>0</v>
      </c>
      <c r="DR74" s="18">
        <v>0</v>
      </c>
      <c r="DS74" s="18">
        <v>0</v>
      </c>
      <c r="DT74" s="18">
        <v>0</v>
      </c>
      <c r="DU74" s="18">
        <v>0</v>
      </c>
      <c r="DV74" s="18">
        <v>0</v>
      </c>
      <c r="DW74" s="18">
        <v>0</v>
      </c>
      <c r="DX74" s="18">
        <v>0</v>
      </c>
      <c r="DY74" s="18">
        <v>0</v>
      </c>
      <c r="DZ74" s="18">
        <v>0</v>
      </c>
      <c r="EA74" s="18">
        <v>0</v>
      </c>
      <c r="EB74" s="18">
        <f t="shared" si="119"/>
        <v>0</v>
      </c>
      <c r="EC74" s="18">
        <v>0</v>
      </c>
      <c r="ED74" s="18">
        <v>0</v>
      </c>
      <c r="EE74" s="18">
        <v>0</v>
      </c>
      <c r="EF74" s="18">
        <v>0</v>
      </c>
      <c r="EG74" s="18">
        <v>0</v>
      </c>
      <c r="EH74" s="18">
        <v>0</v>
      </c>
      <c r="EI74" s="18">
        <v>0</v>
      </c>
      <c r="EJ74" s="18">
        <v>0</v>
      </c>
      <c r="EK74" s="18">
        <v>0</v>
      </c>
      <c r="EL74" s="18">
        <v>0</v>
      </c>
      <c r="EM74" s="18">
        <v>0</v>
      </c>
      <c r="EN74" s="18">
        <v>0</v>
      </c>
      <c r="EO74" s="18">
        <f t="shared" si="125"/>
        <v>0</v>
      </c>
      <c r="EP74" s="24">
        <v>0</v>
      </c>
      <c r="EQ74" s="18">
        <v>0</v>
      </c>
      <c r="ER74" s="18">
        <v>0</v>
      </c>
      <c r="ES74" s="18">
        <v>0</v>
      </c>
      <c r="ET74" s="18">
        <v>0</v>
      </c>
      <c r="EU74" s="18">
        <v>0</v>
      </c>
      <c r="EV74" s="18">
        <v>0</v>
      </c>
      <c r="EW74" s="18">
        <v>0</v>
      </c>
      <c r="EX74" s="18">
        <v>0</v>
      </c>
      <c r="EY74" s="18">
        <v>0</v>
      </c>
      <c r="EZ74" s="18">
        <v>0</v>
      </c>
      <c r="FA74" s="18">
        <v>0</v>
      </c>
      <c r="FB74" s="18">
        <f t="shared" si="126"/>
        <v>0</v>
      </c>
      <c r="FC74" s="24">
        <v>0</v>
      </c>
      <c r="FD74" s="18">
        <v>0</v>
      </c>
      <c r="FE74" s="18">
        <v>0</v>
      </c>
      <c r="FF74" s="18">
        <v>0</v>
      </c>
      <c r="FG74" s="18">
        <v>0</v>
      </c>
      <c r="FH74" s="18">
        <v>0</v>
      </c>
      <c r="FI74" s="18">
        <v>0</v>
      </c>
      <c r="FJ74" s="18">
        <v>0</v>
      </c>
      <c r="FK74" s="18">
        <v>0</v>
      </c>
      <c r="FL74" s="18">
        <v>0</v>
      </c>
      <c r="FM74" s="18">
        <v>0</v>
      </c>
      <c r="FN74" s="18">
        <v>0</v>
      </c>
      <c r="FO74" s="18">
        <f t="shared" si="127"/>
        <v>0</v>
      </c>
      <c r="FP74" s="24">
        <v>0</v>
      </c>
      <c r="FQ74" s="18">
        <v>0</v>
      </c>
      <c r="FR74" s="18">
        <v>0</v>
      </c>
      <c r="FS74" s="18">
        <v>0</v>
      </c>
      <c r="FT74" s="18">
        <v>0</v>
      </c>
      <c r="FU74" s="18">
        <v>0</v>
      </c>
      <c r="FV74" s="18">
        <v>0</v>
      </c>
      <c r="FW74" s="18">
        <v>0</v>
      </c>
      <c r="FX74" s="18">
        <v>0</v>
      </c>
      <c r="FY74" s="18">
        <v>0</v>
      </c>
      <c r="FZ74" s="18">
        <v>0</v>
      </c>
      <c r="GA74" s="18">
        <v>0</v>
      </c>
      <c r="GB74" s="18">
        <f t="shared" si="128"/>
        <v>0</v>
      </c>
      <c r="GC74" s="24">
        <v>0</v>
      </c>
      <c r="GD74" s="18">
        <v>0</v>
      </c>
      <c r="GE74" s="18">
        <v>0</v>
      </c>
      <c r="GF74" s="18">
        <v>0</v>
      </c>
      <c r="GG74" s="18">
        <v>0</v>
      </c>
      <c r="GH74" s="18">
        <v>0</v>
      </c>
      <c r="GI74" s="18">
        <v>0</v>
      </c>
      <c r="GJ74" s="18">
        <v>0</v>
      </c>
      <c r="GK74" s="18">
        <v>0</v>
      </c>
      <c r="GL74" s="18">
        <v>0</v>
      </c>
      <c r="GM74" s="18">
        <v>0</v>
      </c>
      <c r="GN74" s="18">
        <v>0</v>
      </c>
      <c r="GO74" s="25">
        <f t="shared" si="120"/>
        <v>0</v>
      </c>
      <c r="GP74" s="24">
        <v>0</v>
      </c>
      <c r="GQ74" s="18">
        <v>0</v>
      </c>
      <c r="GR74" s="18">
        <v>0</v>
      </c>
      <c r="GS74" s="18">
        <v>0</v>
      </c>
      <c r="GT74" s="18">
        <v>0</v>
      </c>
      <c r="GU74" s="18">
        <v>0</v>
      </c>
      <c r="GV74" s="18">
        <v>0</v>
      </c>
      <c r="GW74" s="18">
        <v>0</v>
      </c>
      <c r="GX74" s="18">
        <v>0</v>
      </c>
      <c r="GY74" s="18">
        <v>0</v>
      </c>
      <c r="GZ74" s="18">
        <v>0</v>
      </c>
      <c r="HA74" s="18">
        <v>0</v>
      </c>
      <c r="HB74" s="25">
        <f t="shared" si="129"/>
        <v>0</v>
      </c>
      <c r="HC74" s="24">
        <v>0</v>
      </c>
      <c r="HD74" s="24">
        <v>0</v>
      </c>
      <c r="HE74" s="24">
        <v>0</v>
      </c>
      <c r="HF74" s="24">
        <v>0</v>
      </c>
      <c r="HG74" s="24">
        <v>0</v>
      </c>
      <c r="HH74" s="24">
        <v>0</v>
      </c>
      <c r="HI74" s="24">
        <v>0</v>
      </c>
      <c r="HJ74" s="24">
        <v>0</v>
      </c>
      <c r="HK74" s="24">
        <v>0</v>
      </c>
      <c r="HL74" s="24">
        <v>0</v>
      </c>
      <c r="HM74" s="24">
        <v>0</v>
      </c>
      <c r="HN74" s="24">
        <v>0</v>
      </c>
      <c r="HO74" s="25">
        <f t="shared" si="121"/>
        <v>0</v>
      </c>
      <c r="HP74" s="24">
        <v>0</v>
      </c>
      <c r="HQ74" s="24">
        <v>0</v>
      </c>
      <c r="HR74" s="24">
        <v>0</v>
      </c>
      <c r="HS74" s="24">
        <v>0</v>
      </c>
      <c r="HT74" s="24">
        <v>0</v>
      </c>
      <c r="HU74" s="24">
        <v>0</v>
      </c>
      <c r="HV74" s="24">
        <v>0</v>
      </c>
      <c r="HW74" s="24">
        <v>0</v>
      </c>
      <c r="HX74" s="24">
        <v>0</v>
      </c>
      <c r="HY74" s="24">
        <v>0</v>
      </c>
      <c r="HZ74" s="24">
        <v>0</v>
      </c>
      <c r="IA74" s="24">
        <v>0</v>
      </c>
      <c r="IB74" s="25">
        <f t="shared" si="130"/>
        <v>0</v>
      </c>
      <c r="IC74" s="24">
        <v>0</v>
      </c>
      <c r="ID74" s="24">
        <v>0</v>
      </c>
      <c r="IE74" s="24">
        <v>0</v>
      </c>
      <c r="IF74" s="24">
        <v>0</v>
      </c>
      <c r="IG74" s="24">
        <v>0</v>
      </c>
      <c r="IH74" s="24">
        <v>0</v>
      </c>
      <c r="II74" s="24">
        <v>0</v>
      </c>
      <c r="IJ74" s="24">
        <v>0</v>
      </c>
      <c r="IK74" s="24">
        <v>0</v>
      </c>
      <c r="IL74" s="24">
        <v>0</v>
      </c>
      <c r="IM74" s="24">
        <v>0</v>
      </c>
      <c r="IN74" s="24">
        <v>0</v>
      </c>
      <c r="IO74" s="25">
        <f t="shared" si="131"/>
        <v>0</v>
      </c>
      <c r="IP74" s="24">
        <v>0</v>
      </c>
      <c r="IQ74" s="24">
        <v>0</v>
      </c>
      <c r="IR74" s="24">
        <v>0</v>
      </c>
      <c r="IS74" s="24">
        <v>0</v>
      </c>
      <c r="IT74" s="24">
        <v>0</v>
      </c>
      <c r="IU74" s="24">
        <v>0</v>
      </c>
      <c r="IV74" s="24">
        <v>0</v>
      </c>
      <c r="IW74" s="24">
        <v>0</v>
      </c>
      <c r="IX74" s="24">
        <v>0</v>
      </c>
      <c r="IY74" s="24">
        <v>0</v>
      </c>
      <c r="IZ74" s="24">
        <v>0</v>
      </c>
      <c r="JA74" s="24"/>
      <c r="JB74" s="25">
        <f t="shared" si="132"/>
        <v>0</v>
      </c>
    </row>
    <row r="75" spans="1:262" ht="15.9" customHeight="1">
      <c r="A75" s="17" t="s">
        <v>109</v>
      </c>
      <c r="B75" s="17" t="s">
        <v>15</v>
      </c>
      <c r="C75" s="18">
        <v>0</v>
      </c>
      <c r="D75" s="18">
        <v>0</v>
      </c>
      <c r="E75" s="18">
        <v>0</v>
      </c>
      <c r="F75" s="18">
        <v>0</v>
      </c>
      <c r="G75" s="18">
        <v>0</v>
      </c>
      <c r="H75" s="18">
        <v>0</v>
      </c>
      <c r="I75" s="18">
        <v>0</v>
      </c>
      <c r="J75" s="18">
        <v>0</v>
      </c>
      <c r="K75" s="18">
        <v>0</v>
      </c>
      <c r="L75" s="18">
        <v>0</v>
      </c>
      <c r="M75" s="18">
        <v>0</v>
      </c>
      <c r="N75" s="18">
        <v>0</v>
      </c>
      <c r="O75" s="18">
        <f t="shared" si="122"/>
        <v>0</v>
      </c>
      <c r="P75" s="18">
        <v>645.5</v>
      </c>
      <c r="Q75" s="18">
        <v>0</v>
      </c>
      <c r="R75" s="18">
        <v>0</v>
      </c>
      <c r="S75" s="18">
        <v>0</v>
      </c>
      <c r="T75" s="18">
        <v>0</v>
      </c>
      <c r="U75" s="18">
        <v>0</v>
      </c>
      <c r="V75" s="18">
        <v>0</v>
      </c>
      <c r="W75" s="18">
        <v>0</v>
      </c>
      <c r="X75" s="18">
        <v>0</v>
      </c>
      <c r="Y75" s="18">
        <v>0</v>
      </c>
      <c r="Z75" s="18">
        <v>0</v>
      </c>
      <c r="AA75" s="18">
        <v>0</v>
      </c>
      <c r="AB75" s="18">
        <f t="shared" si="123"/>
        <v>645.5</v>
      </c>
      <c r="AC75" s="18">
        <v>0</v>
      </c>
      <c r="AD75" s="18">
        <v>0</v>
      </c>
      <c r="AE75" s="18">
        <v>0</v>
      </c>
      <c r="AF75" s="18">
        <v>0</v>
      </c>
      <c r="AG75" s="18">
        <v>0</v>
      </c>
      <c r="AH75" s="18">
        <v>0</v>
      </c>
      <c r="AI75" s="18">
        <v>0</v>
      </c>
      <c r="AJ75" s="18">
        <v>0</v>
      </c>
      <c r="AK75" s="18">
        <v>0</v>
      </c>
      <c r="AL75" s="18">
        <v>0</v>
      </c>
      <c r="AM75" s="18">
        <v>0</v>
      </c>
      <c r="AN75" s="18">
        <v>0</v>
      </c>
      <c r="AO75" s="18">
        <f t="shared" si="124"/>
        <v>0</v>
      </c>
      <c r="AP75" s="18">
        <v>0</v>
      </c>
      <c r="AQ75" s="18">
        <v>0</v>
      </c>
      <c r="AR75" s="18">
        <v>0</v>
      </c>
      <c r="AS75" s="18">
        <v>0</v>
      </c>
      <c r="AT75" s="18">
        <v>0</v>
      </c>
      <c r="AU75" s="18">
        <v>0</v>
      </c>
      <c r="AV75" s="18">
        <v>0</v>
      </c>
      <c r="AW75" s="18">
        <v>0</v>
      </c>
      <c r="AX75" s="18">
        <v>0</v>
      </c>
      <c r="AY75" s="18">
        <v>0</v>
      </c>
      <c r="AZ75" s="18">
        <v>0</v>
      </c>
      <c r="BA75" s="18">
        <v>0</v>
      </c>
      <c r="BB75" s="18">
        <f t="shared" si="113"/>
        <v>0</v>
      </c>
      <c r="BC75" s="18">
        <v>0</v>
      </c>
      <c r="BD75" s="18">
        <v>0</v>
      </c>
      <c r="BE75" s="18">
        <v>0</v>
      </c>
      <c r="BF75" s="18">
        <v>0</v>
      </c>
      <c r="BG75" s="18">
        <v>0</v>
      </c>
      <c r="BH75" s="18">
        <v>0</v>
      </c>
      <c r="BI75" s="18">
        <v>0</v>
      </c>
      <c r="BJ75" s="18">
        <v>0</v>
      </c>
      <c r="BK75" s="18">
        <v>0</v>
      </c>
      <c r="BL75" s="18">
        <v>0</v>
      </c>
      <c r="BM75" s="18">
        <v>0</v>
      </c>
      <c r="BN75" s="18">
        <v>0</v>
      </c>
      <c r="BO75" s="18">
        <f t="shared" si="114"/>
        <v>0</v>
      </c>
      <c r="BP75" s="18">
        <v>0</v>
      </c>
      <c r="BQ75" s="18">
        <v>0</v>
      </c>
      <c r="BR75" s="18">
        <v>0</v>
      </c>
      <c r="BS75" s="18">
        <v>0</v>
      </c>
      <c r="BT75" s="18">
        <v>0</v>
      </c>
      <c r="BU75" s="18">
        <v>0</v>
      </c>
      <c r="BV75" s="18">
        <v>0</v>
      </c>
      <c r="BW75" s="18">
        <v>0</v>
      </c>
      <c r="BX75" s="18">
        <v>0</v>
      </c>
      <c r="BY75" s="18">
        <v>0</v>
      </c>
      <c r="BZ75" s="18">
        <v>0</v>
      </c>
      <c r="CA75" s="18">
        <v>0</v>
      </c>
      <c r="CB75" s="18">
        <f t="shared" si="115"/>
        <v>0</v>
      </c>
      <c r="CC75" s="18">
        <v>0</v>
      </c>
      <c r="CD75" s="18">
        <v>0</v>
      </c>
      <c r="CE75" s="18">
        <v>0</v>
      </c>
      <c r="CF75" s="18">
        <v>0</v>
      </c>
      <c r="CG75" s="18">
        <v>0</v>
      </c>
      <c r="CH75" s="18">
        <v>0</v>
      </c>
      <c r="CI75" s="18">
        <v>0</v>
      </c>
      <c r="CJ75" s="18">
        <v>0</v>
      </c>
      <c r="CK75" s="18">
        <v>0</v>
      </c>
      <c r="CL75" s="18">
        <v>0</v>
      </c>
      <c r="CM75" s="18">
        <v>0</v>
      </c>
      <c r="CN75" s="18">
        <v>0</v>
      </c>
      <c r="CO75" s="18">
        <f t="shared" si="116"/>
        <v>0</v>
      </c>
      <c r="CP75" s="18">
        <v>0</v>
      </c>
      <c r="CQ75" s="18">
        <v>0</v>
      </c>
      <c r="CR75" s="18">
        <v>0</v>
      </c>
      <c r="CS75" s="18">
        <v>0</v>
      </c>
      <c r="CT75" s="18">
        <v>0</v>
      </c>
      <c r="CU75" s="18">
        <v>0</v>
      </c>
      <c r="CV75" s="18">
        <v>0</v>
      </c>
      <c r="CW75" s="18">
        <v>0</v>
      </c>
      <c r="CX75" s="18">
        <v>0</v>
      </c>
      <c r="CY75" s="18">
        <v>0</v>
      </c>
      <c r="CZ75" s="18">
        <v>0</v>
      </c>
      <c r="DA75" s="18">
        <v>0</v>
      </c>
      <c r="DB75" s="18">
        <f t="shared" si="117"/>
        <v>0</v>
      </c>
      <c r="DC75" s="18">
        <v>0</v>
      </c>
      <c r="DD75" s="18">
        <v>0</v>
      </c>
      <c r="DE75" s="18">
        <v>0</v>
      </c>
      <c r="DF75" s="18">
        <v>0</v>
      </c>
      <c r="DG75" s="18">
        <v>0</v>
      </c>
      <c r="DH75" s="18">
        <v>0</v>
      </c>
      <c r="DI75" s="18">
        <v>0</v>
      </c>
      <c r="DJ75" s="18">
        <v>0</v>
      </c>
      <c r="DK75" s="18">
        <v>0</v>
      </c>
      <c r="DL75" s="18">
        <v>0</v>
      </c>
      <c r="DM75" s="18">
        <v>0</v>
      </c>
      <c r="DN75" s="18">
        <v>0</v>
      </c>
      <c r="DO75" s="18">
        <f t="shared" si="118"/>
        <v>0</v>
      </c>
      <c r="DP75" s="18">
        <v>0</v>
      </c>
      <c r="DQ75" s="18">
        <v>0</v>
      </c>
      <c r="DR75" s="18">
        <v>0</v>
      </c>
      <c r="DS75" s="18">
        <v>0</v>
      </c>
      <c r="DT75" s="18">
        <v>0</v>
      </c>
      <c r="DU75" s="18">
        <v>0</v>
      </c>
      <c r="DV75" s="18">
        <v>0</v>
      </c>
      <c r="DW75" s="18">
        <v>0</v>
      </c>
      <c r="DX75" s="18">
        <v>0</v>
      </c>
      <c r="DY75" s="18">
        <v>0</v>
      </c>
      <c r="DZ75" s="18">
        <v>0</v>
      </c>
      <c r="EA75" s="18">
        <v>0</v>
      </c>
      <c r="EB75" s="18">
        <f t="shared" si="119"/>
        <v>0</v>
      </c>
      <c r="EC75" s="18">
        <v>0</v>
      </c>
      <c r="ED75" s="18">
        <v>0</v>
      </c>
      <c r="EE75" s="18">
        <v>0</v>
      </c>
      <c r="EF75" s="18">
        <v>0</v>
      </c>
      <c r="EG75" s="18">
        <v>0</v>
      </c>
      <c r="EH75" s="18">
        <v>0</v>
      </c>
      <c r="EI75" s="18">
        <v>0</v>
      </c>
      <c r="EJ75" s="18">
        <v>0</v>
      </c>
      <c r="EK75" s="18">
        <v>0</v>
      </c>
      <c r="EL75" s="18">
        <v>0</v>
      </c>
      <c r="EM75" s="18">
        <v>0</v>
      </c>
      <c r="EN75" s="18">
        <v>0</v>
      </c>
      <c r="EO75" s="18">
        <f t="shared" si="125"/>
        <v>0</v>
      </c>
      <c r="EP75" s="24">
        <v>0</v>
      </c>
      <c r="EQ75" s="18">
        <v>0</v>
      </c>
      <c r="ER75" s="18">
        <v>0</v>
      </c>
      <c r="ES75" s="18">
        <v>0</v>
      </c>
      <c r="ET75" s="18">
        <v>0</v>
      </c>
      <c r="EU75" s="18">
        <v>0</v>
      </c>
      <c r="EV75" s="18">
        <v>0</v>
      </c>
      <c r="EW75" s="18">
        <v>0</v>
      </c>
      <c r="EX75" s="18">
        <v>0</v>
      </c>
      <c r="EY75" s="18">
        <v>0</v>
      </c>
      <c r="EZ75" s="18">
        <v>0</v>
      </c>
      <c r="FA75" s="18">
        <v>0</v>
      </c>
      <c r="FB75" s="18">
        <f t="shared" si="126"/>
        <v>0</v>
      </c>
      <c r="FC75" s="24">
        <v>0</v>
      </c>
      <c r="FD75" s="18">
        <v>0</v>
      </c>
      <c r="FE75" s="18">
        <v>0</v>
      </c>
      <c r="FF75" s="18">
        <v>0</v>
      </c>
      <c r="FG75" s="18">
        <v>0</v>
      </c>
      <c r="FH75" s="18">
        <v>0</v>
      </c>
      <c r="FI75" s="18">
        <v>0</v>
      </c>
      <c r="FJ75" s="18">
        <v>0</v>
      </c>
      <c r="FK75" s="18">
        <v>0</v>
      </c>
      <c r="FL75" s="18">
        <v>0</v>
      </c>
      <c r="FM75" s="18">
        <v>0</v>
      </c>
      <c r="FN75" s="18">
        <v>0</v>
      </c>
      <c r="FO75" s="18">
        <f t="shared" si="127"/>
        <v>0</v>
      </c>
      <c r="FP75" s="24">
        <v>0</v>
      </c>
      <c r="FQ75" s="18">
        <v>0</v>
      </c>
      <c r="FR75" s="18">
        <v>0</v>
      </c>
      <c r="FS75" s="18">
        <v>0</v>
      </c>
      <c r="FT75" s="18">
        <v>0</v>
      </c>
      <c r="FU75" s="18">
        <v>0</v>
      </c>
      <c r="FV75" s="18">
        <v>0</v>
      </c>
      <c r="FW75" s="18">
        <v>0</v>
      </c>
      <c r="FX75" s="18">
        <v>0</v>
      </c>
      <c r="FY75" s="18">
        <v>0</v>
      </c>
      <c r="FZ75" s="18">
        <v>0</v>
      </c>
      <c r="GA75" s="18">
        <v>0</v>
      </c>
      <c r="GB75" s="18">
        <f t="shared" si="128"/>
        <v>0</v>
      </c>
      <c r="GC75" s="24">
        <v>0</v>
      </c>
      <c r="GD75" s="18">
        <v>0</v>
      </c>
      <c r="GE75" s="18">
        <v>0</v>
      </c>
      <c r="GF75" s="18">
        <v>0</v>
      </c>
      <c r="GG75" s="18">
        <v>0</v>
      </c>
      <c r="GH75" s="18">
        <v>0</v>
      </c>
      <c r="GI75" s="18">
        <v>0</v>
      </c>
      <c r="GJ75" s="18">
        <v>0</v>
      </c>
      <c r="GK75" s="18">
        <v>0</v>
      </c>
      <c r="GL75" s="18">
        <v>0</v>
      </c>
      <c r="GM75" s="18">
        <v>0</v>
      </c>
      <c r="GN75" s="18">
        <v>0</v>
      </c>
      <c r="GO75" s="25">
        <f t="shared" si="120"/>
        <v>0</v>
      </c>
      <c r="GP75" s="24">
        <v>0</v>
      </c>
      <c r="GQ75" s="18">
        <v>0</v>
      </c>
      <c r="GR75" s="18">
        <v>0</v>
      </c>
      <c r="GS75" s="18">
        <v>0</v>
      </c>
      <c r="GT75" s="18">
        <v>0</v>
      </c>
      <c r="GU75" s="18">
        <v>0</v>
      </c>
      <c r="GV75" s="18">
        <v>0</v>
      </c>
      <c r="GW75" s="18">
        <v>0</v>
      </c>
      <c r="GX75" s="18">
        <v>0</v>
      </c>
      <c r="GY75" s="18">
        <v>0</v>
      </c>
      <c r="GZ75" s="18">
        <v>0</v>
      </c>
      <c r="HA75" s="18">
        <v>0</v>
      </c>
      <c r="HB75" s="25">
        <f t="shared" si="129"/>
        <v>0</v>
      </c>
      <c r="HC75" s="24">
        <v>0</v>
      </c>
      <c r="HD75" s="24">
        <v>0</v>
      </c>
      <c r="HE75" s="24">
        <v>0</v>
      </c>
      <c r="HF75" s="24">
        <v>0</v>
      </c>
      <c r="HG75" s="24">
        <v>0</v>
      </c>
      <c r="HH75" s="24">
        <v>0</v>
      </c>
      <c r="HI75" s="24">
        <v>0</v>
      </c>
      <c r="HJ75" s="24">
        <v>0</v>
      </c>
      <c r="HK75" s="24">
        <v>0</v>
      </c>
      <c r="HL75" s="24">
        <v>0</v>
      </c>
      <c r="HM75" s="24">
        <v>0</v>
      </c>
      <c r="HN75" s="24">
        <v>0</v>
      </c>
      <c r="HO75" s="25">
        <f t="shared" si="121"/>
        <v>0</v>
      </c>
      <c r="HP75" s="24">
        <v>0</v>
      </c>
      <c r="HQ75" s="24">
        <v>0</v>
      </c>
      <c r="HR75" s="24">
        <v>0</v>
      </c>
      <c r="HS75" s="24">
        <v>0</v>
      </c>
      <c r="HT75" s="24">
        <v>0</v>
      </c>
      <c r="HU75" s="24">
        <v>0</v>
      </c>
      <c r="HV75" s="24">
        <v>0</v>
      </c>
      <c r="HW75" s="24">
        <v>0</v>
      </c>
      <c r="HX75" s="24">
        <v>0</v>
      </c>
      <c r="HY75" s="24">
        <v>0</v>
      </c>
      <c r="HZ75" s="24">
        <v>0</v>
      </c>
      <c r="IA75" s="24">
        <v>0</v>
      </c>
      <c r="IB75" s="25">
        <f t="shared" si="130"/>
        <v>0</v>
      </c>
      <c r="IC75" s="24">
        <v>0</v>
      </c>
      <c r="ID75" s="24">
        <v>0</v>
      </c>
      <c r="IE75" s="24">
        <v>0</v>
      </c>
      <c r="IF75" s="24">
        <v>0</v>
      </c>
      <c r="IG75" s="24">
        <v>0</v>
      </c>
      <c r="IH75" s="24">
        <v>0</v>
      </c>
      <c r="II75" s="24">
        <v>0</v>
      </c>
      <c r="IJ75" s="24">
        <v>0</v>
      </c>
      <c r="IK75" s="24">
        <v>0</v>
      </c>
      <c r="IL75" s="24">
        <v>0</v>
      </c>
      <c r="IM75" s="24">
        <v>0</v>
      </c>
      <c r="IN75" s="24">
        <v>0</v>
      </c>
      <c r="IO75" s="25">
        <f t="shared" si="131"/>
        <v>0</v>
      </c>
      <c r="IP75" s="24">
        <v>0</v>
      </c>
      <c r="IQ75" s="24">
        <v>0</v>
      </c>
      <c r="IR75" s="24">
        <v>0</v>
      </c>
      <c r="IS75" s="24">
        <v>0</v>
      </c>
      <c r="IT75" s="24">
        <v>0</v>
      </c>
      <c r="IU75" s="24">
        <v>0</v>
      </c>
      <c r="IV75" s="24">
        <v>0</v>
      </c>
      <c r="IW75" s="24">
        <v>0</v>
      </c>
      <c r="IX75" s="24">
        <v>0</v>
      </c>
      <c r="IY75" s="24">
        <v>0</v>
      </c>
      <c r="IZ75" s="24">
        <v>0</v>
      </c>
      <c r="JA75" s="24"/>
      <c r="JB75" s="25">
        <f t="shared" si="132"/>
        <v>0</v>
      </c>
    </row>
    <row r="76" spans="1:262" ht="15.9" customHeight="1">
      <c r="A76" s="17" t="s">
        <v>110</v>
      </c>
      <c r="B76" s="17" t="s">
        <v>16</v>
      </c>
      <c r="C76" s="18">
        <v>0</v>
      </c>
      <c r="D76" s="18">
        <v>0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18">
        <v>0</v>
      </c>
      <c r="N76" s="18">
        <v>0</v>
      </c>
      <c r="O76" s="18">
        <f t="shared" si="122"/>
        <v>0</v>
      </c>
      <c r="P76" s="18">
        <v>0</v>
      </c>
      <c r="Q76" s="18">
        <v>0</v>
      </c>
      <c r="R76" s="18">
        <v>0</v>
      </c>
      <c r="S76" s="18">
        <v>0</v>
      </c>
      <c r="T76" s="18">
        <v>0</v>
      </c>
      <c r="U76" s="18">
        <v>0</v>
      </c>
      <c r="V76" s="18">
        <v>0</v>
      </c>
      <c r="W76" s="18">
        <v>0</v>
      </c>
      <c r="X76" s="18">
        <v>0</v>
      </c>
      <c r="Y76" s="18">
        <v>0</v>
      </c>
      <c r="Z76" s="18">
        <v>0</v>
      </c>
      <c r="AA76" s="18">
        <v>0</v>
      </c>
      <c r="AB76" s="18">
        <f t="shared" si="123"/>
        <v>0</v>
      </c>
      <c r="AC76" s="18">
        <v>0</v>
      </c>
      <c r="AD76" s="18">
        <v>0</v>
      </c>
      <c r="AE76" s="18">
        <v>0</v>
      </c>
      <c r="AF76" s="18">
        <v>0</v>
      </c>
      <c r="AG76" s="18">
        <v>0</v>
      </c>
      <c r="AH76" s="18">
        <v>0</v>
      </c>
      <c r="AI76" s="18">
        <v>0</v>
      </c>
      <c r="AJ76" s="18">
        <v>0</v>
      </c>
      <c r="AK76" s="18">
        <v>0</v>
      </c>
      <c r="AL76" s="18">
        <v>0</v>
      </c>
      <c r="AM76" s="18">
        <v>0</v>
      </c>
      <c r="AN76" s="18">
        <v>0</v>
      </c>
      <c r="AO76" s="18">
        <f t="shared" si="124"/>
        <v>0</v>
      </c>
      <c r="AP76" s="18">
        <v>0</v>
      </c>
      <c r="AQ76" s="18">
        <v>0</v>
      </c>
      <c r="AR76" s="18">
        <v>0</v>
      </c>
      <c r="AS76" s="18">
        <v>0</v>
      </c>
      <c r="AT76" s="18">
        <v>0</v>
      </c>
      <c r="AU76" s="18">
        <v>0</v>
      </c>
      <c r="AV76" s="18">
        <v>0</v>
      </c>
      <c r="AW76" s="18">
        <v>0</v>
      </c>
      <c r="AX76" s="18">
        <v>0</v>
      </c>
      <c r="AY76" s="18">
        <v>0</v>
      </c>
      <c r="AZ76" s="18">
        <v>0</v>
      </c>
      <c r="BA76" s="18">
        <v>0</v>
      </c>
      <c r="BB76" s="18">
        <f t="shared" si="113"/>
        <v>0</v>
      </c>
      <c r="BC76" s="18">
        <v>0</v>
      </c>
      <c r="BD76" s="18">
        <v>0</v>
      </c>
      <c r="BE76" s="18">
        <v>0</v>
      </c>
      <c r="BF76" s="18">
        <v>0</v>
      </c>
      <c r="BG76" s="18">
        <v>0</v>
      </c>
      <c r="BH76" s="18">
        <v>0</v>
      </c>
      <c r="BI76" s="18">
        <v>0</v>
      </c>
      <c r="BJ76" s="18">
        <v>0</v>
      </c>
      <c r="BK76" s="18">
        <v>0</v>
      </c>
      <c r="BL76" s="18">
        <v>0</v>
      </c>
      <c r="BM76" s="18">
        <v>0</v>
      </c>
      <c r="BN76" s="18">
        <v>0</v>
      </c>
      <c r="BO76" s="18">
        <f t="shared" si="114"/>
        <v>0</v>
      </c>
      <c r="BP76" s="18">
        <v>0</v>
      </c>
      <c r="BQ76" s="18">
        <v>0</v>
      </c>
      <c r="BR76" s="18">
        <v>0</v>
      </c>
      <c r="BS76" s="18">
        <v>0</v>
      </c>
      <c r="BT76" s="18">
        <v>0</v>
      </c>
      <c r="BU76" s="18">
        <v>0</v>
      </c>
      <c r="BV76" s="18">
        <v>0</v>
      </c>
      <c r="BW76" s="18">
        <v>0</v>
      </c>
      <c r="BX76" s="18">
        <v>0</v>
      </c>
      <c r="BY76" s="18">
        <v>0</v>
      </c>
      <c r="BZ76" s="18">
        <v>0</v>
      </c>
      <c r="CA76" s="18">
        <v>0</v>
      </c>
      <c r="CB76" s="18">
        <f t="shared" si="115"/>
        <v>0</v>
      </c>
      <c r="CC76" s="18">
        <v>0</v>
      </c>
      <c r="CD76" s="18">
        <v>0</v>
      </c>
      <c r="CE76" s="18">
        <v>0</v>
      </c>
      <c r="CF76" s="18">
        <v>0</v>
      </c>
      <c r="CG76" s="18">
        <v>0</v>
      </c>
      <c r="CH76" s="18">
        <v>0</v>
      </c>
      <c r="CI76" s="18">
        <v>0</v>
      </c>
      <c r="CJ76" s="18">
        <v>0</v>
      </c>
      <c r="CK76" s="18">
        <v>0</v>
      </c>
      <c r="CL76" s="18">
        <v>0</v>
      </c>
      <c r="CM76" s="18">
        <v>0</v>
      </c>
      <c r="CN76" s="18">
        <v>0</v>
      </c>
      <c r="CO76" s="18">
        <f t="shared" si="116"/>
        <v>0</v>
      </c>
      <c r="CP76" s="18">
        <v>0</v>
      </c>
      <c r="CQ76" s="18">
        <v>0</v>
      </c>
      <c r="CR76" s="18">
        <v>0</v>
      </c>
      <c r="CS76" s="18">
        <v>0</v>
      </c>
      <c r="CT76" s="18">
        <v>0</v>
      </c>
      <c r="CU76" s="18">
        <v>0</v>
      </c>
      <c r="CV76" s="18">
        <v>0</v>
      </c>
      <c r="CW76" s="18">
        <v>0</v>
      </c>
      <c r="CX76" s="18">
        <v>0</v>
      </c>
      <c r="CY76" s="18">
        <v>0</v>
      </c>
      <c r="CZ76" s="18">
        <v>0</v>
      </c>
      <c r="DA76" s="18">
        <v>0</v>
      </c>
      <c r="DB76" s="18">
        <f t="shared" si="117"/>
        <v>0</v>
      </c>
      <c r="DC76" s="18">
        <v>0</v>
      </c>
      <c r="DD76" s="18">
        <v>0</v>
      </c>
      <c r="DE76" s="18">
        <v>0</v>
      </c>
      <c r="DF76" s="18">
        <v>0</v>
      </c>
      <c r="DG76" s="18">
        <v>0</v>
      </c>
      <c r="DH76" s="18">
        <v>0</v>
      </c>
      <c r="DI76" s="18">
        <v>0</v>
      </c>
      <c r="DJ76" s="18">
        <v>0</v>
      </c>
      <c r="DK76" s="18">
        <v>0</v>
      </c>
      <c r="DL76" s="18">
        <v>0</v>
      </c>
      <c r="DM76" s="18">
        <v>0</v>
      </c>
      <c r="DN76" s="18">
        <v>0</v>
      </c>
      <c r="DO76" s="18">
        <f t="shared" si="118"/>
        <v>0</v>
      </c>
      <c r="DP76" s="18">
        <v>0</v>
      </c>
      <c r="DQ76" s="18">
        <v>0</v>
      </c>
      <c r="DR76" s="18">
        <v>0</v>
      </c>
      <c r="DS76" s="18">
        <v>0</v>
      </c>
      <c r="DT76" s="18">
        <v>0</v>
      </c>
      <c r="DU76" s="18">
        <v>0</v>
      </c>
      <c r="DV76" s="18">
        <v>0</v>
      </c>
      <c r="DW76" s="18">
        <v>0</v>
      </c>
      <c r="DX76" s="18">
        <v>0</v>
      </c>
      <c r="DY76" s="18">
        <v>0</v>
      </c>
      <c r="DZ76" s="18">
        <v>0</v>
      </c>
      <c r="EA76" s="18">
        <v>0</v>
      </c>
      <c r="EB76" s="18">
        <f t="shared" si="119"/>
        <v>0</v>
      </c>
      <c r="EC76" s="18">
        <v>0</v>
      </c>
      <c r="ED76" s="18">
        <v>0</v>
      </c>
      <c r="EE76" s="18">
        <v>0</v>
      </c>
      <c r="EF76" s="18">
        <v>0</v>
      </c>
      <c r="EG76" s="18">
        <v>0</v>
      </c>
      <c r="EH76" s="18">
        <v>0</v>
      </c>
      <c r="EI76" s="18">
        <v>0</v>
      </c>
      <c r="EJ76" s="18">
        <v>0</v>
      </c>
      <c r="EK76" s="18">
        <v>0</v>
      </c>
      <c r="EL76" s="18">
        <v>0</v>
      </c>
      <c r="EM76" s="18">
        <v>0</v>
      </c>
      <c r="EN76" s="18">
        <v>0</v>
      </c>
      <c r="EO76" s="18">
        <f t="shared" si="125"/>
        <v>0</v>
      </c>
      <c r="EP76" s="24">
        <v>0</v>
      </c>
      <c r="EQ76" s="18">
        <v>0</v>
      </c>
      <c r="ER76" s="18">
        <v>0</v>
      </c>
      <c r="ES76" s="18">
        <v>0</v>
      </c>
      <c r="ET76" s="18">
        <v>0</v>
      </c>
      <c r="EU76" s="18">
        <v>0</v>
      </c>
      <c r="EV76" s="18">
        <v>0</v>
      </c>
      <c r="EW76" s="18">
        <v>0</v>
      </c>
      <c r="EX76" s="18">
        <v>0</v>
      </c>
      <c r="EY76" s="18">
        <v>0</v>
      </c>
      <c r="EZ76" s="18">
        <v>0</v>
      </c>
      <c r="FA76" s="18">
        <v>0</v>
      </c>
      <c r="FB76" s="18">
        <f t="shared" si="126"/>
        <v>0</v>
      </c>
      <c r="FC76" s="24">
        <v>0</v>
      </c>
      <c r="FD76" s="18">
        <v>0</v>
      </c>
      <c r="FE76" s="18">
        <v>0</v>
      </c>
      <c r="FF76" s="18">
        <v>0</v>
      </c>
      <c r="FG76" s="18">
        <v>0</v>
      </c>
      <c r="FH76" s="18">
        <v>0</v>
      </c>
      <c r="FI76" s="18">
        <v>0</v>
      </c>
      <c r="FJ76" s="18">
        <v>0</v>
      </c>
      <c r="FK76" s="18">
        <v>0</v>
      </c>
      <c r="FL76" s="18">
        <v>0</v>
      </c>
      <c r="FM76" s="18">
        <v>0</v>
      </c>
      <c r="FN76" s="18">
        <v>0</v>
      </c>
      <c r="FO76" s="18">
        <f t="shared" si="127"/>
        <v>0</v>
      </c>
      <c r="FP76" s="24">
        <v>0</v>
      </c>
      <c r="FQ76" s="18">
        <v>0</v>
      </c>
      <c r="FR76" s="18">
        <v>0</v>
      </c>
      <c r="FS76" s="18">
        <v>0</v>
      </c>
      <c r="FT76" s="18">
        <v>0</v>
      </c>
      <c r="FU76" s="18">
        <v>0</v>
      </c>
      <c r="FV76" s="18">
        <v>0</v>
      </c>
      <c r="FW76" s="18">
        <v>0</v>
      </c>
      <c r="FX76" s="18">
        <v>0</v>
      </c>
      <c r="FY76" s="18">
        <v>0</v>
      </c>
      <c r="FZ76" s="18">
        <v>0</v>
      </c>
      <c r="GA76" s="18">
        <v>0</v>
      </c>
      <c r="GB76" s="18">
        <f t="shared" si="128"/>
        <v>0</v>
      </c>
      <c r="GC76" s="24">
        <v>0</v>
      </c>
      <c r="GD76" s="18">
        <v>0</v>
      </c>
      <c r="GE76" s="18">
        <v>0</v>
      </c>
      <c r="GF76" s="18">
        <v>0</v>
      </c>
      <c r="GG76" s="18">
        <v>0</v>
      </c>
      <c r="GH76" s="18">
        <v>0</v>
      </c>
      <c r="GI76" s="18">
        <v>0</v>
      </c>
      <c r="GJ76" s="18">
        <v>0</v>
      </c>
      <c r="GK76" s="18">
        <v>0</v>
      </c>
      <c r="GL76" s="18">
        <v>0</v>
      </c>
      <c r="GM76" s="18">
        <v>0</v>
      </c>
      <c r="GN76" s="18">
        <v>0</v>
      </c>
      <c r="GO76" s="25">
        <f t="shared" si="120"/>
        <v>0</v>
      </c>
      <c r="GP76" s="24">
        <v>0</v>
      </c>
      <c r="GQ76" s="18">
        <v>0</v>
      </c>
      <c r="GR76" s="18">
        <v>0</v>
      </c>
      <c r="GS76" s="18">
        <v>0</v>
      </c>
      <c r="GT76" s="18">
        <v>0</v>
      </c>
      <c r="GU76" s="18">
        <v>0</v>
      </c>
      <c r="GV76" s="18">
        <v>0</v>
      </c>
      <c r="GW76" s="18">
        <v>0</v>
      </c>
      <c r="GX76" s="18">
        <v>0</v>
      </c>
      <c r="GY76" s="18">
        <v>0</v>
      </c>
      <c r="GZ76" s="18">
        <v>0</v>
      </c>
      <c r="HA76" s="18">
        <v>0</v>
      </c>
      <c r="HB76" s="25">
        <f t="shared" si="129"/>
        <v>0</v>
      </c>
      <c r="HC76" s="24">
        <v>0</v>
      </c>
      <c r="HD76" s="24">
        <v>0</v>
      </c>
      <c r="HE76" s="24">
        <v>0</v>
      </c>
      <c r="HF76" s="24">
        <v>0</v>
      </c>
      <c r="HG76" s="24">
        <v>0</v>
      </c>
      <c r="HH76" s="24">
        <v>0</v>
      </c>
      <c r="HI76" s="24">
        <v>0</v>
      </c>
      <c r="HJ76" s="24">
        <v>0</v>
      </c>
      <c r="HK76" s="24">
        <v>0</v>
      </c>
      <c r="HL76" s="24">
        <v>0</v>
      </c>
      <c r="HM76" s="24">
        <v>0</v>
      </c>
      <c r="HN76" s="24">
        <v>0</v>
      </c>
      <c r="HO76" s="25">
        <f t="shared" si="121"/>
        <v>0</v>
      </c>
      <c r="HP76" s="24">
        <v>0</v>
      </c>
      <c r="HQ76" s="24">
        <v>0</v>
      </c>
      <c r="HR76" s="24">
        <v>0</v>
      </c>
      <c r="HS76" s="24">
        <v>0</v>
      </c>
      <c r="HT76" s="24">
        <v>0</v>
      </c>
      <c r="HU76" s="24">
        <v>0</v>
      </c>
      <c r="HV76" s="24">
        <v>0</v>
      </c>
      <c r="HW76" s="24">
        <v>0</v>
      </c>
      <c r="HX76" s="24">
        <v>0</v>
      </c>
      <c r="HY76" s="24">
        <v>0</v>
      </c>
      <c r="HZ76" s="24">
        <v>0</v>
      </c>
      <c r="IA76" s="24">
        <v>0</v>
      </c>
      <c r="IB76" s="25">
        <f t="shared" si="130"/>
        <v>0</v>
      </c>
      <c r="IC76" s="24">
        <v>0</v>
      </c>
      <c r="ID76" s="24">
        <v>0</v>
      </c>
      <c r="IE76" s="24">
        <v>0</v>
      </c>
      <c r="IF76" s="24">
        <v>0</v>
      </c>
      <c r="IG76" s="24">
        <v>0</v>
      </c>
      <c r="IH76" s="24">
        <v>0</v>
      </c>
      <c r="II76" s="24">
        <v>0</v>
      </c>
      <c r="IJ76" s="24">
        <v>0</v>
      </c>
      <c r="IK76" s="24">
        <v>0</v>
      </c>
      <c r="IL76" s="24">
        <v>0</v>
      </c>
      <c r="IM76" s="24">
        <v>0</v>
      </c>
      <c r="IN76" s="24">
        <v>0</v>
      </c>
      <c r="IO76" s="25">
        <f t="shared" si="131"/>
        <v>0</v>
      </c>
      <c r="IP76" s="24">
        <v>0</v>
      </c>
      <c r="IQ76" s="24">
        <v>0</v>
      </c>
      <c r="IR76" s="24">
        <v>0</v>
      </c>
      <c r="IS76" s="24">
        <v>0</v>
      </c>
      <c r="IT76" s="24">
        <v>0</v>
      </c>
      <c r="IU76" s="24">
        <v>0</v>
      </c>
      <c r="IV76" s="24">
        <v>0</v>
      </c>
      <c r="IW76" s="24">
        <v>0</v>
      </c>
      <c r="IX76" s="24">
        <v>0</v>
      </c>
      <c r="IY76" s="24">
        <v>0</v>
      </c>
      <c r="IZ76" s="24">
        <v>0</v>
      </c>
      <c r="JA76" s="24"/>
      <c r="JB76" s="25">
        <f t="shared" si="132"/>
        <v>0</v>
      </c>
    </row>
    <row r="77" spans="1:262" ht="15.9" customHeight="1">
      <c r="A77" s="17" t="s">
        <v>111</v>
      </c>
      <c r="B77" s="17" t="s">
        <v>10</v>
      </c>
      <c r="C77" s="18">
        <v>0</v>
      </c>
      <c r="D77" s="18">
        <v>0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18">
        <v>0</v>
      </c>
      <c r="N77" s="18">
        <v>0</v>
      </c>
      <c r="O77" s="18">
        <f t="shared" si="122"/>
        <v>0</v>
      </c>
      <c r="P77" s="18">
        <v>0</v>
      </c>
      <c r="Q77" s="18">
        <v>0</v>
      </c>
      <c r="R77" s="18">
        <v>0</v>
      </c>
      <c r="S77" s="18">
        <v>0</v>
      </c>
      <c r="T77" s="18">
        <v>0</v>
      </c>
      <c r="U77" s="18">
        <v>0</v>
      </c>
      <c r="V77" s="18">
        <v>0</v>
      </c>
      <c r="W77" s="18">
        <v>0</v>
      </c>
      <c r="X77" s="18">
        <v>0</v>
      </c>
      <c r="Y77" s="18">
        <v>0</v>
      </c>
      <c r="Z77" s="18">
        <v>0</v>
      </c>
      <c r="AA77" s="18">
        <v>0</v>
      </c>
      <c r="AB77" s="18">
        <f t="shared" si="123"/>
        <v>0</v>
      </c>
      <c r="AC77" s="18">
        <v>0</v>
      </c>
      <c r="AD77" s="18">
        <v>0</v>
      </c>
      <c r="AE77" s="18">
        <v>0</v>
      </c>
      <c r="AF77" s="18">
        <v>0</v>
      </c>
      <c r="AG77" s="18">
        <v>0</v>
      </c>
      <c r="AH77" s="18">
        <v>0</v>
      </c>
      <c r="AI77" s="18">
        <v>0</v>
      </c>
      <c r="AJ77" s="18">
        <v>0</v>
      </c>
      <c r="AK77" s="18">
        <v>0</v>
      </c>
      <c r="AL77" s="18">
        <v>0</v>
      </c>
      <c r="AM77" s="18">
        <v>0</v>
      </c>
      <c r="AN77" s="18">
        <v>0</v>
      </c>
      <c r="AO77" s="18">
        <f t="shared" si="124"/>
        <v>0</v>
      </c>
      <c r="AP77" s="18">
        <v>0</v>
      </c>
      <c r="AQ77" s="18">
        <v>0</v>
      </c>
      <c r="AR77" s="18">
        <v>0</v>
      </c>
      <c r="AS77" s="18">
        <v>0</v>
      </c>
      <c r="AT77" s="18">
        <v>0</v>
      </c>
      <c r="AU77" s="18">
        <v>0</v>
      </c>
      <c r="AV77" s="18">
        <v>0</v>
      </c>
      <c r="AW77" s="18">
        <v>0</v>
      </c>
      <c r="AX77" s="18">
        <v>0</v>
      </c>
      <c r="AY77" s="18">
        <v>0</v>
      </c>
      <c r="AZ77" s="18">
        <v>0</v>
      </c>
      <c r="BA77" s="18">
        <v>0</v>
      </c>
      <c r="BB77" s="18">
        <f t="shared" si="113"/>
        <v>0</v>
      </c>
      <c r="BC77" s="18">
        <v>0</v>
      </c>
      <c r="BD77" s="18">
        <v>0</v>
      </c>
      <c r="BE77" s="18">
        <v>0</v>
      </c>
      <c r="BF77" s="18">
        <v>0</v>
      </c>
      <c r="BG77" s="18">
        <v>0</v>
      </c>
      <c r="BH77" s="18">
        <v>0</v>
      </c>
      <c r="BI77" s="18">
        <v>0</v>
      </c>
      <c r="BJ77" s="18">
        <v>0</v>
      </c>
      <c r="BK77" s="18">
        <v>0</v>
      </c>
      <c r="BL77" s="18">
        <v>0</v>
      </c>
      <c r="BM77" s="18">
        <v>0</v>
      </c>
      <c r="BN77" s="18">
        <v>0</v>
      </c>
      <c r="BO77" s="18">
        <f t="shared" si="114"/>
        <v>0</v>
      </c>
      <c r="BP77" s="18">
        <v>0</v>
      </c>
      <c r="BQ77" s="18">
        <v>0</v>
      </c>
      <c r="BR77" s="18">
        <v>0</v>
      </c>
      <c r="BS77" s="18">
        <v>0</v>
      </c>
      <c r="BT77" s="18">
        <v>0</v>
      </c>
      <c r="BU77" s="18">
        <v>0</v>
      </c>
      <c r="BV77" s="18">
        <v>0</v>
      </c>
      <c r="BW77" s="18">
        <v>0</v>
      </c>
      <c r="BX77" s="18">
        <v>0</v>
      </c>
      <c r="BY77" s="18">
        <v>0</v>
      </c>
      <c r="BZ77" s="18">
        <v>0</v>
      </c>
      <c r="CA77" s="18">
        <v>0</v>
      </c>
      <c r="CB77" s="18">
        <f t="shared" si="115"/>
        <v>0</v>
      </c>
      <c r="CC77" s="18">
        <v>0</v>
      </c>
      <c r="CD77" s="18">
        <v>0</v>
      </c>
      <c r="CE77" s="18">
        <v>0</v>
      </c>
      <c r="CF77" s="18">
        <v>0</v>
      </c>
      <c r="CG77" s="18">
        <v>0</v>
      </c>
      <c r="CH77" s="18">
        <v>0</v>
      </c>
      <c r="CI77" s="18">
        <v>0</v>
      </c>
      <c r="CJ77" s="18">
        <v>0</v>
      </c>
      <c r="CK77" s="18">
        <v>0</v>
      </c>
      <c r="CL77" s="18">
        <v>0</v>
      </c>
      <c r="CM77" s="18">
        <v>0</v>
      </c>
      <c r="CN77" s="18">
        <v>0</v>
      </c>
      <c r="CO77" s="18">
        <f t="shared" si="116"/>
        <v>0</v>
      </c>
      <c r="CP77" s="18">
        <v>0</v>
      </c>
      <c r="CQ77" s="18">
        <v>0</v>
      </c>
      <c r="CR77" s="18">
        <v>0</v>
      </c>
      <c r="CS77" s="18">
        <v>0</v>
      </c>
      <c r="CT77" s="18">
        <v>0</v>
      </c>
      <c r="CU77" s="18">
        <v>0</v>
      </c>
      <c r="CV77" s="18">
        <v>0</v>
      </c>
      <c r="CW77" s="18">
        <v>0</v>
      </c>
      <c r="CX77" s="18">
        <v>0</v>
      </c>
      <c r="CY77" s="18">
        <v>0</v>
      </c>
      <c r="CZ77" s="18">
        <v>0</v>
      </c>
      <c r="DA77" s="18">
        <v>0</v>
      </c>
      <c r="DB77" s="18">
        <f t="shared" si="117"/>
        <v>0</v>
      </c>
      <c r="DC77" s="18">
        <v>0</v>
      </c>
      <c r="DD77" s="18">
        <v>0</v>
      </c>
      <c r="DE77" s="18">
        <v>0</v>
      </c>
      <c r="DF77" s="18">
        <v>0</v>
      </c>
      <c r="DG77" s="18">
        <v>0</v>
      </c>
      <c r="DH77" s="18">
        <v>0</v>
      </c>
      <c r="DI77" s="18">
        <v>0</v>
      </c>
      <c r="DJ77" s="18">
        <v>0</v>
      </c>
      <c r="DK77" s="18">
        <v>0</v>
      </c>
      <c r="DL77" s="18">
        <v>0</v>
      </c>
      <c r="DM77" s="18">
        <v>0</v>
      </c>
      <c r="DN77" s="18">
        <v>0</v>
      </c>
      <c r="DO77" s="18">
        <f t="shared" si="118"/>
        <v>0</v>
      </c>
      <c r="DP77" s="18">
        <v>0</v>
      </c>
      <c r="DQ77" s="18">
        <v>0</v>
      </c>
      <c r="DR77" s="18">
        <v>0</v>
      </c>
      <c r="DS77" s="18">
        <v>0</v>
      </c>
      <c r="DT77" s="18">
        <v>0</v>
      </c>
      <c r="DU77" s="18">
        <v>0</v>
      </c>
      <c r="DV77" s="18">
        <v>0</v>
      </c>
      <c r="DW77" s="18">
        <v>0</v>
      </c>
      <c r="DX77" s="18">
        <v>0</v>
      </c>
      <c r="DY77" s="18">
        <v>0</v>
      </c>
      <c r="DZ77" s="18">
        <v>0</v>
      </c>
      <c r="EA77" s="18">
        <v>0</v>
      </c>
      <c r="EB77" s="18">
        <f t="shared" si="119"/>
        <v>0</v>
      </c>
      <c r="EC77" s="18">
        <v>0</v>
      </c>
      <c r="ED77" s="18">
        <v>0</v>
      </c>
      <c r="EE77" s="18">
        <v>0</v>
      </c>
      <c r="EF77" s="18">
        <v>0</v>
      </c>
      <c r="EG77" s="18">
        <v>0</v>
      </c>
      <c r="EH77" s="18">
        <v>0</v>
      </c>
      <c r="EI77" s="18">
        <v>0</v>
      </c>
      <c r="EJ77" s="18">
        <v>0</v>
      </c>
      <c r="EK77" s="18">
        <v>0</v>
      </c>
      <c r="EL77" s="18">
        <v>0</v>
      </c>
      <c r="EM77" s="18">
        <v>0</v>
      </c>
      <c r="EN77" s="18">
        <v>0</v>
      </c>
      <c r="EO77" s="18">
        <f t="shared" si="125"/>
        <v>0</v>
      </c>
      <c r="EP77" s="24">
        <v>0</v>
      </c>
      <c r="EQ77" s="18">
        <v>0</v>
      </c>
      <c r="ER77" s="18">
        <v>0</v>
      </c>
      <c r="ES77" s="18">
        <v>0</v>
      </c>
      <c r="ET77" s="18">
        <v>0</v>
      </c>
      <c r="EU77" s="18">
        <v>0</v>
      </c>
      <c r="EV77" s="18">
        <v>0</v>
      </c>
      <c r="EW77" s="18">
        <v>0</v>
      </c>
      <c r="EX77" s="18">
        <v>0</v>
      </c>
      <c r="EY77" s="18">
        <v>0</v>
      </c>
      <c r="EZ77" s="18">
        <v>0</v>
      </c>
      <c r="FA77" s="18">
        <v>0</v>
      </c>
      <c r="FB77" s="18">
        <f t="shared" si="126"/>
        <v>0</v>
      </c>
      <c r="FC77" s="24">
        <v>0</v>
      </c>
      <c r="FD77" s="18">
        <v>0</v>
      </c>
      <c r="FE77" s="18">
        <v>0</v>
      </c>
      <c r="FF77" s="18">
        <v>0</v>
      </c>
      <c r="FG77" s="18">
        <v>0</v>
      </c>
      <c r="FH77" s="18">
        <v>0</v>
      </c>
      <c r="FI77" s="18">
        <v>0</v>
      </c>
      <c r="FJ77" s="18">
        <v>0</v>
      </c>
      <c r="FK77" s="18">
        <v>0</v>
      </c>
      <c r="FL77" s="18">
        <v>0</v>
      </c>
      <c r="FM77" s="18">
        <v>0</v>
      </c>
      <c r="FN77" s="18">
        <v>0</v>
      </c>
      <c r="FO77" s="18">
        <f t="shared" si="127"/>
        <v>0</v>
      </c>
      <c r="FP77" s="24">
        <v>0</v>
      </c>
      <c r="FQ77" s="18">
        <v>0</v>
      </c>
      <c r="FR77" s="18">
        <v>0</v>
      </c>
      <c r="FS77" s="18">
        <v>0</v>
      </c>
      <c r="FT77" s="18">
        <v>0</v>
      </c>
      <c r="FU77" s="18">
        <v>0</v>
      </c>
      <c r="FV77" s="18">
        <v>0</v>
      </c>
      <c r="FW77" s="18">
        <v>0</v>
      </c>
      <c r="FX77" s="18">
        <v>0</v>
      </c>
      <c r="FY77" s="18">
        <v>0</v>
      </c>
      <c r="FZ77" s="18">
        <v>0</v>
      </c>
      <c r="GA77" s="18">
        <v>0</v>
      </c>
      <c r="GB77" s="18">
        <f t="shared" si="128"/>
        <v>0</v>
      </c>
      <c r="GC77" s="24">
        <v>0</v>
      </c>
      <c r="GD77" s="18">
        <v>0</v>
      </c>
      <c r="GE77" s="18">
        <v>0</v>
      </c>
      <c r="GF77" s="18">
        <v>0</v>
      </c>
      <c r="GG77" s="18">
        <v>0</v>
      </c>
      <c r="GH77" s="18">
        <v>0</v>
      </c>
      <c r="GI77" s="18">
        <v>0</v>
      </c>
      <c r="GJ77" s="18">
        <v>0</v>
      </c>
      <c r="GK77" s="18">
        <v>0</v>
      </c>
      <c r="GL77" s="18">
        <v>0</v>
      </c>
      <c r="GM77" s="18">
        <v>0</v>
      </c>
      <c r="GN77" s="18">
        <v>0</v>
      </c>
      <c r="GO77" s="25">
        <f t="shared" si="120"/>
        <v>0</v>
      </c>
      <c r="GP77" s="24">
        <v>0</v>
      </c>
      <c r="GQ77" s="18">
        <v>0</v>
      </c>
      <c r="GR77" s="18">
        <v>0</v>
      </c>
      <c r="GS77" s="18">
        <v>0</v>
      </c>
      <c r="GT77" s="18">
        <v>0</v>
      </c>
      <c r="GU77" s="18">
        <v>0</v>
      </c>
      <c r="GV77" s="18">
        <v>0</v>
      </c>
      <c r="GW77" s="18">
        <v>0</v>
      </c>
      <c r="GX77" s="18">
        <v>0</v>
      </c>
      <c r="GY77" s="18">
        <v>0</v>
      </c>
      <c r="GZ77" s="18">
        <v>0</v>
      </c>
      <c r="HA77" s="18">
        <v>0</v>
      </c>
      <c r="HB77" s="25">
        <f t="shared" si="129"/>
        <v>0</v>
      </c>
      <c r="HC77" s="24">
        <v>0</v>
      </c>
      <c r="HD77" s="24">
        <v>0</v>
      </c>
      <c r="HE77" s="24">
        <v>0</v>
      </c>
      <c r="HF77" s="24">
        <v>0</v>
      </c>
      <c r="HG77" s="24">
        <v>0</v>
      </c>
      <c r="HH77" s="24">
        <v>0</v>
      </c>
      <c r="HI77" s="24">
        <v>0</v>
      </c>
      <c r="HJ77" s="24">
        <v>0</v>
      </c>
      <c r="HK77" s="24">
        <v>0</v>
      </c>
      <c r="HL77" s="24">
        <v>0</v>
      </c>
      <c r="HM77" s="24">
        <v>0</v>
      </c>
      <c r="HN77" s="24">
        <v>0</v>
      </c>
      <c r="HO77" s="25">
        <f t="shared" si="121"/>
        <v>0</v>
      </c>
      <c r="HP77" s="24">
        <v>0</v>
      </c>
      <c r="HQ77" s="24">
        <v>0</v>
      </c>
      <c r="HR77" s="24">
        <v>0</v>
      </c>
      <c r="HS77" s="24">
        <v>0</v>
      </c>
      <c r="HT77" s="24">
        <v>0</v>
      </c>
      <c r="HU77" s="24">
        <v>0</v>
      </c>
      <c r="HV77" s="24">
        <v>0</v>
      </c>
      <c r="HW77" s="24">
        <v>0</v>
      </c>
      <c r="HX77" s="24">
        <v>0</v>
      </c>
      <c r="HY77" s="24">
        <v>0</v>
      </c>
      <c r="HZ77" s="24">
        <v>0</v>
      </c>
      <c r="IA77" s="24">
        <v>0</v>
      </c>
      <c r="IB77" s="25">
        <f t="shared" si="130"/>
        <v>0</v>
      </c>
      <c r="IC77" s="24">
        <v>0</v>
      </c>
      <c r="ID77" s="24">
        <v>0</v>
      </c>
      <c r="IE77" s="24">
        <v>0</v>
      </c>
      <c r="IF77" s="24">
        <v>0</v>
      </c>
      <c r="IG77" s="24">
        <v>0</v>
      </c>
      <c r="IH77" s="24">
        <v>0</v>
      </c>
      <c r="II77" s="24">
        <v>0</v>
      </c>
      <c r="IJ77" s="24">
        <v>0</v>
      </c>
      <c r="IK77" s="24">
        <v>0</v>
      </c>
      <c r="IL77" s="24">
        <v>0</v>
      </c>
      <c r="IM77" s="24">
        <v>0</v>
      </c>
      <c r="IN77" s="24">
        <v>0</v>
      </c>
      <c r="IO77" s="25">
        <f t="shared" si="131"/>
        <v>0</v>
      </c>
      <c r="IP77" s="24">
        <v>0</v>
      </c>
      <c r="IQ77" s="24">
        <v>0</v>
      </c>
      <c r="IR77" s="24">
        <v>0</v>
      </c>
      <c r="IS77" s="24">
        <v>0</v>
      </c>
      <c r="IT77" s="24">
        <v>0</v>
      </c>
      <c r="IU77" s="24">
        <v>0</v>
      </c>
      <c r="IV77" s="24">
        <v>0</v>
      </c>
      <c r="IW77" s="24">
        <v>0</v>
      </c>
      <c r="IX77" s="24">
        <v>0</v>
      </c>
      <c r="IY77" s="24">
        <v>0</v>
      </c>
      <c r="IZ77" s="24">
        <v>0</v>
      </c>
      <c r="JA77" s="24"/>
      <c r="JB77" s="25">
        <f t="shared" si="132"/>
        <v>0</v>
      </c>
    </row>
    <row r="78" spans="1:262" ht="15.9" customHeight="1">
      <c r="A78" s="17" t="s">
        <v>112</v>
      </c>
      <c r="B78" s="17" t="s">
        <v>8</v>
      </c>
      <c r="C78" s="18">
        <v>0</v>
      </c>
      <c r="D78" s="18">
        <v>0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18">
        <v>0</v>
      </c>
      <c r="N78" s="18">
        <v>0</v>
      </c>
      <c r="O78" s="18">
        <f t="shared" si="122"/>
        <v>0</v>
      </c>
      <c r="P78" s="18">
        <v>0</v>
      </c>
      <c r="Q78" s="18">
        <v>0</v>
      </c>
      <c r="R78" s="18">
        <v>0</v>
      </c>
      <c r="S78" s="18">
        <v>0</v>
      </c>
      <c r="T78" s="18">
        <v>0</v>
      </c>
      <c r="U78" s="18">
        <v>0</v>
      </c>
      <c r="V78" s="18">
        <v>0</v>
      </c>
      <c r="W78" s="18">
        <v>0</v>
      </c>
      <c r="X78" s="18">
        <v>0</v>
      </c>
      <c r="Y78" s="18">
        <v>0</v>
      </c>
      <c r="Z78" s="18">
        <v>0</v>
      </c>
      <c r="AA78" s="18">
        <v>0</v>
      </c>
      <c r="AB78" s="18">
        <f t="shared" si="123"/>
        <v>0</v>
      </c>
      <c r="AC78" s="18">
        <v>0</v>
      </c>
      <c r="AD78" s="18">
        <v>0</v>
      </c>
      <c r="AE78" s="18">
        <v>0</v>
      </c>
      <c r="AF78" s="18">
        <v>0</v>
      </c>
      <c r="AG78" s="18">
        <v>0</v>
      </c>
      <c r="AH78" s="18">
        <v>0</v>
      </c>
      <c r="AI78" s="18">
        <v>0</v>
      </c>
      <c r="AJ78" s="18">
        <v>0</v>
      </c>
      <c r="AK78" s="18">
        <v>0</v>
      </c>
      <c r="AL78" s="18">
        <v>0</v>
      </c>
      <c r="AM78" s="18">
        <v>0</v>
      </c>
      <c r="AN78" s="18">
        <v>0</v>
      </c>
      <c r="AO78" s="18">
        <f t="shared" si="124"/>
        <v>0</v>
      </c>
      <c r="AP78" s="18">
        <v>0</v>
      </c>
      <c r="AQ78" s="18">
        <v>0</v>
      </c>
      <c r="AR78" s="18">
        <v>0</v>
      </c>
      <c r="AS78" s="18">
        <v>0</v>
      </c>
      <c r="AT78" s="18">
        <v>0</v>
      </c>
      <c r="AU78" s="18">
        <v>0</v>
      </c>
      <c r="AV78" s="18">
        <v>0</v>
      </c>
      <c r="AW78" s="18">
        <v>0</v>
      </c>
      <c r="AX78" s="18">
        <v>0</v>
      </c>
      <c r="AY78" s="18">
        <v>0</v>
      </c>
      <c r="AZ78" s="18">
        <v>0</v>
      </c>
      <c r="BA78" s="18">
        <v>0</v>
      </c>
      <c r="BB78" s="18">
        <f t="shared" si="113"/>
        <v>0</v>
      </c>
      <c r="BC78" s="18">
        <v>0</v>
      </c>
      <c r="BD78" s="18">
        <v>0</v>
      </c>
      <c r="BE78" s="18">
        <v>0</v>
      </c>
      <c r="BF78" s="18">
        <v>0</v>
      </c>
      <c r="BG78" s="18">
        <v>0</v>
      </c>
      <c r="BH78" s="18">
        <v>0</v>
      </c>
      <c r="BI78" s="18">
        <v>0</v>
      </c>
      <c r="BJ78" s="18">
        <v>0</v>
      </c>
      <c r="BK78" s="18">
        <v>0</v>
      </c>
      <c r="BL78" s="18">
        <v>0</v>
      </c>
      <c r="BM78" s="18">
        <v>0</v>
      </c>
      <c r="BN78" s="18">
        <v>0</v>
      </c>
      <c r="BO78" s="18">
        <f t="shared" si="114"/>
        <v>0</v>
      </c>
      <c r="BP78" s="18">
        <v>0</v>
      </c>
      <c r="BQ78" s="18">
        <v>0</v>
      </c>
      <c r="BR78" s="18">
        <v>0</v>
      </c>
      <c r="BS78" s="18">
        <v>0</v>
      </c>
      <c r="BT78" s="18">
        <v>0</v>
      </c>
      <c r="BU78" s="18">
        <v>0</v>
      </c>
      <c r="BV78" s="18">
        <v>0</v>
      </c>
      <c r="BW78" s="18">
        <v>0</v>
      </c>
      <c r="BX78" s="18">
        <v>0</v>
      </c>
      <c r="BY78" s="18">
        <v>0</v>
      </c>
      <c r="BZ78" s="18">
        <v>0</v>
      </c>
      <c r="CA78" s="18">
        <v>0</v>
      </c>
      <c r="CB78" s="18">
        <f t="shared" si="115"/>
        <v>0</v>
      </c>
      <c r="CC78" s="18">
        <v>0</v>
      </c>
      <c r="CD78" s="18">
        <v>0</v>
      </c>
      <c r="CE78" s="18">
        <v>0</v>
      </c>
      <c r="CF78" s="18">
        <v>0</v>
      </c>
      <c r="CG78" s="18">
        <v>0</v>
      </c>
      <c r="CH78" s="18">
        <v>18456.900000000001</v>
      </c>
      <c r="CI78" s="18">
        <v>0</v>
      </c>
      <c r="CJ78" s="18">
        <v>0</v>
      </c>
      <c r="CK78" s="18">
        <v>0</v>
      </c>
      <c r="CL78" s="18">
        <v>0</v>
      </c>
      <c r="CM78" s="18">
        <v>0</v>
      </c>
      <c r="CN78" s="18">
        <v>0</v>
      </c>
      <c r="CO78" s="18">
        <f t="shared" si="116"/>
        <v>18456.900000000001</v>
      </c>
      <c r="CP78" s="18">
        <v>0</v>
      </c>
      <c r="CQ78" s="18">
        <v>0</v>
      </c>
      <c r="CR78" s="18">
        <v>0</v>
      </c>
      <c r="CS78" s="18">
        <v>0</v>
      </c>
      <c r="CT78" s="18">
        <v>0</v>
      </c>
      <c r="CU78" s="18">
        <v>0</v>
      </c>
      <c r="CV78" s="18">
        <v>0</v>
      </c>
      <c r="CW78" s="18">
        <v>0</v>
      </c>
      <c r="CX78" s="18">
        <v>0</v>
      </c>
      <c r="CY78" s="18">
        <v>0</v>
      </c>
      <c r="CZ78" s="18">
        <v>0</v>
      </c>
      <c r="DA78" s="18">
        <v>0</v>
      </c>
      <c r="DB78" s="18">
        <f t="shared" si="117"/>
        <v>0</v>
      </c>
      <c r="DC78" s="18">
        <v>0</v>
      </c>
      <c r="DD78" s="18">
        <v>0</v>
      </c>
      <c r="DE78" s="18">
        <v>0</v>
      </c>
      <c r="DF78" s="18">
        <v>0</v>
      </c>
      <c r="DG78" s="18">
        <v>0</v>
      </c>
      <c r="DH78" s="18">
        <v>0</v>
      </c>
      <c r="DI78" s="18">
        <v>0</v>
      </c>
      <c r="DJ78" s="18">
        <v>0</v>
      </c>
      <c r="DK78" s="18">
        <v>0</v>
      </c>
      <c r="DL78" s="18">
        <v>0</v>
      </c>
      <c r="DM78" s="18">
        <v>0</v>
      </c>
      <c r="DN78" s="18">
        <v>0</v>
      </c>
      <c r="DO78" s="18">
        <f t="shared" si="118"/>
        <v>0</v>
      </c>
      <c r="DP78" s="18">
        <v>0</v>
      </c>
      <c r="DQ78" s="18">
        <v>0</v>
      </c>
      <c r="DR78" s="18">
        <v>0</v>
      </c>
      <c r="DS78" s="18">
        <v>0</v>
      </c>
      <c r="DT78" s="18">
        <v>0</v>
      </c>
      <c r="DU78" s="18">
        <v>0</v>
      </c>
      <c r="DV78" s="18">
        <v>0</v>
      </c>
      <c r="DW78" s="18">
        <v>0</v>
      </c>
      <c r="DX78" s="18">
        <v>0</v>
      </c>
      <c r="DY78" s="18">
        <v>0</v>
      </c>
      <c r="DZ78" s="18">
        <v>0</v>
      </c>
      <c r="EA78" s="18">
        <v>0</v>
      </c>
      <c r="EB78" s="18">
        <f t="shared" si="119"/>
        <v>0</v>
      </c>
      <c r="EC78" s="18">
        <v>0</v>
      </c>
      <c r="ED78" s="18">
        <v>0</v>
      </c>
      <c r="EE78" s="18">
        <v>0</v>
      </c>
      <c r="EF78" s="18">
        <v>0</v>
      </c>
      <c r="EG78" s="18">
        <v>0</v>
      </c>
      <c r="EH78" s="18">
        <v>0</v>
      </c>
      <c r="EI78" s="18">
        <v>0</v>
      </c>
      <c r="EJ78" s="18">
        <v>0</v>
      </c>
      <c r="EK78" s="18">
        <v>0</v>
      </c>
      <c r="EL78" s="18">
        <v>0</v>
      </c>
      <c r="EM78" s="18">
        <v>0</v>
      </c>
      <c r="EN78" s="18">
        <v>0</v>
      </c>
      <c r="EO78" s="18">
        <f t="shared" si="125"/>
        <v>0</v>
      </c>
      <c r="EP78" s="24">
        <v>0</v>
      </c>
      <c r="EQ78" s="18">
        <v>0</v>
      </c>
      <c r="ER78" s="18">
        <v>0</v>
      </c>
      <c r="ES78" s="18">
        <v>0</v>
      </c>
      <c r="ET78" s="18">
        <v>0</v>
      </c>
      <c r="EU78" s="18">
        <v>3260</v>
      </c>
      <c r="EV78" s="18">
        <v>0</v>
      </c>
      <c r="EW78" s="18">
        <v>0</v>
      </c>
      <c r="EX78" s="18">
        <v>0</v>
      </c>
      <c r="EY78" s="18">
        <v>0</v>
      </c>
      <c r="EZ78" s="18">
        <v>0</v>
      </c>
      <c r="FA78" s="18">
        <v>0</v>
      </c>
      <c r="FB78" s="18">
        <f t="shared" si="126"/>
        <v>3260</v>
      </c>
      <c r="FC78" s="24">
        <v>0</v>
      </c>
      <c r="FD78" s="18">
        <v>0</v>
      </c>
      <c r="FE78" s="18">
        <v>0</v>
      </c>
      <c r="FF78" s="18">
        <v>0</v>
      </c>
      <c r="FG78" s="18">
        <v>0</v>
      </c>
      <c r="FH78" s="18">
        <v>0</v>
      </c>
      <c r="FI78" s="18">
        <v>0</v>
      </c>
      <c r="FJ78" s="18">
        <v>0</v>
      </c>
      <c r="FK78" s="18">
        <v>0</v>
      </c>
      <c r="FL78" s="18">
        <v>0</v>
      </c>
      <c r="FM78" s="18">
        <v>0</v>
      </c>
      <c r="FN78" s="18">
        <v>0</v>
      </c>
      <c r="FO78" s="18">
        <f t="shared" si="127"/>
        <v>0</v>
      </c>
      <c r="FP78" s="24">
        <v>0</v>
      </c>
      <c r="FQ78" s="18">
        <v>0</v>
      </c>
      <c r="FR78" s="18">
        <v>0</v>
      </c>
      <c r="FS78" s="18">
        <v>0</v>
      </c>
      <c r="FT78" s="18">
        <v>0</v>
      </c>
      <c r="FU78" s="18">
        <v>0</v>
      </c>
      <c r="FV78" s="18">
        <v>0</v>
      </c>
      <c r="FW78" s="18">
        <v>0</v>
      </c>
      <c r="FX78" s="18">
        <v>0</v>
      </c>
      <c r="FY78" s="18">
        <v>0</v>
      </c>
      <c r="FZ78" s="18">
        <v>0</v>
      </c>
      <c r="GA78" s="18">
        <v>0</v>
      </c>
      <c r="GB78" s="18">
        <f t="shared" si="128"/>
        <v>0</v>
      </c>
      <c r="GC78" s="24">
        <v>0</v>
      </c>
      <c r="GD78" s="18">
        <v>0</v>
      </c>
      <c r="GE78" s="18">
        <v>0</v>
      </c>
      <c r="GF78" s="18">
        <v>0</v>
      </c>
      <c r="GG78" s="18">
        <v>0</v>
      </c>
      <c r="GH78" s="18">
        <v>0</v>
      </c>
      <c r="GI78" s="18">
        <v>0</v>
      </c>
      <c r="GJ78" s="18">
        <v>0</v>
      </c>
      <c r="GK78" s="18">
        <v>0</v>
      </c>
      <c r="GL78" s="18">
        <v>0</v>
      </c>
      <c r="GM78" s="18">
        <v>0</v>
      </c>
      <c r="GN78" s="18">
        <v>0</v>
      </c>
      <c r="GO78" s="25">
        <f t="shared" si="120"/>
        <v>0</v>
      </c>
      <c r="GP78" s="24">
        <v>0</v>
      </c>
      <c r="GQ78" s="18">
        <v>0</v>
      </c>
      <c r="GR78" s="18">
        <v>0</v>
      </c>
      <c r="GS78" s="18">
        <v>0</v>
      </c>
      <c r="GT78" s="18">
        <v>0</v>
      </c>
      <c r="GU78" s="18">
        <v>0</v>
      </c>
      <c r="GV78" s="18">
        <v>0</v>
      </c>
      <c r="GW78" s="18">
        <v>0</v>
      </c>
      <c r="GX78" s="18">
        <v>0</v>
      </c>
      <c r="GY78" s="18">
        <v>0</v>
      </c>
      <c r="GZ78" s="18">
        <v>0</v>
      </c>
      <c r="HA78" s="18">
        <v>0</v>
      </c>
      <c r="HB78" s="25">
        <f t="shared" si="129"/>
        <v>0</v>
      </c>
      <c r="HC78" s="24">
        <v>0</v>
      </c>
      <c r="HD78" s="24">
        <v>0</v>
      </c>
      <c r="HE78" s="24">
        <v>0</v>
      </c>
      <c r="HF78" s="24">
        <v>0</v>
      </c>
      <c r="HG78" s="24">
        <v>0</v>
      </c>
      <c r="HH78" s="24">
        <v>0</v>
      </c>
      <c r="HI78" s="24">
        <v>0</v>
      </c>
      <c r="HJ78" s="24">
        <v>0</v>
      </c>
      <c r="HK78" s="24">
        <v>0</v>
      </c>
      <c r="HL78" s="24">
        <v>0</v>
      </c>
      <c r="HM78" s="24">
        <v>0</v>
      </c>
      <c r="HN78" s="24">
        <v>0</v>
      </c>
      <c r="HO78" s="25">
        <f t="shared" si="121"/>
        <v>0</v>
      </c>
      <c r="HP78" s="24">
        <v>0</v>
      </c>
      <c r="HQ78" s="24">
        <v>0</v>
      </c>
      <c r="HR78" s="24">
        <v>0</v>
      </c>
      <c r="HS78" s="24">
        <v>0</v>
      </c>
      <c r="HT78" s="24">
        <v>0</v>
      </c>
      <c r="HU78" s="24">
        <v>0</v>
      </c>
      <c r="HV78" s="24">
        <v>0</v>
      </c>
      <c r="HW78" s="24">
        <v>0</v>
      </c>
      <c r="HX78" s="24">
        <v>0</v>
      </c>
      <c r="HY78" s="24">
        <v>0</v>
      </c>
      <c r="HZ78" s="24">
        <v>0</v>
      </c>
      <c r="IA78" s="24">
        <v>0</v>
      </c>
      <c r="IB78" s="25">
        <f t="shared" si="130"/>
        <v>0</v>
      </c>
      <c r="IC78" s="24">
        <v>0</v>
      </c>
      <c r="ID78" s="24">
        <v>0</v>
      </c>
      <c r="IE78" s="24">
        <v>0</v>
      </c>
      <c r="IF78" s="24">
        <v>0</v>
      </c>
      <c r="IG78" s="24">
        <v>0</v>
      </c>
      <c r="IH78" s="24">
        <v>0</v>
      </c>
      <c r="II78" s="24">
        <v>0</v>
      </c>
      <c r="IJ78" s="24">
        <v>0</v>
      </c>
      <c r="IK78" s="24">
        <v>0</v>
      </c>
      <c r="IL78" s="24">
        <v>0</v>
      </c>
      <c r="IM78" s="24">
        <v>0</v>
      </c>
      <c r="IN78" s="24">
        <v>0</v>
      </c>
      <c r="IO78" s="25">
        <f t="shared" si="131"/>
        <v>0</v>
      </c>
      <c r="IP78" s="24">
        <v>0</v>
      </c>
      <c r="IQ78" s="24">
        <v>0</v>
      </c>
      <c r="IR78" s="24">
        <v>0</v>
      </c>
      <c r="IS78" s="24">
        <v>0</v>
      </c>
      <c r="IT78" s="24">
        <v>0</v>
      </c>
      <c r="IU78" s="24">
        <v>0</v>
      </c>
      <c r="IV78" s="24">
        <v>0</v>
      </c>
      <c r="IW78" s="24">
        <v>0</v>
      </c>
      <c r="IX78" s="24">
        <v>0</v>
      </c>
      <c r="IY78" s="24">
        <v>0</v>
      </c>
      <c r="IZ78" s="24">
        <v>0</v>
      </c>
      <c r="JA78" s="24"/>
      <c r="JB78" s="25">
        <f t="shared" si="132"/>
        <v>0</v>
      </c>
    </row>
    <row r="79" spans="1:262" ht="15.9" customHeight="1">
      <c r="A79" s="17" t="s">
        <v>113</v>
      </c>
      <c r="B79" s="17" t="s">
        <v>11</v>
      </c>
      <c r="C79" s="18">
        <v>0</v>
      </c>
      <c r="D79" s="18">
        <v>0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18">
        <v>0</v>
      </c>
      <c r="N79" s="18">
        <v>0</v>
      </c>
      <c r="O79" s="18">
        <f>SUM(C79:N79)</f>
        <v>0</v>
      </c>
      <c r="P79" s="18">
        <v>0</v>
      </c>
      <c r="Q79" s="18">
        <v>0</v>
      </c>
      <c r="R79" s="18">
        <v>0</v>
      </c>
      <c r="S79" s="18">
        <v>0</v>
      </c>
      <c r="T79" s="18">
        <v>0</v>
      </c>
      <c r="U79" s="18">
        <v>0</v>
      </c>
      <c r="V79" s="18">
        <v>0</v>
      </c>
      <c r="W79" s="18">
        <v>0</v>
      </c>
      <c r="X79" s="18">
        <v>0</v>
      </c>
      <c r="Y79" s="18">
        <v>0</v>
      </c>
      <c r="Z79" s="18">
        <v>0</v>
      </c>
      <c r="AA79" s="18">
        <v>0</v>
      </c>
      <c r="AB79" s="18">
        <f>SUM(P79:AA79)</f>
        <v>0</v>
      </c>
      <c r="AC79" s="18">
        <v>0</v>
      </c>
      <c r="AD79" s="18">
        <v>0</v>
      </c>
      <c r="AE79" s="18">
        <v>0</v>
      </c>
      <c r="AF79" s="18">
        <v>0</v>
      </c>
      <c r="AG79" s="18">
        <v>0</v>
      </c>
      <c r="AH79" s="18">
        <v>0</v>
      </c>
      <c r="AI79" s="18">
        <v>0</v>
      </c>
      <c r="AJ79" s="18">
        <v>0</v>
      </c>
      <c r="AK79" s="18">
        <v>0</v>
      </c>
      <c r="AL79" s="18">
        <v>0</v>
      </c>
      <c r="AM79" s="18">
        <v>0</v>
      </c>
      <c r="AN79" s="18">
        <v>0</v>
      </c>
      <c r="AO79" s="18">
        <f>SUM(AC79:AN79)</f>
        <v>0</v>
      </c>
      <c r="AP79" s="18">
        <v>0</v>
      </c>
      <c r="AQ79" s="18">
        <v>0</v>
      </c>
      <c r="AR79" s="18">
        <v>0</v>
      </c>
      <c r="AS79" s="18">
        <v>0</v>
      </c>
      <c r="AT79" s="18">
        <v>0</v>
      </c>
      <c r="AU79" s="18">
        <v>0</v>
      </c>
      <c r="AV79" s="18">
        <v>0</v>
      </c>
      <c r="AW79" s="18">
        <v>0</v>
      </c>
      <c r="AX79" s="18">
        <v>0</v>
      </c>
      <c r="AY79" s="18">
        <v>0</v>
      </c>
      <c r="AZ79" s="18">
        <v>0</v>
      </c>
      <c r="BA79" s="18">
        <v>0</v>
      </c>
      <c r="BB79" s="18">
        <f t="shared" si="113"/>
        <v>0</v>
      </c>
      <c r="BC79" s="18">
        <v>0</v>
      </c>
      <c r="BD79" s="18">
        <v>0</v>
      </c>
      <c r="BE79" s="18">
        <v>0</v>
      </c>
      <c r="BF79" s="18">
        <v>0</v>
      </c>
      <c r="BG79" s="18">
        <v>0</v>
      </c>
      <c r="BH79" s="18">
        <v>0</v>
      </c>
      <c r="BI79" s="18">
        <v>0</v>
      </c>
      <c r="BJ79" s="18">
        <v>0</v>
      </c>
      <c r="BK79" s="18">
        <v>0</v>
      </c>
      <c r="BL79" s="18">
        <v>0</v>
      </c>
      <c r="BM79" s="18">
        <v>0</v>
      </c>
      <c r="BN79" s="18">
        <v>0</v>
      </c>
      <c r="BO79" s="18">
        <f t="shared" si="114"/>
        <v>0</v>
      </c>
      <c r="BP79" s="18">
        <v>0</v>
      </c>
      <c r="BQ79" s="18">
        <v>0</v>
      </c>
      <c r="BR79" s="18">
        <v>0</v>
      </c>
      <c r="BS79" s="18">
        <v>0</v>
      </c>
      <c r="BT79" s="18">
        <v>0</v>
      </c>
      <c r="BU79" s="18">
        <v>0</v>
      </c>
      <c r="BV79" s="18">
        <v>0</v>
      </c>
      <c r="BW79" s="18">
        <v>0</v>
      </c>
      <c r="BX79" s="18">
        <v>0</v>
      </c>
      <c r="BY79" s="18">
        <v>0</v>
      </c>
      <c r="BZ79" s="18">
        <v>0</v>
      </c>
      <c r="CA79" s="18">
        <v>0</v>
      </c>
      <c r="CB79" s="18">
        <f t="shared" si="115"/>
        <v>0</v>
      </c>
      <c r="CC79" s="18">
        <v>0</v>
      </c>
      <c r="CD79" s="18">
        <v>0</v>
      </c>
      <c r="CE79" s="18">
        <v>0</v>
      </c>
      <c r="CF79" s="18">
        <v>0</v>
      </c>
      <c r="CG79" s="18">
        <v>0</v>
      </c>
      <c r="CH79" s="18">
        <v>0</v>
      </c>
      <c r="CI79" s="18">
        <v>0</v>
      </c>
      <c r="CJ79" s="18">
        <v>0</v>
      </c>
      <c r="CK79" s="18">
        <v>0</v>
      </c>
      <c r="CL79" s="18">
        <v>0</v>
      </c>
      <c r="CM79" s="18">
        <v>0</v>
      </c>
      <c r="CN79" s="18">
        <v>30</v>
      </c>
      <c r="CO79" s="18">
        <f t="shared" si="116"/>
        <v>30</v>
      </c>
      <c r="CP79" s="18">
        <v>0</v>
      </c>
      <c r="CQ79" s="18">
        <v>0</v>
      </c>
      <c r="CR79" s="18">
        <v>0</v>
      </c>
      <c r="CS79" s="18">
        <v>0</v>
      </c>
      <c r="CT79" s="18">
        <v>0</v>
      </c>
      <c r="CU79" s="18">
        <v>0</v>
      </c>
      <c r="CV79" s="18">
        <v>0</v>
      </c>
      <c r="CW79" s="18">
        <v>0</v>
      </c>
      <c r="CX79" s="18">
        <v>0</v>
      </c>
      <c r="CY79" s="18">
        <v>0</v>
      </c>
      <c r="CZ79" s="18">
        <v>0</v>
      </c>
      <c r="DA79" s="18">
        <v>0</v>
      </c>
      <c r="DB79" s="18">
        <f t="shared" si="117"/>
        <v>0</v>
      </c>
      <c r="DC79" s="18">
        <v>0</v>
      </c>
      <c r="DD79" s="18">
        <v>0</v>
      </c>
      <c r="DE79" s="18">
        <v>0</v>
      </c>
      <c r="DF79" s="18">
        <v>0</v>
      </c>
      <c r="DG79" s="18">
        <v>0</v>
      </c>
      <c r="DH79" s="18">
        <v>0</v>
      </c>
      <c r="DI79" s="18">
        <v>0</v>
      </c>
      <c r="DJ79" s="18">
        <v>0</v>
      </c>
      <c r="DK79" s="18">
        <v>0</v>
      </c>
      <c r="DL79" s="18">
        <v>0</v>
      </c>
      <c r="DM79" s="18">
        <v>0</v>
      </c>
      <c r="DN79" s="18">
        <v>0</v>
      </c>
      <c r="DO79" s="18">
        <f t="shared" si="118"/>
        <v>0</v>
      </c>
      <c r="DP79" s="18">
        <v>0</v>
      </c>
      <c r="DQ79" s="18">
        <v>0</v>
      </c>
      <c r="DR79" s="18">
        <v>0</v>
      </c>
      <c r="DS79" s="18">
        <v>0</v>
      </c>
      <c r="DT79" s="18">
        <v>0</v>
      </c>
      <c r="DU79" s="18">
        <v>0</v>
      </c>
      <c r="DV79" s="18">
        <v>0</v>
      </c>
      <c r="DW79" s="18">
        <v>0</v>
      </c>
      <c r="DX79" s="18">
        <v>0</v>
      </c>
      <c r="DY79" s="18">
        <v>0</v>
      </c>
      <c r="DZ79" s="18">
        <v>0</v>
      </c>
      <c r="EA79" s="18">
        <v>0</v>
      </c>
      <c r="EB79" s="18">
        <f t="shared" si="119"/>
        <v>0</v>
      </c>
      <c r="EC79" s="18">
        <v>0</v>
      </c>
      <c r="ED79" s="18">
        <v>0</v>
      </c>
      <c r="EE79" s="18">
        <v>0</v>
      </c>
      <c r="EF79" s="18">
        <v>0</v>
      </c>
      <c r="EG79" s="18">
        <v>0</v>
      </c>
      <c r="EH79" s="18">
        <v>0</v>
      </c>
      <c r="EI79" s="18">
        <v>0</v>
      </c>
      <c r="EJ79" s="18">
        <v>0</v>
      </c>
      <c r="EK79" s="18">
        <v>0</v>
      </c>
      <c r="EL79" s="18">
        <v>0</v>
      </c>
      <c r="EM79" s="18">
        <v>0</v>
      </c>
      <c r="EN79" s="18">
        <v>0</v>
      </c>
      <c r="EO79" s="18">
        <f t="shared" si="125"/>
        <v>0</v>
      </c>
      <c r="EP79" s="24">
        <v>0</v>
      </c>
      <c r="EQ79" s="18">
        <v>0</v>
      </c>
      <c r="ER79" s="18">
        <v>0</v>
      </c>
      <c r="ES79" s="18">
        <v>0</v>
      </c>
      <c r="ET79" s="18">
        <v>0</v>
      </c>
      <c r="EU79" s="18">
        <v>0</v>
      </c>
      <c r="EV79" s="18">
        <v>0</v>
      </c>
      <c r="EW79" s="18">
        <v>0</v>
      </c>
      <c r="EX79" s="18">
        <v>0</v>
      </c>
      <c r="EY79" s="18">
        <v>0</v>
      </c>
      <c r="EZ79" s="18">
        <v>12600</v>
      </c>
      <c r="FA79" s="18">
        <v>14700</v>
      </c>
      <c r="FB79" s="18">
        <f t="shared" si="126"/>
        <v>27300</v>
      </c>
      <c r="FC79" s="24">
        <v>0</v>
      </c>
      <c r="FD79" s="18">
        <v>0</v>
      </c>
      <c r="FE79" s="18">
        <v>0</v>
      </c>
      <c r="FF79" s="18">
        <v>0</v>
      </c>
      <c r="FG79" s="18">
        <v>0</v>
      </c>
      <c r="FH79" s="18">
        <v>0</v>
      </c>
      <c r="FI79" s="18">
        <v>0</v>
      </c>
      <c r="FJ79" s="18">
        <v>0</v>
      </c>
      <c r="FK79" s="18">
        <v>0</v>
      </c>
      <c r="FL79" s="18">
        <v>0</v>
      </c>
      <c r="FM79" s="18">
        <v>0</v>
      </c>
      <c r="FN79" s="18">
        <v>0</v>
      </c>
      <c r="FO79" s="18">
        <f t="shared" si="127"/>
        <v>0</v>
      </c>
      <c r="FP79" s="24">
        <v>0</v>
      </c>
      <c r="FQ79" s="18">
        <v>0</v>
      </c>
      <c r="FR79" s="18">
        <v>0</v>
      </c>
      <c r="FS79" s="18">
        <v>0</v>
      </c>
      <c r="FT79" s="18">
        <v>0</v>
      </c>
      <c r="FU79" s="18">
        <v>0</v>
      </c>
      <c r="FV79" s="18">
        <v>17850</v>
      </c>
      <c r="FW79" s="18">
        <v>18.899999999999999</v>
      </c>
      <c r="FX79" s="18">
        <v>18900</v>
      </c>
      <c r="FY79" s="18">
        <v>18900</v>
      </c>
      <c r="FZ79" s="18">
        <v>19950</v>
      </c>
      <c r="GA79" s="18">
        <v>19950</v>
      </c>
      <c r="GB79" s="18">
        <f t="shared" si="128"/>
        <v>95568.9</v>
      </c>
      <c r="GC79" s="24">
        <v>0</v>
      </c>
      <c r="GD79" s="18">
        <v>0</v>
      </c>
      <c r="GE79" s="18">
        <v>0</v>
      </c>
      <c r="GF79" s="18">
        <v>0</v>
      </c>
      <c r="GG79" s="18">
        <v>0</v>
      </c>
      <c r="GH79" s="18">
        <v>0</v>
      </c>
      <c r="GI79" s="18">
        <v>0</v>
      </c>
      <c r="GJ79" s="18">
        <v>0</v>
      </c>
      <c r="GK79" s="18">
        <v>0</v>
      </c>
      <c r="GL79" s="18">
        <v>0</v>
      </c>
      <c r="GM79" s="18">
        <v>0</v>
      </c>
      <c r="GN79" s="18">
        <v>0</v>
      </c>
      <c r="GO79" s="25">
        <f t="shared" si="120"/>
        <v>0</v>
      </c>
      <c r="GP79" s="24">
        <v>0</v>
      </c>
      <c r="GQ79" s="18">
        <v>0</v>
      </c>
      <c r="GR79" s="18">
        <v>0</v>
      </c>
      <c r="GS79" s="18">
        <v>0</v>
      </c>
      <c r="GT79" s="18">
        <v>0</v>
      </c>
      <c r="GU79" s="18">
        <v>0</v>
      </c>
      <c r="GV79" s="18">
        <v>0</v>
      </c>
      <c r="GW79" s="18">
        <v>0</v>
      </c>
      <c r="GX79" s="18">
        <v>0</v>
      </c>
      <c r="GY79" s="18">
        <v>0</v>
      </c>
      <c r="GZ79" s="18">
        <v>0</v>
      </c>
      <c r="HA79" s="18">
        <v>0</v>
      </c>
      <c r="HB79" s="25">
        <f t="shared" si="129"/>
        <v>0</v>
      </c>
      <c r="HC79" s="24">
        <v>0</v>
      </c>
      <c r="HD79" s="24">
        <v>0</v>
      </c>
      <c r="HE79" s="24">
        <v>0</v>
      </c>
      <c r="HF79" s="24">
        <v>0</v>
      </c>
      <c r="HG79" s="24">
        <v>0</v>
      </c>
      <c r="HH79" s="24">
        <v>0</v>
      </c>
      <c r="HI79" s="24">
        <v>0</v>
      </c>
      <c r="HJ79" s="24">
        <v>0</v>
      </c>
      <c r="HK79" s="24">
        <v>0</v>
      </c>
      <c r="HL79" s="24">
        <v>0</v>
      </c>
      <c r="HM79" s="24">
        <v>0</v>
      </c>
      <c r="HN79" s="24">
        <v>0</v>
      </c>
      <c r="HO79" s="25">
        <f t="shared" si="121"/>
        <v>0</v>
      </c>
      <c r="HP79" s="24">
        <v>0</v>
      </c>
      <c r="HQ79" s="24">
        <v>0</v>
      </c>
      <c r="HR79" s="24">
        <v>0</v>
      </c>
      <c r="HS79" s="24">
        <v>0</v>
      </c>
      <c r="HT79" s="24">
        <v>0</v>
      </c>
      <c r="HU79" s="24">
        <v>0</v>
      </c>
      <c r="HV79" s="24">
        <v>0</v>
      </c>
      <c r="HW79" s="24">
        <v>0</v>
      </c>
      <c r="HX79" s="24">
        <v>0</v>
      </c>
      <c r="HY79" s="24">
        <v>0</v>
      </c>
      <c r="HZ79" s="24">
        <v>0</v>
      </c>
      <c r="IA79" s="24">
        <v>0</v>
      </c>
      <c r="IB79" s="25">
        <f t="shared" si="130"/>
        <v>0</v>
      </c>
      <c r="IC79" s="24">
        <v>0</v>
      </c>
      <c r="ID79" s="24">
        <v>0</v>
      </c>
      <c r="IE79" s="24">
        <v>0</v>
      </c>
      <c r="IF79" s="24">
        <v>0</v>
      </c>
      <c r="IG79" s="24">
        <v>0</v>
      </c>
      <c r="IH79" s="24">
        <v>0</v>
      </c>
      <c r="II79" s="24">
        <v>0</v>
      </c>
      <c r="IJ79" s="24">
        <v>0</v>
      </c>
      <c r="IK79" s="24">
        <v>0</v>
      </c>
      <c r="IL79" s="24">
        <v>0</v>
      </c>
      <c r="IM79" s="24">
        <v>0</v>
      </c>
      <c r="IN79" s="24">
        <v>0</v>
      </c>
      <c r="IO79" s="25">
        <f t="shared" si="131"/>
        <v>0</v>
      </c>
      <c r="IP79" s="24">
        <v>0</v>
      </c>
      <c r="IQ79" s="24">
        <v>0</v>
      </c>
      <c r="IR79" s="24">
        <v>0</v>
      </c>
      <c r="IS79" s="24">
        <v>0</v>
      </c>
      <c r="IT79" s="24">
        <v>0</v>
      </c>
      <c r="IU79" s="24">
        <v>0</v>
      </c>
      <c r="IV79" s="24">
        <v>0</v>
      </c>
      <c r="IW79" s="24">
        <v>0</v>
      </c>
      <c r="IX79" s="24">
        <v>0</v>
      </c>
      <c r="IY79" s="24">
        <v>0</v>
      </c>
      <c r="IZ79" s="24">
        <v>0</v>
      </c>
      <c r="JA79" s="24"/>
      <c r="JB79" s="25">
        <f t="shared" si="132"/>
        <v>0</v>
      </c>
    </row>
    <row r="80" spans="1:262" ht="15.9" customHeight="1">
      <c r="A80" s="19" t="s">
        <v>88</v>
      </c>
      <c r="B80" s="19"/>
      <c r="C80" s="20">
        <f t="shared" ref="C80:M80" si="133">SUM(C68:C79)</f>
        <v>0</v>
      </c>
      <c r="D80" s="20">
        <f t="shared" si="133"/>
        <v>0</v>
      </c>
      <c r="E80" s="20">
        <f t="shared" si="133"/>
        <v>0</v>
      </c>
      <c r="F80" s="20">
        <f t="shared" si="133"/>
        <v>0</v>
      </c>
      <c r="G80" s="20">
        <f t="shared" si="133"/>
        <v>0</v>
      </c>
      <c r="H80" s="20">
        <f t="shared" si="133"/>
        <v>0</v>
      </c>
      <c r="I80" s="20">
        <f t="shared" si="133"/>
        <v>0</v>
      </c>
      <c r="J80" s="20">
        <f t="shared" si="133"/>
        <v>0</v>
      </c>
      <c r="K80" s="20">
        <f t="shared" si="133"/>
        <v>0</v>
      </c>
      <c r="L80" s="20">
        <f t="shared" si="133"/>
        <v>0</v>
      </c>
      <c r="M80" s="20">
        <f t="shared" si="133"/>
        <v>0</v>
      </c>
      <c r="N80" s="20">
        <f>SUM(N68:N79)</f>
        <v>21912.7</v>
      </c>
      <c r="O80" s="20">
        <f>SUM(O68:O79)</f>
        <v>21912.7</v>
      </c>
      <c r="P80" s="20">
        <f t="shared" ref="P80:AA80" si="134">SUM(P68:P79)</f>
        <v>34748.5</v>
      </c>
      <c r="Q80" s="20">
        <f t="shared" si="134"/>
        <v>26681.5</v>
      </c>
      <c r="R80" s="20">
        <f t="shared" si="134"/>
        <v>22</v>
      </c>
      <c r="S80" s="20">
        <f t="shared" si="134"/>
        <v>13996.2</v>
      </c>
      <c r="T80" s="20">
        <f t="shared" si="134"/>
        <v>0</v>
      </c>
      <c r="U80" s="20">
        <f t="shared" si="134"/>
        <v>104</v>
      </c>
      <c r="V80" s="20">
        <f t="shared" si="134"/>
        <v>86</v>
      </c>
      <c r="W80" s="20">
        <f t="shared" si="134"/>
        <v>0</v>
      </c>
      <c r="X80" s="20">
        <f t="shared" si="134"/>
        <v>0</v>
      </c>
      <c r="Y80" s="20">
        <f t="shared" si="134"/>
        <v>0</v>
      </c>
      <c r="Z80" s="20">
        <f t="shared" si="134"/>
        <v>262</v>
      </c>
      <c r="AA80" s="20">
        <f t="shared" si="134"/>
        <v>210</v>
      </c>
      <c r="AB80" s="20">
        <f>SUM(AB68:AB79)</f>
        <v>76110.2</v>
      </c>
      <c r="AC80" s="20">
        <f t="shared" ref="AC80:AN80" si="135">SUM(AC68:AC79)</f>
        <v>300</v>
      </c>
      <c r="AD80" s="20">
        <f t="shared" si="135"/>
        <v>0</v>
      </c>
      <c r="AE80" s="20">
        <f t="shared" si="135"/>
        <v>0</v>
      </c>
      <c r="AF80" s="20">
        <f t="shared" si="135"/>
        <v>0</v>
      </c>
      <c r="AG80" s="20">
        <f t="shared" si="135"/>
        <v>0</v>
      </c>
      <c r="AH80" s="20">
        <f t="shared" si="135"/>
        <v>0</v>
      </c>
      <c r="AI80" s="20">
        <f t="shared" si="135"/>
        <v>5100</v>
      </c>
      <c r="AJ80" s="20">
        <f t="shared" si="135"/>
        <v>0</v>
      </c>
      <c r="AK80" s="20">
        <f t="shared" si="135"/>
        <v>0</v>
      </c>
      <c r="AL80" s="20">
        <f t="shared" si="135"/>
        <v>42690</v>
      </c>
      <c r="AM80" s="20">
        <f t="shared" si="135"/>
        <v>0</v>
      </c>
      <c r="AN80" s="20">
        <f t="shared" si="135"/>
        <v>7927</v>
      </c>
      <c r="AO80" s="20">
        <f>SUM(AO68:AO79)</f>
        <v>56017</v>
      </c>
      <c r="AP80" s="20">
        <f t="shared" ref="AP80:BA80" si="136">SUM(AP68:AP79)</f>
        <v>26592</v>
      </c>
      <c r="AQ80" s="20">
        <f t="shared" si="136"/>
        <v>35826</v>
      </c>
      <c r="AR80" s="20">
        <f t="shared" si="136"/>
        <v>14500</v>
      </c>
      <c r="AS80" s="20">
        <f t="shared" si="136"/>
        <v>988</v>
      </c>
      <c r="AT80" s="20">
        <f t="shared" si="136"/>
        <v>7943</v>
      </c>
      <c r="AU80" s="20">
        <f t="shared" si="136"/>
        <v>4363</v>
      </c>
      <c r="AV80" s="20">
        <f t="shared" si="136"/>
        <v>16089.1</v>
      </c>
      <c r="AW80" s="20">
        <f t="shared" si="136"/>
        <v>25746.799999999999</v>
      </c>
      <c r="AX80" s="20">
        <f t="shared" si="136"/>
        <v>12842.5</v>
      </c>
      <c r="AY80" s="20">
        <f t="shared" si="136"/>
        <v>67637.8</v>
      </c>
      <c r="AZ80" s="20">
        <f t="shared" si="136"/>
        <v>26030.799999999999</v>
      </c>
      <c r="BA80" s="20">
        <f t="shared" si="136"/>
        <v>8818.65</v>
      </c>
      <c r="BB80" s="20">
        <f>SUM(BB68:BB79)</f>
        <v>247377.65</v>
      </c>
      <c r="BC80" s="20">
        <f t="shared" ref="BC80:BN80" si="137">SUM(BC68:BC79)</f>
        <v>8969.7000000000007</v>
      </c>
      <c r="BD80" s="20">
        <f t="shared" si="137"/>
        <v>11454.8</v>
      </c>
      <c r="BE80" s="20">
        <f t="shared" si="137"/>
        <v>3465.8</v>
      </c>
      <c r="BF80" s="20">
        <f t="shared" si="137"/>
        <v>26631.29</v>
      </c>
      <c r="BG80" s="20">
        <f t="shared" si="137"/>
        <v>9354.7000000000007</v>
      </c>
      <c r="BH80" s="20">
        <f t="shared" si="137"/>
        <v>5.7</v>
      </c>
      <c r="BI80" s="20">
        <f t="shared" si="137"/>
        <v>0</v>
      </c>
      <c r="BJ80" s="20">
        <f t="shared" si="137"/>
        <v>0</v>
      </c>
      <c r="BK80" s="20">
        <f t="shared" si="137"/>
        <v>10</v>
      </c>
      <c r="BL80" s="20">
        <f t="shared" si="137"/>
        <v>135</v>
      </c>
      <c r="BM80" s="20">
        <f t="shared" si="137"/>
        <v>0</v>
      </c>
      <c r="BN80" s="20">
        <f t="shared" si="137"/>
        <v>0</v>
      </c>
      <c r="BO80" s="20">
        <f>SUM(BO68:BO79)</f>
        <v>60026.990000000005</v>
      </c>
      <c r="BP80" s="20">
        <f t="shared" ref="BP80:CA80" si="138">SUM(BP68:BP79)</f>
        <v>0</v>
      </c>
      <c r="BQ80" s="20">
        <f t="shared" si="138"/>
        <v>0</v>
      </c>
      <c r="BR80" s="20">
        <f t="shared" si="138"/>
        <v>34</v>
      </c>
      <c r="BS80" s="20">
        <f t="shared" si="138"/>
        <v>0</v>
      </c>
      <c r="BT80" s="20">
        <f t="shared" si="138"/>
        <v>0</v>
      </c>
      <c r="BU80" s="20">
        <f t="shared" si="138"/>
        <v>0</v>
      </c>
      <c r="BV80" s="20">
        <f t="shared" si="138"/>
        <v>0</v>
      </c>
      <c r="BW80" s="20">
        <f t="shared" si="138"/>
        <v>820</v>
      </c>
      <c r="BX80" s="20">
        <f t="shared" si="138"/>
        <v>0</v>
      </c>
      <c r="BY80" s="20">
        <f t="shared" si="138"/>
        <v>0</v>
      </c>
      <c r="BZ80" s="20">
        <f t="shared" si="138"/>
        <v>1465</v>
      </c>
      <c r="CA80" s="20">
        <f t="shared" si="138"/>
        <v>751</v>
      </c>
      <c r="CB80" s="20">
        <f>SUM(CB68:CB79)</f>
        <v>3070</v>
      </c>
      <c r="CC80" s="20">
        <f t="shared" ref="CC80:CN80" si="139">SUM(CC68:CC79)</f>
        <v>0</v>
      </c>
      <c r="CD80" s="20">
        <f t="shared" si="139"/>
        <v>0</v>
      </c>
      <c r="CE80" s="20">
        <f t="shared" si="139"/>
        <v>1100</v>
      </c>
      <c r="CF80" s="20">
        <f t="shared" si="139"/>
        <v>0</v>
      </c>
      <c r="CG80" s="20">
        <f t="shared" si="139"/>
        <v>0</v>
      </c>
      <c r="CH80" s="20">
        <f t="shared" si="139"/>
        <v>18456.900000000001</v>
      </c>
      <c r="CI80" s="20">
        <f t="shared" si="139"/>
        <v>0</v>
      </c>
      <c r="CJ80" s="20">
        <f t="shared" si="139"/>
        <v>1913</v>
      </c>
      <c r="CK80" s="20">
        <f t="shared" si="139"/>
        <v>11728.3</v>
      </c>
      <c r="CL80" s="20">
        <f t="shared" si="139"/>
        <v>11931.029999999999</v>
      </c>
      <c r="CM80" s="20">
        <f t="shared" si="139"/>
        <v>9378.4</v>
      </c>
      <c r="CN80" s="20">
        <f t="shared" si="139"/>
        <v>4221.5</v>
      </c>
      <c r="CO80" s="20">
        <f>SUM(CO68:CO79)</f>
        <v>58729.13</v>
      </c>
      <c r="CP80" s="20">
        <f t="shared" ref="CP80:DA80" si="140">SUM(CP68:CP79)</f>
        <v>666.59999999999991</v>
      </c>
      <c r="CQ80" s="20">
        <f t="shared" si="140"/>
        <v>659.2</v>
      </c>
      <c r="CR80" s="20">
        <f t="shared" si="140"/>
        <v>4231.3999999999996</v>
      </c>
      <c r="CS80" s="20">
        <f t="shared" si="140"/>
        <v>5310</v>
      </c>
      <c r="CT80" s="20">
        <f t="shared" si="140"/>
        <v>4289.2000000000007</v>
      </c>
      <c r="CU80" s="20">
        <f t="shared" si="140"/>
        <v>3790.8999999999996</v>
      </c>
      <c r="CV80" s="20">
        <f t="shared" si="140"/>
        <v>3459.6</v>
      </c>
      <c r="CW80" s="20">
        <f t="shared" si="140"/>
        <v>4121.7</v>
      </c>
      <c r="CX80" s="20">
        <f t="shared" si="140"/>
        <v>4393</v>
      </c>
      <c r="CY80" s="20">
        <f t="shared" si="140"/>
        <v>4489.6000000000004</v>
      </c>
      <c r="CZ80" s="20">
        <f t="shared" si="140"/>
        <v>5981.6000000000022</v>
      </c>
      <c r="DA80" s="20">
        <f t="shared" si="140"/>
        <v>2544.5</v>
      </c>
      <c r="DB80" s="20">
        <f>SUM(DB68:DB79)</f>
        <v>43937.3</v>
      </c>
      <c r="DC80" s="20">
        <f t="shared" ref="DC80:DN80" si="141">SUM(DC68:DC79)</f>
        <v>1889.6</v>
      </c>
      <c r="DD80" s="20">
        <f t="shared" si="141"/>
        <v>3312.5</v>
      </c>
      <c r="DE80" s="20">
        <f t="shared" si="141"/>
        <v>4047</v>
      </c>
      <c r="DF80" s="20">
        <f t="shared" si="141"/>
        <v>3338.7</v>
      </c>
      <c r="DG80" s="20">
        <f t="shared" si="141"/>
        <v>3260.1</v>
      </c>
      <c r="DH80" s="20">
        <f t="shared" si="141"/>
        <v>3635.8999999999996</v>
      </c>
      <c r="DI80" s="20">
        <f t="shared" si="141"/>
        <v>6800.2</v>
      </c>
      <c r="DJ80" s="20">
        <f t="shared" si="141"/>
        <v>3027.4</v>
      </c>
      <c r="DK80" s="20">
        <f t="shared" si="141"/>
        <v>3358.8</v>
      </c>
      <c r="DL80" s="20">
        <f t="shared" si="141"/>
        <v>6183.6</v>
      </c>
      <c r="DM80" s="20">
        <f t="shared" si="141"/>
        <v>4532.6000000000004</v>
      </c>
      <c r="DN80" s="20">
        <f t="shared" si="141"/>
        <v>4752.8999999999996</v>
      </c>
      <c r="DO80" s="20">
        <f>SUM(DO68:DO79)</f>
        <v>48139.3</v>
      </c>
      <c r="DP80" s="20">
        <f t="shared" ref="DP80:FB80" si="142">SUM(DP68:DP79)</f>
        <v>2643.7999999999997</v>
      </c>
      <c r="DQ80" s="20">
        <f t="shared" si="142"/>
        <v>2576.4</v>
      </c>
      <c r="DR80" s="20">
        <f t="shared" si="142"/>
        <v>3874.2000000000003</v>
      </c>
      <c r="DS80" s="20">
        <f t="shared" si="142"/>
        <v>5660.5999999999995</v>
      </c>
      <c r="DT80" s="20">
        <f t="shared" si="142"/>
        <v>3821.0000000000005</v>
      </c>
      <c r="DU80" s="20">
        <f t="shared" si="142"/>
        <v>4761.2000000000007</v>
      </c>
      <c r="DV80" s="20">
        <f t="shared" si="142"/>
        <v>5836.2000000000007</v>
      </c>
      <c r="DW80" s="20">
        <f t="shared" si="142"/>
        <v>4727.3999999999996</v>
      </c>
      <c r="DX80" s="20">
        <f t="shared" si="142"/>
        <v>14509.4</v>
      </c>
      <c r="DY80" s="20">
        <f t="shared" si="142"/>
        <v>0</v>
      </c>
      <c r="DZ80" s="20">
        <f t="shared" si="142"/>
        <v>0</v>
      </c>
      <c r="EA80" s="20">
        <f t="shared" si="142"/>
        <v>0</v>
      </c>
      <c r="EB80" s="20">
        <f t="shared" si="142"/>
        <v>48410.200000000004</v>
      </c>
      <c r="EC80" s="20">
        <f t="shared" si="142"/>
        <v>0</v>
      </c>
      <c r="ED80" s="20">
        <f t="shared" si="142"/>
        <v>0</v>
      </c>
      <c r="EE80" s="20">
        <f t="shared" si="142"/>
        <v>0</v>
      </c>
      <c r="EF80" s="20">
        <f t="shared" si="142"/>
        <v>0</v>
      </c>
      <c r="EG80" s="20">
        <f t="shared" si="142"/>
        <v>0</v>
      </c>
      <c r="EH80" s="20">
        <f t="shared" si="142"/>
        <v>0</v>
      </c>
      <c r="EI80" s="20">
        <f t="shared" si="142"/>
        <v>0</v>
      </c>
      <c r="EJ80" s="20">
        <f t="shared" si="142"/>
        <v>0</v>
      </c>
      <c r="EK80" s="20">
        <f t="shared" si="142"/>
        <v>0</v>
      </c>
      <c r="EL80" s="20">
        <f t="shared" si="142"/>
        <v>0</v>
      </c>
      <c r="EM80" s="20">
        <f t="shared" si="142"/>
        <v>0</v>
      </c>
      <c r="EN80" s="20">
        <f t="shared" si="142"/>
        <v>0</v>
      </c>
      <c r="EO80" s="20">
        <f t="shared" si="142"/>
        <v>0</v>
      </c>
      <c r="EP80" s="20">
        <f t="shared" si="142"/>
        <v>0</v>
      </c>
      <c r="EQ80" s="20">
        <f t="shared" si="142"/>
        <v>0</v>
      </c>
      <c r="ER80" s="20">
        <f t="shared" si="142"/>
        <v>86188</v>
      </c>
      <c r="ES80" s="20">
        <f t="shared" si="142"/>
        <v>0</v>
      </c>
      <c r="ET80" s="20">
        <f t="shared" si="142"/>
        <v>0</v>
      </c>
      <c r="EU80" s="20">
        <f t="shared" si="142"/>
        <v>3260</v>
      </c>
      <c r="EV80" s="20">
        <f t="shared" si="142"/>
        <v>37944</v>
      </c>
      <c r="EW80" s="20">
        <f t="shared" si="142"/>
        <v>0</v>
      </c>
      <c r="EX80" s="20">
        <f t="shared" si="142"/>
        <v>0</v>
      </c>
      <c r="EY80" s="20">
        <f t="shared" si="142"/>
        <v>0</v>
      </c>
      <c r="EZ80" s="20">
        <f t="shared" si="142"/>
        <v>12600</v>
      </c>
      <c r="FA80" s="20">
        <f t="shared" si="142"/>
        <v>14700</v>
      </c>
      <c r="FB80" s="20">
        <f t="shared" si="142"/>
        <v>154692</v>
      </c>
      <c r="FC80" s="20">
        <f t="shared" ref="FC80:FL80" si="143">SUM(FC68:FC79)</f>
        <v>0</v>
      </c>
      <c r="FD80" s="20">
        <f t="shared" si="143"/>
        <v>0</v>
      </c>
      <c r="FE80" s="20">
        <f t="shared" si="143"/>
        <v>0</v>
      </c>
      <c r="FF80" s="20">
        <f t="shared" si="143"/>
        <v>0</v>
      </c>
      <c r="FG80" s="20">
        <f t="shared" si="143"/>
        <v>0</v>
      </c>
      <c r="FH80" s="20">
        <f t="shared" si="143"/>
        <v>0</v>
      </c>
      <c r="FI80" s="20">
        <f t="shared" si="143"/>
        <v>0</v>
      </c>
      <c r="FJ80" s="20">
        <f t="shared" si="143"/>
        <v>0</v>
      </c>
      <c r="FK80" s="20">
        <f t="shared" si="143"/>
        <v>0</v>
      </c>
      <c r="FL80" s="20">
        <f t="shared" si="143"/>
        <v>0</v>
      </c>
      <c r="FM80" s="20">
        <f t="shared" ref="FM80:FY80" si="144">SUM(FM68:FM79)</f>
        <v>0</v>
      </c>
      <c r="FN80" s="20">
        <f t="shared" si="144"/>
        <v>0</v>
      </c>
      <c r="FO80" s="20">
        <f t="shared" si="144"/>
        <v>0</v>
      </c>
      <c r="FP80" s="20">
        <f t="shared" si="144"/>
        <v>14544</v>
      </c>
      <c r="FQ80" s="20">
        <f t="shared" si="144"/>
        <v>0</v>
      </c>
      <c r="FR80" s="20">
        <f t="shared" si="144"/>
        <v>1476</v>
      </c>
      <c r="FS80" s="20">
        <f t="shared" si="144"/>
        <v>0</v>
      </c>
      <c r="FT80" s="20">
        <f t="shared" si="144"/>
        <v>0</v>
      </c>
      <c r="FU80" s="20">
        <f t="shared" si="144"/>
        <v>371</v>
      </c>
      <c r="FV80" s="20">
        <f t="shared" si="144"/>
        <v>18098</v>
      </c>
      <c r="FW80" s="20">
        <f t="shared" si="144"/>
        <v>1848.5</v>
      </c>
      <c r="FX80" s="20">
        <f t="shared" si="144"/>
        <v>20087</v>
      </c>
      <c r="FY80" s="20">
        <f t="shared" si="144"/>
        <v>18900</v>
      </c>
      <c r="FZ80" s="20">
        <f t="shared" ref="FZ80:HA80" si="145">SUM(FZ68:FZ79)</f>
        <v>35056.92</v>
      </c>
      <c r="GA80" s="20">
        <f t="shared" si="145"/>
        <v>21891</v>
      </c>
      <c r="GB80" s="20">
        <f t="shared" si="145"/>
        <v>132272.41999999998</v>
      </c>
      <c r="GC80" s="20">
        <f t="shared" si="145"/>
        <v>3043</v>
      </c>
      <c r="GD80" s="20">
        <f t="shared" si="145"/>
        <v>1885</v>
      </c>
      <c r="GE80" s="20">
        <f t="shared" si="145"/>
        <v>6645</v>
      </c>
      <c r="GF80" s="20">
        <f t="shared" si="145"/>
        <v>663.3</v>
      </c>
      <c r="GG80" s="20">
        <f t="shared" si="145"/>
        <v>2071</v>
      </c>
      <c r="GH80" s="20">
        <f t="shared" si="145"/>
        <v>3091</v>
      </c>
      <c r="GI80" s="20">
        <f t="shared" si="145"/>
        <v>11392</v>
      </c>
      <c r="GJ80" s="20">
        <f t="shared" si="145"/>
        <v>4029</v>
      </c>
      <c r="GK80" s="20">
        <f t="shared" si="145"/>
        <v>5579</v>
      </c>
      <c r="GL80" s="20">
        <f t="shared" si="145"/>
        <v>801</v>
      </c>
      <c r="GM80" s="20">
        <f t="shared" si="145"/>
        <v>1640</v>
      </c>
      <c r="GN80" s="20">
        <f t="shared" si="145"/>
        <v>2028</v>
      </c>
      <c r="GO80" s="20">
        <f t="shared" si="120"/>
        <v>42867.3</v>
      </c>
      <c r="GP80" s="20">
        <f t="shared" si="145"/>
        <v>719</v>
      </c>
      <c r="GQ80" s="20">
        <f t="shared" si="145"/>
        <v>2844</v>
      </c>
      <c r="GR80" s="20">
        <f t="shared" si="145"/>
        <v>3089</v>
      </c>
      <c r="GS80" s="20">
        <f t="shared" si="145"/>
        <v>4655</v>
      </c>
      <c r="GT80" s="20">
        <f t="shared" si="145"/>
        <v>4097</v>
      </c>
      <c r="GU80" s="20">
        <f t="shared" si="145"/>
        <v>2885</v>
      </c>
      <c r="GV80" s="20">
        <f t="shared" si="145"/>
        <v>1087</v>
      </c>
      <c r="GW80" s="20">
        <f t="shared" si="145"/>
        <v>974</v>
      </c>
      <c r="GX80" s="20">
        <f t="shared" si="145"/>
        <v>986</v>
      </c>
      <c r="GY80" s="20">
        <f t="shared" si="145"/>
        <v>866</v>
      </c>
      <c r="GZ80" s="20">
        <f t="shared" si="145"/>
        <v>1274</v>
      </c>
      <c r="HA80" s="20">
        <f t="shared" si="145"/>
        <v>2744</v>
      </c>
      <c r="HB80" s="20">
        <f>SUM(GP80:HA80)</f>
        <v>26220</v>
      </c>
      <c r="HC80" s="20">
        <f t="shared" ref="HC80:HN80" si="146">SUM(HC68:HC79)</f>
        <v>1801</v>
      </c>
      <c r="HD80" s="20">
        <f t="shared" si="146"/>
        <v>430</v>
      </c>
      <c r="HE80" s="20">
        <f t="shared" si="146"/>
        <v>487</v>
      </c>
      <c r="HF80" s="20">
        <f t="shared" si="146"/>
        <v>2322</v>
      </c>
      <c r="HG80" s="20">
        <f t="shared" si="146"/>
        <v>1540</v>
      </c>
      <c r="HH80" s="20">
        <f t="shared" si="146"/>
        <v>1170</v>
      </c>
      <c r="HI80" s="20">
        <f t="shared" si="146"/>
        <v>748</v>
      </c>
      <c r="HJ80" s="20">
        <f t="shared" si="146"/>
        <v>1005</v>
      </c>
      <c r="HK80" s="20">
        <f t="shared" si="146"/>
        <v>1014</v>
      </c>
      <c r="HL80" s="20">
        <f t="shared" si="146"/>
        <v>488</v>
      </c>
      <c r="HM80" s="20">
        <f t="shared" si="146"/>
        <v>0</v>
      </c>
      <c r="HN80" s="20">
        <f t="shared" si="146"/>
        <v>0</v>
      </c>
      <c r="HO80" s="20">
        <f t="shared" si="121"/>
        <v>11005</v>
      </c>
      <c r="HP80" s="20">
        <f t="shared" ref="HP80:IA80" si="147">SUM(HP68:HP79)</f>
        <v>0</v>
      </c>
      <c r="HQ80" s="20">
        <f t="shared" si="147"/>
        <v>0</v>
      </c>
      <c r="HR80" s="20">
        <f t="shared" si="147"/>
        <v>0</v>
      </c>
      <c r="HS80" s="20">
        <f t="shared" si="147"/>
        <v>511</v>
      </c>
      <c r="HT80" s="20">
        <f t="shared" si="147"/>
        <v>4500</v>
      </c>
      <c r="HU80" s="20">
        <f t="shared" si="147"/>
        <v>717</v>
      </c>
      <c r="HV80" s="20">
        <f t="shared" si="147"/>
        <v>1966</v>
      </c>
      <c r="HW80" s="20">
        <f t="shared" si="147"/>
        <v>612</v>
      </c>
      <c r="HX80" s="20">
        <f t="shared" si="147"/>
        <v>360</v>
      </c>
      <c r="HY80" s="20">
        <f t="shared" si="147"/>
        <v>267</v>
      </c>
      <c r="HZ80" s="20">
        <f t="shared" si="147"/>
        <v>0</v>
      </c>
      <c r="IA80" s="20">
        <f t="shared" si="147"/>
        <v>0</v>
      </c>
      <c r="IB80" s="20">
        <f t="shared" si="130"/>
        <v>8933</v>
      </c>
      <c r="IC80" s="20">
        <f t="shared" ref="IC80:IN80" si="148">SUM(IC68:IC79)</f>
        <v>0</v>
      </c>
      <c r="ID80" s="20">
        <f t="shared" si="148"/>
        <v>0</v>
      </c>
      <c r="IE80" s="20">
        <f t="shared" si="148"/>
        <v>0</v>
      </c>
      <c r="IF80" s="20">
        <f t="shared" si="148"/>
        <v>0</v>
      </c>
      <c r="IG80" s="20">
        <f t="shared" si="148"/>
        <v>0</v>
      </c>
      <c r="IH80" s="20">
        <f t="shared" si="148"/>
        <v>0</v>
      </c>
      <c r="II80" s="20">
        <f t="shared" si="148"/>
        <v>0</v>
      </c>
      <c r="IJ80" s="20">
        <f t="shared" si="148"/>
        <v>0</v>
      </c>
      <c r="IK80" s="20">
        <f t="shared" si="148"/>
        <v>0</v>
      </c>
      <c r="IL80" s="20">
        <f t="shared" si="148"/>
        <v>0</v>
      </c>
      <c r="IM80" s="20">
        <f t="shared" si="148"/>
        <v>0</v>
      </c>
      <c r="IN80" s="20">
        <f t="shared" si="148"/>
        <v>0</v>
      </c>
      <c r="IO80" s="20">
        <f t="shared" si="131"/>
        <v>0</v>
      </c>
      <c r="IP80" s="20">
        <f t="shared" ref="IP80:JA80" si="149">SUM(IP68:IP79)</f>
        <v>0</v>
      </c>
      <c r="IQ80" s="20">
        <f t="shared" si="149"/>
        <v>0</v>
      </c>
      <c r="IR80" s="20">
        <f t="shared" si="149"/>
        <v>0</v>
      </c>
      <c r="IS80" s="20">
        <f t="shared" si="149"/>
        <v>0</v>
      </c>
      <c r="IT80" s="20">
        <f t="shared" si="149"/>
        <v>0</v>
      </c>
      <c r="IU80" s="20">
        <f t="shared" si="149"/>
        <v>0</v>
      </c>
      <c r="IV80" s="20">
        <f t="shared" si="149"/>
        <v>0</v>
      </c>
      <c r="IW80" s="20">
        <f t="shared" si="149"/>
        <v>0</v>
      </c>
      <c r="IX80" s="20">
        <f t="shared" si="149"/>
        <v>0</v>
      </c>
      <c r="IY80" s="20">
        <f t="shared" si="149"/>
        <v>0</v>
      </c>
      <c r="IZ80" s="20">
        <f t="shared" si="149"/>
        <v>0</v>
      </c>
      <c r="JA80" s="20">
        <f t="shared" si="149"/>
        <v>0</v>
      </c>
      <c r="JB80" s="20">
        <f t="shared" si="132"/>
        <v>0</v>
      </c>
    </row>
    <row r="81" spans="1:262" s="29" customFormat="1" ht="15.9" customHeight="1">
      <c r="A81" s="52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  <c r="BM81" s="27"/>
      <c r="BN81" s="27"/>
      <c r="BO81" s="27"/>
      <c r="BP81" s="27"/>
      <c r="BQ81" s="27"/>
      <c r="BR81" s="27"/>
      <c r="BS81" s="27"/>
      <c r="BT81" s="27"/>
      <c r="BU81" s="27"/>
      <c r="BV81" s="27"/>
      <c r="BW81" s="27"/>
      <c r="BX81" s="27"/>
      <c r="BY81" s="27"/>
      <c r="BZ81" s="27"/>
      <c r="CA81" s="27"/>
      <c r="CB81" s="27"/>
      <c r="CC81" s="27"/>
      <c r="CD81" s="27"/>
      <c r="CE81" s="27"/>
      <c r="CF81" s="27"/>
      <c r="CG81" s="27"/>
      <c r="CH81" s="27"/>
      <c r="CI81" s="27"/>
      <c r="CJ81" s="27"/>
      <c r="CK81" s="27"/>
      <c r="CL81" s="27"/>
      <c r="CM81" s="27"/>
      <c r="CN81" s="27"/>
      <c r="CO81" s="27"/>
      <c r="CP81" s="27"/>
      <c r="CQ81" s="27"/>
      <c r="CR81" s="27"/>
      <c r="CS81" s="27"/>
      <c r="CT81" s="27"/>
      <c r="CU81" s="27"/>
      <c r="CV81" s="27"/>
      <c r="CW81" s="27"/>
      <c r="CX81" s="27"/>
      <c r="CY81" s="27"/>
      <c r="CZ81" s="27"/>
      <c r="DA81" s="27"/>
      <c r="DB81" s="27"/>
      <c r="DC81" s="27"/>
      <c r="DD81" s="27"/>
      <c r="DE81" s="27"/>
      <c r="DF81" s="27"/>
      <c r="DG81" s="27"/>
      <c r="DH81" s="27"/>
      <c r="DI81" s="27"/>
      <c r="DJ81" s="27"/>
      <c r="DK81" s="27"/>
      <c r="DL81" s="27"/>
      <c r="DM81" s="27"/>
      <c r="DN81" s="27"/>
      <c r="DO81" s="27"/>
      <c r="DP81" s="27"/>
      <c r="DQ81" s="27"/>
      <c r="DR81" s="27"/>
      <c r="DS81" s="27"/>
      <c r="DT81" s="27"/>
      <c r="DU81" s="27"/>
      <c r="DV81" s="27"/>
      <c r="DW81" s="27"/>
      <c r="DX81" s="27"/>
      <c r="DY81" s="27"/>
      <c r="DZ81" s="27"/>
      <c r="EA81" s="27"/>
      <c r="EB81" s="27"/>
      <c r="EC81" s="27"/>
      <c r="ED81" s="27"/>
      <c r="EE81" s="27"/>
      <c r="EF81" s="27"/>
      <c r="EG81" s="27"/>
      <c r="EH81" s="27"/>
      <c r="EI81" s="27"/>
      <c r="EJ81" s="27"/>
      <c r="EK81" s="27"/>
      <c r="EL81" s="27"/>
      <c r="EM81" s="27"/>
      <c r="EN81" s="27"/>
      <c r="EO81" s="27"/>
      <c r="EP81" s="27"/>
      <c r="EQ81" s="27"/>
      <c r="ER81" s="27"/>
      <c r="ES81" s="27"/>
      <c r="ET81" s="27"/>
      <c r="EU81" s="27"/>
      <c r="EV81" s="27"/>
      <c r="EW81" s="27"/>
      <c r="EX81" s="27"/>
      <c r="EY81" s="27"/>
      <c r="EZ81" s="27"/>
      <c r="FA81" s="27"/>
      <c r="FB81" s="27"/>
      <c r="FC81" s="29">
        <f t="shared" ref="FC81:FL81" si="150">+FC80/1000</f>
        <v>0</v>
      </c>
      <c r="FD81" s="29">
        <f t="shared" si="150"/>
        <v>0</v>
      </c>
      <c r="FE81" s="29">
        <f t="shared" si="150"/>
        <v>0</v>
      </c>
      <c r="FF81" s="29">
        <f t="shared" si="150"/>
        <v>0</v>
      </c>
      <c r="FG81" s="29">
        <f t="shared" si="150"/>
        <v>0</v>
      </c>
      <c r="FH81" s="29">
        <f t="shared" si="150"/>
        <v>0</v>
      </c>
      <c r="FI81" s="29">
        <f t="shared" si="150"/>
        <v>0</v>
      </c>
      <c r="FJ81" s="29">
        <f t="shared" si="150"/>
        <v>0</v>
      </c>
      <c r="FK81" s="29">
        <f t="shared" si="150"/>
        <v>0</v>
      </c>
      <c r="FL81" s="29">
        <f t="shared" si="150"/>
        <v>0</v>
      </c>
      <c r="FP81" s="29">
        <f t="shared" ref="FP81:FY81" si="151">+FP80/1000</f>
        <v>14.544</v>
      </c>
      <c r="FQ81" s="29">
        <f t="shared" si="151"/>
        <v>0</v>
      </c>
      <c r="FR81" s="29">
        <f t="shared" si="151"/>
        <v>1.476</v>
      </c>
      <c r="FS81" s="29">
        <f t="shared" si="151"/>
        <v>0</v>
      </c>
      <c r="FT81" s="29">
        <f t="shared" si="151"/>
        <v>0</v>
      </c>
      <c r="FU81" s="29">
        <f t="shared" si="151"/>
        <v>0.371</v>
      </c>
      <c r="FV81" s="29">
        <f t="shared" si="151"/>
        <v>18.097999999999999</v>
      </c>
      <c r="FW81" s="29">
        <f t="shared" si="151"/>
        <v>1.8485</v>
      </c>
      <c r="FX81" s="29">
        <f t="shared" si="151"/>
        <v>20.087</v>
      </c>
      <c r="FY81" s="29">
        <f t="shared" si="151"/>
        <v>18.899999999999999</v>
      </c>
      <c r="HE81" s="29">
        <f>HE80*0.001</f>
        <v>0.48699999999999999</v>
      </c>
    </row>
    <row r="82" spans="1:262" ht="15.9" customHeight="1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  <c r="BN82" s="15"/>
      <c r="BO82" s="15"/>
      <c r="BP82" s="15"/>
      <c r="BQ82" s="15"/>
      <c r="BR82" s="15"/>
      <c r="BS82" s="15"/>
      <c r="BT82" s="15"/>
      <c r="BU82" s="15"/>
      <c r="BV82" s="15"/>
      <c r="BW82" s="15"/>
      <c r="BX82" s="15"/>
      <c r="BY82" s="15"/>
      <c r="BZ82" s="15"/>
      <c r="CA82" s="15"/>
      <c r="CB82" s="15"/>
      <c r="CC82" s="15"/>
      <c r="CD82" s="15"/>
      <c r="CE82" s="15"/>
      <c r="CF82" s="15"/>
      <c r="CG82" s="15"/>
      <c r="CH82" s="15"/>
      <c r="CI82" s="15"/>
      <c r="CJ82" s="15"/>
      <c r="CK82" s="15"/>
      <c r="CL82" s="15"/>
      <c r="CM82" s="15"/>
      <c r="CN82" s="15"/>
      <c r="CO82" s="15"/>
      <c r="CP82" s="15"/>
      <c r="CQ82" s="15"/>
      <c r="CR82" s="15"/>
      <c r="CS82" s="15"/>
      <c r="CT82" s="15"/>
      <c r="CU82" s="15"/>
      <c r="CV82" s="15"/>
      <c r="CW82" s="15"/>
      <c r="CX82" s="15"/>
      <c r="CY82" s="15"/>
      <c r="CZ82" s="15"/>
      <c r="DA82" s="15"/>
      <c r="DB82" s="15"/>
      <c r="DC82" s="15"/>
      <c r="DD82" s="15"/>
      <c r="DE82" s="15"/>
      <c r="DF82" s="15"/>
      <c r="DG82" s="15"/>
      <c r="DH82" s="15"/>
      <c r="DI82" s="15"/>
      <c r="DJ82" s="15"/>
      <c r="DK82" s="15"/>
      <c r="DL82" s="15"/>
      <c r="DM82" s="15"/>
      <c r="DN82" s="15"/>
      <c r="DO82" s="15"/>
      <c r="DP82" s="15"/>
      <c r="DQ82" s="15"/>
      <c r="DR82" s="15"/>
      <c r="DS82" s="15"/>
      <c r="DT82" s="15"/>
      <c r="DU82" s="15"/>
      <c r="DV82" s="15"/>
      <c r="DW82" s="15"/>
      <c r="DX82" s="15"/>
      <c r="DY82" s="15"/>
      <c r="DZ82" s="15"/>
      <c r="EA82" s="15"/>
      <c r="EB82" s="15"/>
      <c r="EC82" s="15"/>
      <c r="ED82" s="15"/>
      <c r="EE82" s="15"/>
      <c r="EF82" s="15"/>
      <c r="EG82" s="15"/>
      <c r="EH82" s="15"/>
      <c r="EI82" s="15"/>
      <c r="EJ82" s="15"/>
      <c r="EK82" s="15"/>
      <c r="EL82" s="15"/>
      <c r="EM82" s="15"/>
      <c r="EN82" s="15"/>
      <c r="EO82" s="15"/>
      <c r="EP82" s="15"/>
      <c r="EQ82" s="15"/>
      <c r="ER82" s="15"/>
      <c r="ES82" s="15"/>
      <c r="ET82" s="15"/>
      <c r="EU82" s="15"/>
      <c r="EV82" s="15"/>
      <c r="EW82" s="15"/>
      <c r="EX82" s="15"/>
      <c r="EY82" s="15"/>
      <c r="EZ82" s="15"/>
      <c r="FA82" s="15"/>
      <c r="FB82" s="15"/>
    </row>
    <row r="83" spans="1:262" ht="15.9" customHeight="1">
      <c r="A83" s="15" t="s">
        <v>91</v>
      </c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  <c r="CQ83" s="15"/>
      <c r="CR83" s="15"/>
      <c r="CS83" s="15"/>
      <c r="CT83" s="15"/>
      <c r="CU83" s="15"/>
      <c r="CV83" s="15"/>
      <c r="CW83" s="15"/>
      <c r="CX83" s="15"/>
      <c r="CY83" s="15"/>
      <c r="CZ83" s="15"/>
      <c r="DA83" s="15"/>
      <c r="DB83" s="15"/>
      <c r="DC83" s="15"/>
      <c r="DD83" s="15"/>
      <c r="DE83" s="15"/>
      <c r="DF83" s="15"/>
      <c r="DG83" s="15"/>
      <c r="DH83" s="15"/>
      <c r="DI83" s="15"/>
      <c r="DJ83" s="15"/>
      <c r="DK83" s="15"/>
      <c r="DL83" s="15"/>
      <c r="DM83" s="15"/>
      <c r="DN83" s="15"/>
      <c r="DO83" s="15"/>
      <c r="DP83" s="15"/>
      <c r="DQ83" s="15"/>
      <c r="DR83" s="15"/>
      <c r="DS83" s="15"/>
      <c r="DT83" s="15"/>
      <c r="DU83" s="15"/>
      <c r="DV83" s="15"/>
      <c r="DW83" s="15"/>
      <c r="DX83" s="15"/>
      <c r="DY83" s="15"/>
      <c r="DZ83" s="15"/>
      <c r="EA83" s="15"/>
      <c r="EB83" s="15"/>
      <c r="EC83" s="15"/>
      <c r="ED83" s="15"/>
      <c r="EE83" s="15"/>
      <c r="EF83" s="15"/>
      <c r="EG83" s="15"/>
      <c r="EH83" s="15"/>
      <c r="EI83" s="15"/>
      <c r="EJ83" s="15"/>
      <c r="EK83" s="15"/>
      <c r="EL83" s="15"/>
      <c r="EM83" s="15"/>
      <c r="EN83" s="15"/>
      <c r="EO83" s="15"/>
      <c r="EP83" s="15"/>
      <c r="EQ83" s="15"/>
      <c r="ER83" s="15"/>
      <c r="ES83" s="15"/>
      <c r="ET83" s="15"/>
      <c r="EU83" s="15"/>
      <c r="EV83" s="15"/>
      <c r="EW83" s="15"/>
      <c r="EX83" s="15"/>
      <c r="EY83" s="15"/>
      <c r="EZ83" s="15"/>
      <c r="FA83" s="15"/>
      <c r="FB83" s="15"/>
    </row>
    <row r="84" spans="1:262" ht="4.5" customHeight="1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5"/>
      <c r="CT84" s="15"/>
      <c r="CU84" s="15"/>
      <c r="CV84" s="15"/>
      <c r="CW84" s="15"/>
      <c r="CX84" s="15"/>
      <c r="CY84" s="15"/>
      <c r="CZ84" s="15"/>
      <c r="DA84" s="15"/>
      <c r="DB84" s="15"/>
      <c r="DC84" s="15"/>
      <c r="DD84" s="15"/>
      <c r="DE84" s="15"/>
      <c r="DF84" s="15"/>
      <c r="DG84" s="15"/>
      <c r="DH84" s="15"/>
      <c r="DI84" s="15"/>
      <c r="DJ84" s="15"/>
      <c r="DK84" s="15"/>
      <c r="DL84" s="15"/>
      <c r="DM84" s="15"/>
      <c r="DN84" s="15"/>
      <c r="DO84" s="15"/>
      <c r="DP84" s="15"/>
      <c r="DQ84" s="15"/>
      <c r="DR84" s="15"/>
      <c r="DS84" s="15"/>
      <c r="DT84" s="15"/>
      <c r="DU84" s="15"/>
      <c r="DV84" s="15"/>
      <c r="DW84" s="15"/>
      <c r="DX84" s="15"/>
      <c r="DY84" s="15"/>
      <c r="DZ84" s="15"/>
      <c r="EA84" s="15"/>
      <c r="EB84" s="15"/>
      <c r="EC84" s="15"/>
      <c r="ED84" s="15"/>
      <c r="EE84" s="15"/>
      <c r="EF84" s="15"/>
      <c r="EG84" s="15"/>
      <c r="EH84" s="15"/>
      <c r="EI84" s="15"/>
      <c r="EJ84" s="15"/>
      <c r="EK84" s="15"/>
      <c r="EL84" s="15"/>
      <c r="EM84" s="15"/>
      <c r="EN84" s="15"/>
      <c r="EO84" s="15"/>
      <c r="EP84" s="15"/>
      <c r="EQ84" s="15"/>
      <c r="ER84" s="15"/>
      <c r="ES84" s="15"/>
      <c r="ET84" s="15"/>
      <c r="EU84" s="15"/>
      <c r="EV84" s="15"/>
      <c r="EW84" s="15"/>
      <c r="EX84" s="15"/>
      <c r="EY84" s="15"/>
      <c r="EZ84" s="15"/>
      <c r="FA84" s="15"/>
      <c r="FB84" s="15"/>
    </row>
    <row r="85" spans="1:262" ht="15.9" customHeight="1">
      <c r="A85" s="15" t="s">
        <v>118</v>
      </c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5"/>
      <c r="CU85" s="15"/>
      <c r="CV85" s="15"/>
      <c r="CW85" s="15"/>
      <c r="CX85" s="15"/>
      <c r="CY85" s="15"/>
      <c r="CZ85" s="15"/>
      <c r="DA85" s="15"/>
      <c r="DB85" s="15"/>
      <c r="DC85" s="15"/>
      <c r="DD85" s="15"/>
      <c r="DE85" s="15"/>
      <c r="DF85" s="15"/>
      <c r="DG85" s="15"/>
      <c r="DH85" s="15"/>
      <c r="DI85" s="15"/>
      <c r="DJ85" s="15"/>
      <c r="DK85" s="15"/>
      <c r="DL85" s="15"/>
      <c r="DM85" s="15"/>
      <c r="DN85" s="15"/>
      <c r="DO85" s="15"/>
      <c r="DP85" s="15"/>
      <c r="DQ85" s="15"/>
      <c r="DR85" s="15"/>
      <c r="DS85" s="15"/>
      <c r="DT85" s="15"/>
      <c r="DU85" s="15"/>
      <c r="DV85" s="15"/>
      <c r="DW85" s="15"/>
      <c r="DX85" s="15"/>
      <c r="DY85" s="15"/>
      <c r="DZ85" s="15"/>
      <c r="EA85" s="15"/>
      <c r="EB85" s="15"/>
      <c r="EC85" s="15"/>
      <c r="ED85" s="15"/>
      <c r="EE85" s="15"/>
      <c r="EF85" s="15"/>
      <c r="EG85" s="15"/>
      <c r="EH85" s="15"/>
      <c r="EI85" s="15"/>
      <c r="EJ85" s="15"/>
      <c r="EK85" s="15"/>
      <c r="EL85" s="15"/>
      <c r="EM85" s="15"/>
      <c r="EN85" s="15"/>
      <c r="EO85" s="15"/>
      <c r="EP85" s="15"/>
      <c r="EQ85" s="15"/>
      <c r="ER85" s="15"/>
      <c r="ES85" s="15"/>
      <c r="ET85" s="15"/>
      <c r="EU85" s="15"/>
      <c r="EV85" s="15"/>
      <c r="EW85" s="15"/>
      <c r="EX85" s="15"/>
      <c r="EY85" s="15"/>
      <c r="EZ85" s="15"/>
      <c r="FA85" s="15"/>
      <c r="FB85" s="15"/>
    </row>
    <row r="86" spans="1:262" ht="15.9" customHeight="1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  <c r="BY86" s="15"/>
      <c r="BZ86" s="15"/>
      <c r="CA86" s="15"/>
      <c r="CB86" s="15"/>
      <c r="CC86" s="15"/>
      <c r="CD86" s="15"/>
      <c r="CE86" s="15"/>
      <c r="CF86" s="15"/>
      <c r="CG86" s="15"/>
      <c r="CH86" s="15"/>
      <c r="CI86" s="15"/>
      <c r="CJ86" s="15"/>
      <c r="CK86" s="15"/>
      <c r="CL86" s="15"/>
      <c r="CM86" s="15"/>
      <c r="CN86" s="15"/>
      <c r="CO86" s="15"/>
      <c r="CP86" s="15"/>
      <c r="CQ86" s="15"/>
      <c r="CR86" s="15"/>
      <c r="CS86" s="15"/>
      <c r="CT86" s="15"/>
      <c r="CU86" s="15"/>
      <c r="CV86" s="15"/>
      <c r="CW86" s="15"/>
      <c r="CX86" s="15"/>
      <c r="CY86" s="15"/>
      <c r="CZ86" s="15"/>
      <c r="DA86" s="15"/>
      <c r="DB86" s="15"/>
      <c r="DC86" s="15"/>
      <c r="DD86" s="15"/>
      <c r="DE86" s="15"/>
      <c r="DF86" s="15"/>
      <c r="DG86" s="15"/>
      <c r="DH86" s="15"/>
      <c r="DI86" s="15"/>
      <c r="DJ86" s="15"/>
      <c r="DK86" s="15"/>
      <c r="DL86" s="15"/>
      <c r="DM86" s="15"/>
      <c r="DN86" s="15"/>
      <c r="DO86" s="15"/>
      <c r="DP86" s="15"/>
      <c r="DQ86" s="15"/>
      <c r="DR86" s="15"/>
      <c r="DS86" s="15"/>
      <c r="DT86" s="15"/>
      <c r="DU86" s="15"/>
      <c r="DV86" s="15"/>
      <c r="DW86" s="15"/>
      <c r="DX86" s="15"/>
      <c r="DY86" s="15"/>
      <c r="DZ86" s="15"/>
      <c r="EA86" s="15"/>
      <c r="EB86" s="15"/>
      <c r="EC86" s="15"/>
      <c r="ED86" s="15"/>
      <c r="EE86" s="15"/>
      <c r="EF86" s="15"/>
      <c r="EG86" s="15"/>
      <c r="EH86" s="15"/>
      <c r="EI86" s="15"/>
      <c r="EJ86" s="15"/>
      <c r="EK86" s="15"/>
      <c r="EL86" s="15"/>
      <c r="EM86" s="15"/>
      <c r="EN86" s="15"/>
      <c r="EO86" s="15"/>
      <c r="EP86" s="15"/>
      <c r="EQ86" s="15"/>
      <c r="ER86" s="15"/>
      <c r="ES86" s="15"/>
      <c r="ET86" s="15"/>
      <c r="EU86" s="15"/>
      <c r="EV86" s="15"/>
      <c r="EW86" s="15"/>
      <c r="EX86" s="15"/>
      <c r="EY86" s="15"/>
      <c r="EZ86" s="15"/>
      <c r="FA86" s="15"/>
      <c r="FB86" s="15"/>
    </row>
    <row r="87" spans="1:262" ht="15.9" customHeight="1">
      <c r="A87" s="77" t="s">
        <v>45</v>
      </c>
      <c r="B87" s="22"/>
      <c r="C87" s="75">
        <v>2006</v>
      </c>
      <c r="D87" s="75"/>
      <c r="E87" s="75"/>
      <c r="F87" s="75"/>
      <c r="G87" s="75"/>
      <c r="H87" s="75"/>
      <c r="I87" s="75"/>
      <c r="J87" s="75"/>
      <c r="K87" s="75"/>
      <c r="L87" s="75"/>
      <c r="M87" s="75"/>
      <c r="N87" s="75"/>
      <c r="O87" s="79" t="s">
        <v>51</v>
      </c>
      <c r="P87" s="75">
        <v>2007</v>
      </c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9" t="s">
        <v>52</v>
      </c>
      <c r="AC87" s="75">
        <v>2008</v>
      </c>
      <c r="AD87" s="75"/>
      <c r="AE87" s="75"/>
      <c r="AF87" s="75"/>
      <c r="AG87" s="75"/>
      <c r="AH87" s="75"/>
      <c r="AI87" s="75"/>
      <c r="AJ87" s="75"/>
      <c r="AK87" s="75"/>
      <c r="AL87" s="75"/>
      <c r="AM87" s="75"/>
      <c r="AN87" s="75"/>
      <c r="AO87" s="79" t="s">
        <v>53</v>
      </c>
      <c r="AP87" s="75">
        <v>2009</v>
      </c>
      <c r="AQ87" s="75"/>
      <c r="AR87" s="75"/>
      <c r="AS87" s="75"/>
      <c r="AT87" s="75"/>
      <c r="AU87" s="75"/>
      <c r="AV87" s="75"/>
      <c r="AW87" s="75"/>
      <c r="AX87" s="75"/>
      <c r="AY87" s="75"/>
      <c r="AZ87" s="75"/>
      <c r="BA87" s="75"/>
      <c r="BB87" s="79" t="s">
        <v>54</v>
      </c>
      <c r="BC87" s="75">
        <v>2010</v>
      </c>
      <c r="BD87" s="75"/>
      <c r="BE87" s="75"/>
      <c r="BF87" s="75"/>
      <c r="BG87" s="75"/>
      <c r="BH87" s="75"/>
      <c r="BI87" s="75"/>
      <c r="BJ87" s="75"/>
      <c r="BK87" s="75"/>
      <c r="BL87" s="75"/>
      <c r="BM87" s="75"/>
      <c r="BN87" s="75"/>
      <c r="BO87" s="79" t="s">
        <v>55</v>
      </c>
      <c r="BP87" s="75">
        <v>2011</v>
      </c>
      <c r="BQ87" s="75"/>
      <c r="BR87" s="75"/>
      <c r="BS87" s="75"/>
      <c r="BT87" s="75"/>
      <c r="BU87" s="75"/>
      <c r="BV87" s="75"/>
      <c r="BW87" s="75"/>
      <c r="BX87" s="75"/>
      <c r="BY87" s="75"/>
      <c r="BZ87" s="75"/>
      <c r="CA87" s="75"/>
      <c r="CB87" s="79" t="s">
        <v>56</v>
      </c>
      <c r="CC87" s="75">
        <v>2012</v>
      </c>
      <c r="CD87" s="75"/>
      <c r="CE87" s="75"/>
      <c r="CF87" s="75"/>
      <c r="CG87" s="75"/>
      <c r="CH87" s="75"/>
      <c r="CI87" s="75"/>
      <c r="CJ87" s="75"/>
      <c r="CK87" s="75"/>
      <c r="CL87" s="75"/>
      <c r="CM87" s="75"/>
      <c r="CN87" s="75"/>
      <c r="CO87" s="79" t="s">
        <v>57</v>
      </c>
      <c r="CP87" s="75">
        <v>2013</v>
      </c>
      <c r="CQ87" s="75"/>
      <c r="CR87" s="75"/>
      <c r="CS87" s="75"/>
      <c r="CT87" s="75"/>
      <c r="CU87" s="75"/>
      <c r="CV87" s="75"/>
      <c r="CW87" s="75"/>
      <c r="CX87" s="75"/>
      <c r="CY87" s="75"/>
      <c r="CZ87" s="75"/>
      <c r="DA87" s="75"/>
      <c r="DB87" s="79" t="s">
        <v>58</v>
      </c>
      <c r="DC87" s="75">
        <v>2014</v>
      </c>
      <c r="DD87" s="75"/>
      <c r="DE87" s="75"/>
      <c r="DF87" s="75"/>
      <c r="DG87" s="75"/>
      <c r="DH87" s="75"/>
      <c r="DI87" s="75"/>
      <c r="DJ87" s="75"/>
      <c r="DK87" s="75"/>
      <c r="DL87" s="75"/>
      <c r="DM87" s="75"/>
      <c r="DN87" s="75"/>
      <c r="DO87" s="79" t="s">
        <v>59</v>
      </c>
      <c r="DP87" s="75">
        <v>2015</v>
      </c>
      <c r="DQ87" s="75"/>
      <c r="DR87" s="75"/>
      <c r="DS87" s="75"/>
      <c r="DT87" s="75"/>
      <c r="DU87" s="75"/>
      <c r="DV87" s="75"/>
      <c r="DW87" s="75"/>
      <c r="DX87" s="75"/>
      <c r="DY87" s="75"/>
      <c r="DZ87" s="75"/>
      <c r="EA87" s="75"/>
      <c r="EB87" s="79" t="s">
        <v>60</v>
      </c>
      <c r="EC87" s="75">
        <v>2016</v>
      </c>
      <c r="ED87" s="75"/>
      <c r="EE87" s="75"/>
      <c r="EF87" s="75"/>
      <c r="EG87" s="75"/>
      <c r="EH87" s="75"/>
      <c r="EI87" s="75"/>
      <c r="EJ87" s="75"/>
      <c r="EK87" s="75"/>
      <c r="EL87" s="75"/>
      <c r="EM87" s="75"/>
      <c r="EN87" s="75"/>
      <c r="EO87" s="79" t="s">
        <v>61</v>
      </c>
      <c r="EP87" s="75">
        <v>2017</v>
      </c>
      <c r="EQ87" s="75"/>
      <c r="ER87" s="75"/>
      <c r="ES87" s="75"/>
      <c r="ET87" s="75"/>
      <c r="EU87" s="75"/>
      <c r="EV87" s="75"/>
      <c r="EW87" s="75"/>
      <c r="EX87" s="75"/>
      <c r="EY87" s="75"/>
      <c r="EZ87" s="75"/>
      <c r="FA87" s="75"/>
      <c r="FB87" s="79" t="s">
        <v>62</v>
      </c>
      <c r="FC87" s="75">
        <v>2018</v>
      </c>
      <c r="FD87" s="75"/>
      <c r="FE87" s="75"/>
      <c r="FF87" s="75"/>
      <c r="FG87" s="75"/>
      <c r="FH87" s="75"/>
      <c r="FI87" s="75"/>
      <c r="FJ87" s="75"/>
      <c r="FK87" s="75"/>
      <c r="FL87" s="75"/>
      <c r="FM87" s="75"/>
      <c r="FN87" s="75"/>
      <c r="FO87" s="79" t="s">
        <v>63</v>
      </c>
      <c r="FP87" s="75">
        <v>2019</v>
      </c>
      <c r="FQ87" s="75"/>
      <c r="FR87" s="75"/>
      <c r="FS87" s="75"/>
      <c r="FT87" s="75"/>
      <c r="FU87" s="75"/>
      <c r="FV87" s="75"/>
      <c r="FW87" s="75"/>
      <c r="FX87" s="75"/>
      <c r="FY87" s="75"/>
      <c r="FZ87" s="75"/>
      <c r="GA87" s="75"/>
      <c r="GB87" s="79" t="s">
        <v>64</v>
      </c>
      <c r="GC87" s="75">
        <v>2020</v>
      </c>
      <c r="GD87" s="75"/>
      <c r="GE87" s="75"/>
      <c r="GF87" s="75"/>
      <c r="GG87" s="75"/>
      <c r="GH87" s="75"/>
      <c r="GI87" s="75"/>
      <c r="GJ87" s="75"/>
      <c r="GK87" s="75"/>
      <c r="GL87" s="75"/>
      <c r="GM87" s="75"/>
      <c r="GN87" s="75"/>
      <c r="GO87" s="76" t="s">
        <v>65</v>
      </c>
      <c r="GP87" s="75">
        <v>2021</v>
      </c>
      <c r="GQ87" s="75"/>
      <c r="GR87" s="75"/>
      <c r="GS87" s="75"/>
      <c r="GT87" s="75"/>
      <c r="GU87" s="75"/>
      <c r="GV87" s="75"/>
      <c r="GW87" s="75"/>
      <c r="GX87" s="75"/>
      <c r="GY87" s="75"/>
      <c r="GZ87" s="75"/>
      <c r="HA87" s="75"/>
      <c r="HB87" s="76" t="s">
        <v>66</v>
      </c>
      <c r="HC87" s="75">
        <v>2022</v>
      </c>
      <c r="HD87" s="75"/>
      <c r="HE87" s="75"/>
      <c r="HF87" s="75"/>
      <c r="HG87" s="75"/>
      <c r="HH87" s="75"/>
      <c r="HI87" s="75"/>
      <c r="HJ87" s="75"/>
      <c r="HK87" s="75"/>
      <c r="HL87" s="75"/>
      <c r="HM87" s="75"/>
      <c r="HN87" s="75"/>
      <c r="HO87" s="76" t="s">
        <v>67</v>
      </c>
      <c r="HP87" s="75">
        <v>2023</v>
      </c>
      <c r="HQ87" s="75"/>
      <c r="HR87" s="75"/>
      <c r="HS87" s="75"/>
      <c r="HT87" s="75"/>
      <c r="HU87" s="75"/>
      <c r="HV87" s="75"/>
      <c r="HW87" s="75"/>
      <c r="HX87" s="75"/>
      <c r="HY87" s="75"/>
      <c r="HZ87" s="75"/>
      <c r="IA87" s="75"/>
      <c r="IB87" s="76" t="s">
        <v>68</v>
      </c>
      <c r="IC87" s="75">
        <v>2024</v>
      </c>
      <c r="ID87" s="75"/>
      <c r="IE87" s="75"/>
      <c r="IF87" s="75"/>
      <c r="IG87" s="75"/>
      <c r="IH87" s="75"/>
      <c r="II87" s="75"/>
      <c r="IJ87" s="75"/>
      <c r="IK87" s="75"/>
      <c r="IL87" s="75"/>
      <c r="IM87" s="75"/>
      <c r="IN87" s="75"/>
      <c r="IO87" s="76" t="s">
        <v>69</v>
      </c>
      <c r="IP87" s="75">
        <v>2025</v>
      </c>
      <c r="IQ87" s="75"/>
      <c r="IR87" s="75"/>
      <c r="IS87" s="75"/>
      <c r="IT87" s="75"/>
      <c r="IU87" s="75"/>
      <c r="IV87" s="75"/>
      <c r="IW87" s="75"/>
      <c r="IX87" s="75"/>
      <c r="IY87" s="75"/>
      <c r="IZ87" s="75"/>
      <c r="JA87" s="75"/>
      <c r="JB87" s="76" t="s">
        <v>70</v>
      </c>
    </row>
    <row r="88" spans="1:262" ht="15.9" customHeight="1">
      <c r="A88" s="78"/>
      <c r="B88" s="23"/>
      <c r="C88" s="16" t="s">
        <v>71</v>
      </c>
      <c r="D88" s="16" t="s">
        <v>72</v>
      </c>
      <c r="E88" s="16" t="s">
        <v>73</v>
      </c>
      <c r="F88" s="16" t="s">
        <v>74</v>
      </c>
      <c r="G88" s="16" t="s">
        <v>75</v>
      </c>
      <c r="H88" s="16" t="s">
        <v>76</v>
      </c>
      <c r="I88" s="16" t="s">
        <v>77</v>
      </c>
      <c r="J88" s="16" t="s">
        <v>78</v>
      </c>
      <c r="K88" s="16" t="s">
        <v>79</v>
      </c>
      <c r="L88" s="16" t="s">
        <v>80</v>
      </c>
      <c r="M88" s="16" t="s">
        <v>81</v>
      </c>
      <c r="N88" s="16" t="s">
        <v>82</v>
      </c>
      <c r="O88" s="80"/>
      <c r="P88" s="16" t="s">
        <v>71</v>
      </c>
      <c r="Q88" s="16" t="s">
        <v>72</v>
      </c>
      <c r="R88" s="16" t="s">
        <v>73</v>
      </c>
      <c r="S88" s="16" t="s">
        <v>74</v>
      </c>
      <c r="T88" s="16" t="s">
        <v>75</v>
      </c>
      <c r="U88" s="16" t="s">
        <v>76</v>
      </c>
      <c r="V88" s="16" t="s">
        <v>77</v>
      </c>
      <c r="W88" s="16" t="s">
        <v>78</v>
      </c>
      <c r="X88" s="16" t="s">
        <v>79</v>
      </c>
      <c r="Y88" s="16" t="s">
        <v>80</v>
      </c>
      <c r="Z88" s="16" t="s">
        <v>81</v>
      </c>
      <c r="AA88" s="16" t="s">
        <v>82</v>
      </c>
      <c r="AB88" s="80"/>
      <c r="AC88" s="16" t="s">
        <v>71</v>
      </c>
      <c r="AD88" s="16" t="s">
        <v>72</v>
      </c>
      <c r="AE88" s="16" t="s">
        <v>73</v>
      </c>
      <c r="AF88" s="16" t="s">
        <v>74</v>
      </c>
      <c r="AG88" s="16" t="s">
        <v>75</v>
      </c>
      <c r="AH88" s="16" t="s">
        <v>76</v>
      </c>
      <c r="AI88" s="16" t="s">
        <v>77</v>
      </c>
      <c r="AJ88" s="16" t="s">
        <v>78</v>
      </c>
      <c r="AK88" s="16" t="s">
        <v>79</v>
      </c>
      <c r="AL88" s="16" t="s">
        <v>80</v>
      </c>
      <c r="AM88" s="16" t="s">
        <v>81</v>
      </c>
      <c r="AN88" s="16" t="s">
        <v>82</v>
      </c>
      <c r="AO88" s="80"/>
      <c r="AP88" s="16" t="s">
        <v>71</v>
      </c>
      <c r="AQ88" s="16" t="s">
        <v>72</v>
      </c>
      <c r="AR88" s="16" t="s">
        <v>73</v>
      </c>
      <c r="AS88" s="16" t="s">
        <v>74</v>
      </c>
      <c r="AT88" s="16" t="s">
        <v>75</v>
      </c>
      <c r="AU88" s="16" t="s">
        <v>76</v>
      </c>
      <c r="AV88" s="16" t="s">
        <v>77</v>
      </c>
      <c r="AW88" s="16" t="s">
        <v>78</v>
      </c>
      <c r="AX88" s="16" t="s">
        <v>79</v>
      </c>
      <c r="AY88" s="16" t="s">
        <v>80</v>
      </c>
      <c r="AZ88" s="16" t="s">
        <v>81</v>
      </c>
      <c r="BA88" s="16" t="s">
        <v>82</v>
      </c>
      <c r="BB88" s="80"/>
      <c r="BC88" s="16" t="s">
        <v>71</v>
      </c>
      <c r="BD88" s="16" t="s">
        <v>72</v>
      </c>
      <c r="BE88" s="16" t="s">
        <v>73</v>
      </c>
      <c r="BF88" s="16" t="s">
        <v>74</v>
      </c>
      <c r="BG88" s="16" t="s">
        <v>75</v>
      </c>
      <c r="BH88" s="16" t="s">
        <v>76</v>
      </c>
      <c r="BI88" s="16" t="s">
        <v>77</v>
      </c>
      <c r="BJ88" s="16" t="s">
        <v>78</v>
      </c>
      <c r="BK88" s="16" t="s">
        <v>79</v>
      </c>
      <c r="BL88" s="16" t="s">
        <v>80</v>
      </c>
      <c r="BM88" s="16" t="s">
        <v>81</v>
      </c>
      <c r="BN88" s="16" t="s">
        <v>82</v>
      </c>
      <c r="BO88" s="80"/>
      <c r="BP88" s="16" t="s">
        <v>71</v>
      </c>
      <c r="BQ88" s="16" t="s">
        <v>72</v>
      </c>
      <c r="BR88" s="16" t="s">
        <v>73</v>
      </c>
      <c r="BS88" s="16" t="s">
        <v>74</v>
      </c>
      <c r="BT88" s="16" t="s">
        <v>75</v>
      </c>
      <c r="BU88" s="16" t="s">
        <v>76</v>
      </c>
      <c r="BV88" s="16" t="s">
        <v>77</v>
      </c>
      <c r="BW88" s="16" t="s">
        <v>78</v>
      </c>
      <c r="BX88" s="16" t="s">
        <v>79</v>
      </c>
      <c r="BY88" s="16" t="s">
        <v>80</v>
      </c>
      <c r="BZ88" s="16" t="s">
        <v>81</v>
      </c>
      <c r="CA88" s="16" t="s">
        <v>82</v>
      </c>
      <c r="CB88" s="80"/>
      <c r="CC88" s="16" t="s">
        <v>71</v>
      </c>
      <c r="CD88" s="16" t="s">
        <v>72</v>
      </c>
      <c r="CE88" s="16" t="s">
        <v>73</v>
      </c>
      <c r="CF88" s="16" t="s">
        <v>74</v>
      </c>
      <c r="CG88" s="16" t="s">
        <v>75</v>
      </c>
      <c r="CH88" s="16" t="s">
        <v>76</v>
      </c>
      <c r="CI88" s="16" t="s">
        <v>77</v>
      </c>
      <c r="CJ88" s="16" t="s">
        <v>78</v>
      </c>
      <c r="CK88" s="16" t="s">
        <v>79</v>
      </c>
      <c r="CL88" s="16" t="s">
        <v>80</v>
      </c>
      <c r="CM88" s="16" t="s">
        <v>81</v>
      </c>
      <c r="CN88" s="16" t="s">
        <v>82</v>
      </c>
      <c r="CO88" s="80"/>
      <c r="CP88" s="16" t="s">
        <v>71</v>
      </c>
      <c r="CQ88" s="16" t="s">
        <v>72</v>
      </c>
      <c r="CR88" s="16" t="s">
        <v>73</v>
      </c>
      <c r="CS88" s="16" t="s">
        <v>74</v>
      </c>
      <c r="CT88" s="16" t="s">
        <v>75</v>
      </c>
      <c r="CU88" s="16" t="s">
        <v>76</v>
      </c>
      <c r="CV88" s="16" t="s">
        <v>77</v>
      </c>
      <c r="CW88" s="16" t="s">
        <v>78</v>
      </c>
      <c r="CX88" s="16" t="s">
        <v>79</v>
      </c>
      <c r="CY88" s="16" t="s">
        <v>80</v>
      </c>
      <c r="CZ88" s="16" t="s">
        <v>81</v>
      </c>
      <c r="DA88" s="16" t="s">
        <v>82</v>
      </c>
      <c r="DB88" s="80"/>
      <c r="DC88" s="16" t="s">
        <v>71</v>
      </c>
      <c r="DD88" s="16" t="s">
        <v>72</v>
      </c>
      <c r="DE88" s="16" t="s">
        <v>73</v>
      </c>
      <c r="DF88" s="16" t="s">
        <v>74</v>
      </c>
      <c r="DG88" s="16" t="s">
        <v>75</v>
      </c>
      <c r="DH88" s="16" t="s">
        <v>76</v>
      </c>
      <c r="DI88" s="16" t="s">
        <v>77</v>
      </c>
      <c r="DJ88" s="16" t="s">
        <v>78</v>
      </c>
      <c r="DK88" s="16" t="s">
        <v>79</v>
      </c>
      <c r="DL88" s="16" t="s">
        <v>80</v>
      </c>
      <c r="DM88" s="16" t="s">
        <v>81</v>
      </c>
      <c r="DN88" s="16" t="s">
        <v>82</v>
      </c>
      <c r="DO88" s="80"/>
      <c r="DP88" s="16" t="s">
        <v>71</v>
      </c>
      <c r="DQ88" s="16" t="s">
        <v>72</v>
      </c>
      <c r="DR88" s="16" t="s">
        <v>73</v>
      </c>
      <c r="DS88" s="16" t="s">
        <v>74</v>
      </c>
      <c r="DT88" s="16" t="s">
        <v>75</v>
      </c>
      <c r="DU88" s="16" t="s">
        <v>76</v>
      </c>
      <c r="DV88" s="16" t="s">
        <v>77</v>
      </c>
      <c r="DW88" s="16" t="s">
        <v>78</v>
      </c>
      <c r="DX88" s="16" t="s">
        <v>79</v>
      </c>
      <c r="DY88" s="16" t="s">
        <v>80</v>
      </c>
      <c r="DZ88" s="16" t="s">
        <v>81</v>
      </c>
      <c r="EA88" s="16" t="s">
        <v>82</v>
      </c>
      <c r="EB88" s="80"/>
      <c r="EC88" s="16" t="s">
        <v>71</v>
      </c>
      <c r="ED88" s="16" t="s">
        <v>72</v>
      </c>
      <c r="EE88" s="16" t="s">
        <v>73</v>
      </c>
      <c r="EF88" s="16" t="s">
        <v>74</v>
      </c>
      <c r="EG88" s="16" t="s">
        <v>75</v>
      </c>
      <c r="EH88" s="16" t="s">
        <v>76</v>
      </c>
      <c r="EI88" s="16" t="s">
        <v>77</v>
      </c>
      <c r="EJ88" s="16" t="s">
        <v>78</v>
      </c>
      <c r="EK88" s="16" t="s">
        <v>79</v>
      </c>
      <c r="EL88" s="16" t="s">
        <v>80</v>
      </c>
      <c r="EM88" s="16" t="s">
        <v>81</v>
      </c>
      <c r="EN88" s="16" t="s">
        <v>82</v>
      </c>
      <c r="EO88" s="80"/>
      <c r="EP88" s="16" t="s">
        <v>71</v>
      </c>
      <c r="EQ88" s="16" t="s">
        <v>72</v>
      </c>
      <c r="ER88" s="16" t="s">
        <v>73</v>
      </c>
      <c r="ES88" s="16" t="s">
        <v>74</v>
      </c>
      <c r="ET88" s="16" t="s">
        <v>75</v>
      </c>
      <c r="EU88" s="16" t="s">
        <v>76</v>
      </c>
      <c r="EV88" s="16" t="s">
        <v>77</v>
      </c>
      <c r="EW88" s="16" t="s">
        <v>78</v>
      </c>
      <c r="EX88" s="16" t="s">
        <v>79</v>
      </c>
      <c r="EY88" s="16" t="s">
        <v>80</v>
      </c>
      <c r="EZ88" s="16" t="s">
        <v>81</v>
      </c>
      <c r="FA88" s="16" t="s">
        <v>82</v>
      </c>
      <c r="FB88" s="80"/>
      <c r="FC88" s="16" t="s">
        <v>71</v>
      </c>
      <c r="FD88" s="16" t="s">
        <v>72</v>
      </c>
      <c r="FE88" s="16" t="s">
        <v>73</v>
      </c>
      <c r="FF88" s="16" t="s">
        <v>74</v>
      </c>
      <c r="FG88" s="16" t="s">
        <v>75</v>
      </c>
      <c r="FH88" s="16" t="s">
        <v>76</v>
      </c>
      <c r="FI88" s="16" t="s">
        <v>77</v>
      </c>
      <c r="FJ88" s="16" t="s">
        <v>78</v>
      </c>
      <c r="FK88" s="16" t="s">
        <v>79</v>
      </c>
      <c r="FL88" s="16" t="s">
        <v>80</v>
      </c>
      <c r="FM88" s="16" t="s">
        <v>81</v>
      </c>
      <c r="FN88" s="16" t="s">
        <v>82</v>
      </c>
      <c r="FO88" s="80"/>
      <c r="FP88" s="16" t="s">
        <v>71</v>
      </c>
      <c r="FQ88" s="16" t="s">
        <v>72</v>
      </c>
      <c r="FR88" s="16" t="s">
        <v>73</v>
      </c>
      <c r="FS88" s="16" t="s">
        <v>74</v>
      </c>
      <c r="FT88" s="16" t="s">
        <v>75</v>
      </c>
      <c r="FU88" s="16" t="s">
        <v>76</v>
      </c>
      <c r="FV88" s="16" t="s">
        <v>77</v>
      </c>
      <c r="FW88" s="16" t="s">
        <v>78</v>
      </c>
      <c r="FX88" s="16" t="s">
        <v>79</v>
      </c>
      <c r="FY88" s="16" t="s">
        <v>80</v>
      </c>
      <c r="FZ88" s="16" t="s">
        <v>81</v>
      </c>
      <c r="GA88" s="16" t="s">
        <v>82</v>
      </c>
      <c r="GB88" s="80"/>
      <c r="GC88" s="16" t="s">
        <v>71</v>
      </c>
      <c r="GD88" s="16" t="s">
        <v>72</v>
      </c>
      <c r="GE88" s="16" t="s">
        <v>73</v>
      </c>
      <c r="GF88" s="16" t="s">
        <v>74</v>
      </c>
      <c r="GG88" s="16" t="s">
        <v>75</v>
      </c>
      <c r="GH88" s="16" t="s">
        <v>76</v>
      </c>
      <c r="GI88" s="16" t="s">
        <v>77</v>
      </c>
      <c r="GJ88" s="16" t="s">
        <v>78</v>
      </c>
      <c r="GK88" s="16" t="s">
        <v>79</v>
      </c>
      <c r="GL88" s="16" t="s">
        <v>80</v>
      </c>
      <c r="GM88" s="16" t="s">
        <v>81</v>
      </c>
      <c r="GN88" s="16" t="s">
        <v>82</v>
      </c>
      <c r="GO88" s="76"/>
      <c r="GP88" s="16" t="s">
        <v>71</v>
      </c>
      <c r="GQ88" s="16" t="s">
        <v>72</v>
      </c>
      <c r="GR88" s="16" t="s">
        <v>73</v>
      </c>
      <c r="GS88" s="16" t="s">
        <v>74</v>
      </c>
      <c r="GT88" s="16" t="s">
        <v>75</v>
      </c>
      <c r="GU88" s="16" t="s">
        <v>76</v>
      </c>
      <c r="GV88" s="16" t="s">
        <v>77</v>
      </c>
      <c r="GW88" s="16" t="s">
        <v>78</v>
      </c>
      <c r="GX88" s="16" t="s">
        <v>84</v>
      </c>
      <c r="GY88" s="16" t="s">
        <v>80</v>
      </c>
      <c r="GZ88" s="16" t="s">
        <v>81</v>
      </c>
      <c r="HA88" s="16" t="s">
        <v>82</v>
      </c>
      <c r="HB88" s="76"/>
      <c r="HC88" s="16" t="s">
        <v>71</v>
      </c>
      <c r="HD88" s="16" t="s">
        <v>72</v>
      </c>
      <c r="HE88" s="16" t="s">
        <v>73</v>
      </c>
      <c r="HF88" s="16" t="s">
        <v>74</v>
      </c>
      <c r="HG88" s="16" t="s">
        <v>75</v>
      </c>
      <c r="HH88" s="16" t="s">
        <v>76</v>
      </c>
      <c r="HI88" s="16" t="s">
        <v>77</v>
      </c>
      <c r="HJ88" s="16" t="s">
        <v>78</v>
      </c>
      <c r="HK88" s="16" t="s">
        <v>84</v>
      </c>
      <c r="HL88" s="16" t="s">
        <v>80</v>
      </c>
      <c r="HM88" s="16" t="s">
        <v>81</v>
      </c>
      <c r="HN88" s="16" t="s">
        <v>82</v>
      </c>
      <c r="HO88" s="76"/>
      <c r="HP88" s="16" t="s">
        <v>71</v>
      </c>
      <c r="HQ88" s="16" t="s">
        <v>72</v>
      </c>
      <c r="HR88" s="16" t="s">
        <v>73</v>
      </c>
      <c r="HS88" s="16" t="s">
        <v>74</v>
      </c>
      <c r="HT88" s="16" t="s">
        <v>75</v>
      </c>
      <c r="HU88" s="16" t="s">
        <v>76</v>
      </c>
      <c r="HV88" s="16" t="s">
        <v>77</v>
      </c>
      <c r="HW88" s="16" t="s">
        <v>78</v>
      </c>
      <c r="HX88" s="16" t="s">
        <v>84</v>
      </c>
      <c r="HY88" s="16" t="s">
        <v>80</v>
      </c>
      <c r="HZ88" s="16" t="s">
        <v>81</v>
      </c>
      <c r="IA88" s="16" t="s">
        <v>82</v>
      </c>
      <c r="IB88" s="76"/>
      <c r="IC88" s="16" t="s">
        <v>71</v>
      </c>
      <c r="ID88" s="16" t="s">
        <v>72</v>
      </c>
      <c r="IE88" s="16" t="s">
        <v>73</v>
      </c>
      <c r="IF88" s="16" t="s">
        <v>74</v>
      </c>
      <c r="IG88" s="16" t="s">
        <v>75</v>
      </c>
      <c r="IH88" s="16" t="s">
        <v>76</v>
      </c>
      <c r="II88" s="16" t="s">
        <v>77</v>
      </c>
      <c r="IJ88" s="16" t="s">
        <v>78</v>
      </c>
      <c r="IK88" s="16" t="s">
        <v>84</v>
      </c>
      <c r="IL88" s="16" t="s">
        <v>80</v>
      </c>
      <c r="IM88" s="16" t="s">
        <v>81</v>
      </c>
      <c r="IN88" s="16" t="s">
        <v>82</v>
      </c>
      <c r="IO88" s="76"/>
      <c r="IP88" s="16" t="s">
        <v>71</v>
      </c>
      <c r="IQ88" s="16" t="s">
        <v>72</v>
      </c>
      <c r="IR88" s="16" t="s">
        <v>73</v>
      </c>
      <c r="IS88" s="16" t="s">
        <v>74</v>
      </c>
      <c r="IT88" s="16" t="s">
        <v>75</v>
      </c>
      <c r="IU88" s="16" t="s">
        <v>76</v>
      </c>
      <c r="IV88" s="16" t="s">
        <v>77</v>
      </c>
      <c r="IW88" s="16" t="s">
        <v>78</v>
      </c>
      <c r="IX88" s="16" t="s">
        <v>84</v>
      </c>
      <c r="IY88" s="16" t="s">
        <v>80</v>
      </c>
      <c r="IZ88" s="16" t="s">
        <v>81</v>
      </c>
      <c r="JA88" s="16" t="s">
        <v>82</v>
      </c>
      <c r="JB88" s="76"/>
    </row>
    <row r="89" spans="1:262" ht="15.9" customHeight="1">
      <c r="A89" s="17" t="s">
        <v>102</v>
      </c>
      <c r="B89" s="17" t="s">
        <v>6</v>
      </c>
      <c r="C89" s="18">
        <v>0</v>
      </c>
      <c r="D89" s="18">
        <v>0</v>
      </c>
      <c r="E89" s="18">
        <v>0</v>
      </c>
      <c r="F89" s="18">
        <v>0</v>
      </c>
      <c r="G89" s="18">
        <v>0</v>
      </c>
      <c r="H89" s="18">
        <v>0</v>
      </c>
      <c r="I89" s="18">
        <v>0</v>
      </c>
      <c r="J89" s="18">
        <v>0</v>
      </c>
      <c r="K89" s="18">
        <v>0</v>
      </c>
      <c r="L89" s="18">
        <v>0</v>
      </c>
      <c r="M89" s="18">
        <v>0</v>
      </c>
      <c r="N89" s="18">
        <v>156</v>
      </c>
      <c r="O89" s="18">
        <f>SUM(C89:N89)</f>
        <v>156</v>
      </c>
      <c r="P89" s="18">
        <v>276</v>
      </c>
      <c r="Q89" s="18">
        <v>244</v>
      </c>
      <c r="R89" s="18">
        <v>292</v>
      </c>
      <c r="S89" s="18">
        <v>282</v>
      </c>
      <c r="T89" s="18">
        <v>276</v>
      </c>
      <c r="U89" s="18">
        <v>282</v>
      </c>
      <c r="V89" s="18">
        <v>284</v>
      </c>
      <c r="W89" s="18">
        <v>286</v>
      </c>
      <c r="X89" s="18">
        <v>298</v>
      </c>
      <c r="Y89" s="18">
        <v>294</v>
      </c>
      <c r="Z89" s="18">
        <v>294</v>
      </c>
      <c r="AA89" s="18">
        <v>270</v>
      </c>
      <c r="AB89" s="18">
        <f>SUM(P89:AA89)</f>
        <v>3378</v>
      </c>
      <c r="AC89" s="18">
        <v>276</v>
      </c>
      <c r="AD89" s="18">
        <v>262</v>
      </c>
      <c r="AE89" s="18">
        <v>281</v>
      </c>
      <c r="AF89" s="18">
        <v>251</v>
      </c>
      <c r="AG89" s="18">
        <v>262</v>
      </c>
      <c r="AH89" s="18">
        <v>260</v>
      </c>
      <c r="AI89" s="18">
        <v>233</v>
      </c>
      <c r="AJ89" s="18">
        <v>221</v>
      </c>
      <c r="AK89" s="18">
        <v>208</v>
      </c>
      <c r="AL89" s="18">
        <v>204</v>
      </c>
      <c r="AM89" s="18">
        <v>190</v>
      </c>
      <c r="AN89" s="18">
        <v>196</v>
      </c>
      <c r="AO89" s="18">
        <f>SUM(AC89:AN89)</f>
        <v>2844</v>
      </c>
      <c r="AP89" s="18">
        <v>158</v>
      </c>
      <c r="AQ89" s="18">
        <v>208</v>
      </c>
      <c r="AR89" s="18">
        <v>226</v>
      </c>
      <c r="AS89" s="18">
        <v>202</v>
      </c>
      <c r="AT89" s="18">
        <v>224</v>
      </c>
      <c r="AU89" s="18">
        <v>246</v>
      </c>
      <c r="AV89" s="18">
        <v>274</v>
      </c>
      <c r="AW89" s="18">
        <v>296</v>
      </c>
      <c r="AX89" s="18">
        <v>266</v>
      </c>
      <c r="AY89" s="18">
        <v>298</v>
      </c>
      <c r="AZ89" s="18">
        <v>240</v>
      </c>
      <c r="BA89" s="18">
        <v>247</v>
      </c>
      <c r="BB89" s="18">
        <f t="shared" ref="BB89:BB100" si="152">SUM(AP89:BA89)</f>
        <v>2885</v>
      </c>
      <c r="BC89" s="18">
        <v>202</v>
      </c>
      <c r="BD89" s="18">
        <v>188</v>
      </c>
      <c r="BE89" s="18">
        <v>172</v>
      </c>
      <c r="BF89" s="18">
        <v>196</v>
      </c>
      <c r="BG89" s="18">
        <v>184</v>
      </c>
      <c r="BH89" s="18">
        <v>144</v>
      </c>
      <c r="BI89" s="18">
        <v>180</v>
      </c>
      <c r="BJ89" s="18">
        <v>206</v>
      </c>
      <c r="BK89" s="18">
        <v>228</v>
      </c>
      <c r="BL89" s="18">
        <v>220</v>
      </c>
      <c r="BM89" s="18">
        <v>192</v>
      </c>
      <c r="BN89" s="18">
        <v>176</v>
      </c>
      <c r="BO89" s="18">
        <f t="shared" ref="BO89:BO100" si="153">SUM(BC89:BN89)</f>
        <v>2288</v>
      </c>
      <c r="BP89" s="18">
        <v>196</v>
      </c>
      <c r="BQ89" s="18">
        <v>142</v>
      </c>
      <c r="BR89" s="18">
        <v>185</v>
      </c>
      <c r="BS89" s="18">
        <v>226</v>
      </c>
      <c r="BT89" s="18">
        <v>279</v>
      </c>
      <c r="BU89" s="18">
        <v>226</v>
      </c>
      <c r="BV89" s="18">
        <v>222</v>
      </c>
      <c r="BW89" s="18">
        <v>234</v>
      </c>
      <c r="BX89" s="18">
        <v>190</v>
      </c>
      <c r="BY89" s="18">
        <v>224</v>
      </c>
      <c r="BZ89" s="18">
        <v>285</v>
      </c>
      <c r="CA89" s="18">
        <v>274</v>
      </c>
      <c r="CB89" s="18">
        <f t="shared" ref="CB89:CB100" si="154">SUM(BP89:CA89)</f>
        <v>2683</v>
      </c>
      <c r="CC89" s="18">
        <v>166</v>
      </c>
      <c r="CD89" s="18">
        <v>206</v>
      </c>
      <c r="CE89" s="18">
        <v>252</v>
      </c>
      <c r="CF89" s="18">
        <v>204</v>
      </c>
      <c r="CG89" s="18">
        <v>260</v>
      </c>
      <c r="CH89" s="18">
        <v>312</v>
      </c>
      <c r="CI89" s="18">
        <v>336</v>
      </c>
      <c r="CJ89" s="18">
        <v>298</v>
      </c>
      <c r="CK89" s="18">
        <v>284</v>
      </c>
      <c r="CL89" s="18">
        <v>302</v>
      </c>
      <c r="CM89" s="18">
        <v>266</v>
      </c>
      <c r="CN89" s="18">
        <v>252</v>
      </c>
      <c r="CO89" s="18">
        <f t="shared" ref="CO89:CO100" si="155">SUM(CC89:CN89)</f>
        <v>3138</v>
      </c>
      <c r="CP89" s="18">
        <v>222</v>
      </c>
      <c r="CQ89" s="18">
        <v>202</v>
      </c>
      <c r="CR89" s="18">
        <v>270</v>
      </c>
      <c r="CS89" s="18">
        <v>270</v>
      </c>
      <c r="CT89" s="18">
        <v>288</v>
      </c>
      <c r="CU89" s="18">
        <v>274</v>
      </c>
      <c r="CV89" s="18">
        <v>298</v>
      </c>
      <c r="CW89" s="18">
        <v>301</v>
      </c>
      <c r="CX89" s="18">
        <v>271</v>
      </c>
      <c r="CY89" s="18">
        <v>298</v>
      </c>
      <c r="CZ89" s="18">
        <v>286</v>
      </c>
      <c r="DA89" s="18">
        <v>276</v>
      </c>
      <c r="DB89" s="18">
        <f t="shared" ref="DB89:DB100" si="156">SUM(CP89:DA89)</f>
        <v>3256</v>
      </c>
      <c r="DC89" s="18">
        <v>268</v>
      </c>
      <c r="DD89" s="18">
        <v>279</v>
      </c>
      <c r="DE89" s="18">
        <v>298</v>
      </c>
      <c r="DF89" s="18">
        <v>258</v>
      </c>
      <c r="DG89" s="18">
        <v>328</v>
      </c>
      <c r="DH89" s="18">
        <v>276</v>
      </c>
      <c r="DI89" s="18">
        <v>300</v>
      </c>
      <c r="DJ89" s="18">
        <v>310</v>
      </c>
      <c r="DK89" s="18">
        <v>294</v>
      </c>
      <c r="DL89" s="18">
        <v>292</v>
      </c>
      <c r="DM89" s="18">
        <v>294</v>
      </c>
      <c r="DN89" s="18">
        <v>270</v>
      </c>
      <c r="DO89" s="18">
        <f t="shared" ref="DO89:DO100" si="157">SUM(DC89:DN89)</f>
        <v>3467</v>
      </c>
      <c r="DP89" s="18">
        <v>272</v>
      </c>
      <c r="DQ89" s="18">
        <v>264</v>
      </c>
      <c r="DR89" s="18">
        <v>284</v>
      </c>
      <c r="DS89" s="18">
        <v>266</v>
      </c>
      <c r="DT89" s="18">
        <v>290</v>
      </c>
      <c r="DU89" s="18">
        <v>262</v>
      </c>
      <c r="DV89" s="18">
        <v>304</v>
      </c>
      <c r="DW89" s="18">
        <v>302</v>
      </c>
      <c r="DX89" s="18">
        <v>294</v>
      </c>
      <c r="DY89" s="18">
        <v>298</v>
      </c>
      <c r="DZ89" s="18">
        <v>270</v>
      </c>
      <c r="EA89" s="18">
        <v>262</v>
      </c>
      <c r="EB89" s="18">
        <f t="shared" ref="EB89:EB100" si="158">SUM(DP89:EA89)</f>
        <v>3368</v>
      </c>
      <c r="EC89" s="24">
        <v>268</v>
      </c>
      <c r="ED89" s="24">
        <v>268</v>
      </c>
      <c r="EE89" s="24">
        <v>270</v>
      </c>
      <c r="EF89" s="24">
        <v>246</v>
      </c>
      <c r="EG89" s="24">
        <v>282</v>
      </c>
      <c r="EH89" s="24">
        <v>254</v>
      </c>
      <c r="EI89" s="24">
        <v>304</v>
      </c>
      <c r="EJ89" s="24">
        <v>280</v>
      </c>
      <c r="EK89" s="24">
        <v>284</v>
      </c>
      <c r="EL89" s="24">
        <v>287</v>
      </c>
      <c r="EM89" s="24">
        <v>272</v>
      </c>
      <c r="EN89" s="26">
        <v>259</v>
      </c>
      <c r="EO89" s="25">
        <f>SUM(EC89:EN89)</f>
        <v>3274</v>
      </c>
      <c r="EP89" s="24">
        <v>240</v>
      </c>
      <c r="EQ89" s="24">
        <v>242</v>
      </c>
      <c r="ER89" s="24">
        <v>306</v>
      </c>
      <c r="ES89" s="24">
        <v>268</v>
      </c>
      <c r="ET89" s="24">
        <v>266</v>
      </c>
      <c r="EU89" s="24">
        <v>278</v>
      </c>
      <c r="EV89" s="24">
        <v>282</v>
      </c>
      <c r="EW89" s="24">
        <v>378</v>
      </c>
      <c r="EX89" s="24">
        <v>282</v>
      </c>
      <c r="EY89" s="24">
        <v>272</v>
      </c>
      <c r="EZ89" s="24">
        <v>266</v>
      </c>
      <c r="FA89" s="26">
        <v>238</v>
      </c>
      <c r="FB89" s="25">
        <f>SUM(EP89:FA89)</f>
        <v>3318</v>
      </c>
      <c r="FC89" s="24">
        <v>234</v>
      </c>
      <c r="FD89" s="24">
        <v>238</v>
      </c>
      <c r="FE89" s="24">
        <v>248</v>
      </c>
      <c r="FF89" s="24">
        <v>246</v>
      </c>
      <c r="FG89" s="24">
        <v>284</v>
      </c>
      <c r="FH89" s="24">
        <v>268</v>
      </c>
      <c r="FI89" s="24">
        <v>292</v>
      </c>
      <c r="FJ89" s="24">
        <v>282</v>
      </c>
      <c r="FK89" s="31">
        <v>256</v>
      </c>
      <c r="FL89" s="24">
        <v>274</v>
      </c>
      <c r="FM89" s="24">
        <v>232</v>
      </c>
      <c r="FN89" s="26">
        <v>178</v>
      </c>
      <c r="FO89" s="25">
        <f>SUM(FC89:FN89)</f>
        <v>3032</v>
      </c>
      <c r="FP89" s="24">
        <v>154</v>
      </c>
      <c r="FQ89" s="24">
        <v>184</v>
      </c>
      <c r="FR89" s="24">
        <v>234</v>
      </c>
      <c r="FS89" s="24">
        <v>314</v>
      </c>
      <c r="FT89" s="24">
        <v>388</v>
      </c>
      <c r="FU89" s="24">
        <v>372</v>
      </c>
      <c r="FV89" s="24">
        <v>414</v>
      </c>
      <c r="FW89" s="24">
        <v>452</v>
      </c>
      <c r="FX89" s="24">
        <v>394</v>
      </c>
      <c r="FY89" s="24">
        <v>420</v>
      </c>
      <c r="FZ89" s="24">
        <v>412</v>
      </c>
      <c r="GA89" s="26">
        <v>382</v>
      </c>
      <c r="GB89" s="25">
        <f>SUM(FP89:GA89)</f>
        <v>4120</v>
      </c>
      <c r="GC89" s="24">
        <v>412</v>
      </c>
      <c r="GD89" s="24">
        <v>382</v>
      </c>
      <c r="GE89" s="24">
        <v>186</v>
      </c>
      <c r="GF89" s="24">
        <v>34</v>
      </c>
      <c r="GG89" s="24">
        <v>26</v>
      </c>
      <c r="GH89" s="24">
        <v>36</v>
      </c>
      <c r="GI89" s="24">
        <v>89</v>
      </c>
      <c r="GJ89" s="24">
        <v>31</v>
      </c>
      <c r="GK89" s="24">
        <v>28</v>
      </c>
      <c r="GL89" s="24">
        <v>108</v>
      </c>
      <c r="GM89" s="24">
        <v>144</v>
      </c>
      <c r="GN89" s="26">
        <v>152</v>
      </c>
      <c r="GO89" s="25">
        <f t="shared" ref="GO89:GO101" si="159">SUM(GC89:GN89)</f>
        <v>1628</v>
      </c>
      <c r="GP89" s="24">
        <v>178</v>
      </c>
      <c r="GQ89" s="24">
        <v>90</v>
      </c>
      <c r="GR89" s="24">
        <v>140</v>
      </c>
      <c r="GS89" s="24">
        <v>156</v>
      </c>
      <c r="GT89" s="24">
        <v>186</v>
      </c>
      <c r="GU89" s="24">
        <v>200</v>
      </c>
      <c r="GV89" s="24">
        <v>246</v>
      </c>
      <c r="GW89" s="24">
        <v>294</v>
      </c>
      <c r="GX89" s="24">
        <v>296</v>
      </c>
      <c r="GY89" s="24">
        <v>257</v>
      </c>
      <c r="GZ89" s="24">
        <v>269</v>
      </c>
      <c r="HA89" s="26">
        <v>292</v>
      </c>
      <c r="HB89" s="25">
        <f>SUM(GP89:HA89)</f>
        <v>2604</v>
      </c>
      <c r="HC89" s="24">
        <v>252</v>
      </c>
      <c r="HD89" s="24">
        <v>244</v>
      </c>
      <c r="HE89" s="24">
        <v>268</v>
      </c>
      <c r="HF89" s="24">
        <v>282</v>
      </c>
      <c r="HG89" s="24">
        <v>290</v>
      </c>
      <c r="HH89" s="24">
        <v>436</v>
      </c>
      <c r="HI89" s="24">
        <v>470</v>
      </c>
      <c r="HJ89" s="24">
        <v>514</v>
      </c>
      <c r="HK89" s="24">
        <v>490</v>
      </c>
      <c r="HL89" s="24">
        <v>392</v>
      </c>
      <c r="HM89" s="24">
        <v>344</v>
      </c>
      <c r="HN89" s="24">
        <v>348</v>
      </c>
      <c r="HO89" s="25">
        <f t="shared" ref="HO89:HO101" si="160">SUM(HC89:HN89)</f>
        <v>4330</v>
      </c>
      <c r="HP89" s="24">
        <v>348</v>
      </c>
      <c r="HQ89" s="24">
        <v>386</v>
      </c>
      <c r="HR89" s="24">
        <v>348</v>
      </c>
      <c r="HS89" s="24">
        <v>348</v>
      </c>
      <c r="HT89" s="24">
        <v>396</v>
      </c>
      <c r="HU89" s="24">
        <v>404</v>
      </c>
      <c r="HV89" s="24">
        <v>410</v>
      </c>
      <c r="HW89" s="24">
        <v>486</v>
      </c>
      <c r="HX89" s="24">
        <v>454</v>
      </c>
      <c r="HY89" s="24">
        <v>446</v>
      </c>
      <c r="HZ89" s="24">
        <v>422</v>
      </c>
      <c r="IA89" s="24">
        <v>440</v>
      </c>
      <c r="IB89" s="25">
        <f>SUM(HP89:IA89)</f>
        <v>4888</v>
      </c>
      <c r="IC89" s="24">
        <v>424</v>
      </c>
      <c r="ID89" s="24">
        <v>406</v>
      </c>
      <c r="IE89" s="24">
        <v>408</v>
      </c>
      <c r="IF89" s="24">
        <v>390</v>
      </c>
      <c r="IG89" s="24">
        <v>420</v>
      </c>
      <c r="IH89" s="24">
        <v>424</v>
      </c>
      <c r="II89" s="24">
        <v>426</v>
      </c>
      <c r="IJ89" s="24">
        <v>422</v>
      </c>
      <c r="IK89" s="24">
        <v>398</v>
      </c>
      <c r="IL89" s="24">
        <v>386</v>
      </c>
      <c r="IM89" s="24">
        <v>334</v>
      </c>
      <c r="IN89" s="24">
        <v>354</v>
      </c>
      <c r="IO89" s="25">
        <f>SUM(IC89:IN89)</f>
        <v>4792</v>
      </c>
      <c r="IP89" s="24">
        <v>364</v>
      </c>
      <c r="IQ89" s="24">
        <v>340</v>
      </c>
      <c r="IR89" s="24">
        <v>420</v>
      </c>
      <c r="IS89" s="24">
        <v>384</v>
      </c>
      <c r="IT89" s="24">
        <v>448</v>
      </c>
      <c r="IU89" s="24">
        <v>426</v>
      </c>
      <c r="IV89" s="24">
        <v>478</v>
      </c>
      <c r="IW89" s="24">
        <v>468</v>
      </c>
      <c r="IX89" s="24">
        <v>400</v>
      </c>
      <c r="IY89" s="24">
        <v>420</v>
      </c>
      <c r="IZ89" s="24">
        <v>416</v>
      </c>
      <c r="JA89" s="24"/>
      <c r="JB89" s="25">
        <f>SUM(IP89:JA89)</f>
        <v>4564</v>
      </c>
    </row>
    <row r="90" spans="1:262" ht="15.9" customHeight="1">
      <c r="A90" s="17" t="s">
        <v>103</v>
      </c>
      <c r="B90" s="17" t="s">
        <v>7</v>
      </c>
      <c r="C90" s="18">
        <v>0</v>
      </c>
      <c r="D90" s="18">
        <v>0</v>
      </c>
      <c r="E90" s="18">
        <v>0</v>
      </c>
      <c r="F90" s="18">
        <v>0</v>
      </c>
      <c r="G90" s="18">
        <v>0</v>
      </c>
      <c r="H90" s="18">
        <v>0</v>
      </c>
      <c r="I90" s="18">
        <v>0</v>
      </c>
      <c r="J90" s="18">
        <v>0</v>
      </c>
      <c r="K90" s="18">
        <v>0</v>
      </c>
      <c r="L90" s="18">
        <v>0</v>
      </c>
      <c r="M90" s="18">
        <v>0</v>
      </c>
      <c r="N90" s="18">
        <v>0</v>
      </c>
      <c r="O90" s="18">
        <f t="shared" ref="O90:O99" si="161">SUM(C90:N90)</f>
        <v>0</v>
      </c>
      <c r="P90" s="18">
        <v>0</v>
      </c>
      <c r="Q90" s="18">
        <v>0</v>
      </c>
      <c r="R90" s="18">
        <v>0</v>
      </c>
      <c r="S90" s="18">
        <v>14</v>
      </c>
      <c r="T90" s="18">
        <v>0</v>
      </c>
      <c r="U90" s="18">
        <v>6</v>
      </c>
      <c r="V90" s="18">
        <v>6</v>
      </c>
      <c r="W90" s="18">
        <v>5</v>
      </c>
      <c r="X90" s="18">
        <v>5</v>
      </c>
      <c r="Y90" s="18">
        <v>10</v>
      </c>
      <c r="Z90" s="18">
        <v>1</v>
      </c>
      <c r="AA90" s="18">
        <v>4</v>
      </c>
      <c r="AB90" s="18">
        <f t="shared" ref="AB90:AB99" si="162">SUM(P90:AA90)</f>
        <v>51</v>
      </c>
      <c r="AC90" s="18">
        <v>1</v>
      </c>
      <c r="AD90" s="18">
        <v>9</v>
      </c>
      <c r="AE90" s="18">
        <v>8</v>
      </c>
      <c r="AF90" s="18">
        <v>48</v>
      </c>
      <c r="AG90" s="18">
        <v>8</v>
      </c>
      <c r="AH90" s="18">
        <v>4</v>
      </c>
      <c r="AI90" s="18">
        <v>6</v>
      </c>
      <c r="AJ90" s="18">
        <v>22</v>
      </c>
      <c r="AK90" s="18">
        <v>12</v>
      </c>
      <c r="AL90" s="18">
        <v>2</v>
      </c>
      <c r="AM90" s="18">
        <v>14</v>
      </c>
      <c r="AN90" s="18">
        <v>12</v>
      </c>
      <c r="AO90" s="18">
        <f t="shared" ref="AO90:AO99" si="163">SUM(AC90:AN90)</f>
        <v>146</v>
      </c>
      <c r="AP90" s="18">
        <v>2</v>
      </c>
      <c r="AQ90" s="18">
        <v>2</v>
      </c>
      <c r="AR90" s="18">
        <v>4</v>
      </c>
      <c r="AS90" s="18">
        <v>4</v>
      </c>
      <c r="AT90" s="18">
        <v>4</v>
      </c>
      <c r="AU90" s="18">
        <v>12</v>
      </c>
      <c r="AV90" s="18">
        <v>8</v>
      </c>
      <c r="AW90" s="18">
        <v>10</v>
      </c>
      <c r="AX90" s="18">
        <v>4</v>
      </c>
      <c r="AY90" s="18">
        <v>4</v>
      </c>
      <c r="AZ90" s="18">
        <v>14</v>
      </c>
      <c r="BA90" s="18">
        <v>4</v>
      </c>
      <c r="BB90" s="18">
        <f t="shared" si="152"/>
        <v>72</v>
      </c>
      <c r="BC90" s="18">
        <v>8</v>
      </c>
      <c r="BD90" s="18">
        <v>14</v>
      </c>
      <c r="BE90" s="18">
        <v>9</v>
      </c>
      <c r="BF90" s="18">
        <v>9</v>
      </c>
      <c r="BG90" s="18">
        <v>42</v>
      </c>
      <c r="BH90" s="18">
        <v>60</v>
      </c>
      <c r="BI90" s="18">
        <v>16</v>
      </c>
      <c r="BJ90" s="18">
        <v>24</v>
      </c>
      <c r="BK90" s="18">
        <v>10</v>
      </c>
      <c r="BL90" s="18">
        <v>16</v>
      </c>
      <c r="BM90" s="18">
        <v>10</v>
      </c>
      <c r="BN90" s="18">
        <v>2</v>
      </c>
      <c r="BO90" s="18">
        <f t="shared" si="153"/>
        <v>220</v>
      </c>
      <c r="BP90" s="18">
        <v>6</v>
      </c>
      <c r="BQ90" s="18">
        <v>6</v>
      </c>
      <c r="BR90" s="18">
        <v>10</v>
      </c>
      <c r="BS90" s="18">
        <v>4</v>
      </c>
      <c r="BT90" s="18">
        <v>8</v>
      </c>
      <c r="BU90" s="18">
        <v>49</v>
      </c>
      <c r="BV90" s="18">
        <v>11</v>
      </c>
      <c r="BW90" s="18">
        <v>10</v>
      </c>
      <c r="BX90" s="18">
        <v>2</v>
      </c>
      <c r="BY90" s="18">
        <v>2</v>
      </c>
      <c r="BZ90" s="18">
        <v>6</v>
      </c>
      <c r="CA90" s="18">
        <v>4</v>
      </c>
      <c r="CB90" s="18">
        <f t="shared" si="154"/>
        <v>118</v>
      </c>
      <c r="CC90" s="18">
        <v>0</v>
      </c>
      <c r="CD90" s="18">
        <v>2</v>
      </c>
      <c r="CE90" s="18">
        <v>0</v>
      </c>
      <c r="CF90" s="18">
        <v>0</v>
      </c>
      <c r="CG90" s="18">
        <v>0</v>
      </c>
      <c r="CH90" s="18">
        <v>0</v>
      </c>
      <c r="CI90" s="18">
        <v>0</v>
      </c>
      <c r="CJ90" s="18">
        <v>4</v>
      </c>
      <c r="CK90" s="18">
        <v>2</v>
      </c>
      <c r="CL90" s="18">
        <v>2</v>
      </c>
      <c r="CM90" s="18">
        <v>0</v>
      </c>
      <c r="CN90" s="18">
        <v>0</v>
      </c>
      <c r="CO90" s="18">
        <f t="shared" si="155"/>
        <v>10</v>
      </c>
      <c r="CP90" s="18">
        <v>0</v>
      </c>
      <c r="CQ90" s="18">
        <v>0</v>
      </c>
      <c r="CR90" s="18">
        <v>0</v>
      </c>
      <c r="CS90" s="18">
        <v>0</v>
      </c>
      <c r="CT90" s="18">
        <v>0</v>
      </c>
      <c r="CU90" s="18">
        <v>2</v>
      </c>
      <c r="CV90" s="18">
        <v>2</v>
      </c>
      <c r="CW90" s="18">
        <v>10</v>
      </c>
      <c r="CX90" s="18">
        <v>20</v>
      </c>
      <c r="CY90" s="18">
        <v>26</v>
      </c>
      <c r="CZ90" s="18">
        <v>4</v>
      </c>
      <c r="DA90" s="18">
        <v>0</v>
      </c>
      <c r="DB90" s="18">
        <f t="shared" si="156"/>
        <v>64</v>
      </c>
      <c r="DC90" s="18">
        <v>4</v>
      </c>
      <c r="DD90" s="18">
        <v>4</v>
      </c>
      <c r="DE90" s="18">
        <v>6</v>
      </c>
      <c r="DF90" s="18">
        <v>4</v>
      </c>
      <c r="DG90" s="18">
        <v>6</v>
      </c>
      <c r="DH90" s="18">
        <v>2</v>
      </c>
      <c r="DI90" s="18">
        <v>2</v>
      </c>
      <c r="DJ90" s="18">
        <v>2</v>
      </c>
      <c r="DK90" s="18">
        <v>47</v>
      </c>
      <c r="DL90" s="18">
        <v>7</v>
      </c>
      <c r="DM90" s="18">
        <v>0</v>
      </c>
      <c r="DN90" s="18">
        <v>0</v>
      </c>
      <c r="DO90" s="18">
        <f t="shared" si="157"/>
        <v>84</v>
      </c>
      <c r="DP90" s="18">
        <v>0</v>
      </c>
      <c r="DQ90" s="18">
        <v>0</v>
      </c>
      <c r="DR90" s="18">
        <v>8</v>
      </c>
      <c r="DS90" s="18">
        <v>2</v>
      </c>
      <c r="DT90" s="18">
        <v>0</v>
      </c>
      <c r="DU90" s="18">
        <v>2</v>
      </c>
      <c r="DV90" s="18">
        <v>16</v>
      </c>
      <c r="DW90" s="18">
        <v>14</v>
      </c>
      <c r="DX90" s="18">
        <v>0</v>
      </c>
      <c r="DY90" s="18">
        <v>32</v>
      </c>
      <c r="DZ90" s="18">
        <v>15</v>
      </c>
      <c r="EA90" s="18">
        <v>3</v>
      </c>
      <c r="EB90" s="18">
        <f t="shared" si="158"/>
        <v>92</v>
      </c>
      <c r="EC90" s="18">
        <v>2</v>
      </c>
      <c r="ED90" s="18">
        <v>0</v>
      </c>
      <c r="EE90" s="18">
        <v>24</v>
      </c>
      <c r="EF90" s="18">
        <v>4</v>
      </c>
      <c r="EG90" s="18">
        <v>48</v>
      </c>
      <c r="EH90" s="18">
        <v>180</v>
      </c>
      <c r="EI90" s="18">
        <v>166</v>
      </c>
      <c r="EJ90" s="18">
        <v>160</v>
      </c>
      <c r="EK90" s="18">
        <v>156</v>
      </c>
      <c r="EL90" s="18">
        <v>156</v>
      </c>
      <c r="EM90" s="18">
        <v>156</v>
      </c>
      <c r="EN90" s="25">
        <v>164</v>
      </c>
      <c r="EO90" s="25">
        <f t="shared" ref="EO90:EO100" si="164">SUM(EC90:EN90)</f>
        <v>1216</v>
      </c>
      <c r="EP90" s="24">
        <v>150</v>
      </c>
      <c r="EQ90" s="18">
        <v>157</v>
      </c>
      <c r="ER90" s="18">
        <v>201</v>
      </c>
      <c r="ES90" s="18">
        <v>160</v>
      </c>
      <c r="ET90" s="18">
        <v>172</v>
      </c>
      <c r="EU90" s="18">
        <v>164</v>
      </c>
      <c r="EV90" s="18">
        <v>190</v>
      </c>
      <c r="EW90" s="18">
        <v>148</v>
      </c>
      <c r="EX90" s="18">
        <v>184</v>
      </c>
      <c r="EY90" s="18">
        <v>194</v>
      </c>
      <c r="EZ90" s="18">
        <v>180</v>
      </c>
      <c r="FA90" s="25">
        <v>190</v>
      </c>
      <c r="FB90" s="25">
        <f t="shared" ref="FB90:FB100" si="165">SUM(EP90:FA90)</f>
        <v>2090</v>
      </c>
      <c r="FC90" s="24">
        <v>200</v>
      </c>
      <c r="FD90" s="18">
        <v>176</v>
      </c>
      <c r="FE90" s="18">
        <v>214</v>
      </c>
      <c r="FF90" s="18">
        <v>196</v>
      </c>
      <c r="FG90" s="18">
        <v>148</v>
      </c>
      <c r="FH90" s="18">
        <v>64</v>
      </c>
      <c r="FI90" s="18">
        <v>108</v>
      </c>
      <c r="FJ90" s="18">
        <v>48</v>
      </c>
      <c r="FK90" s="32">
        <v>64</v>
      </c>
      <c r="FL90" s="18">
        <v>60</v>
      </c>
      <c r="FM90" s="18">
        <v>82</v>
      </c>
      <c r="FN90" s="25">
        <v>148</v>
      </c>
      <c r="FO90" s="25">
        <f t="shared" ref="FO90:FO100" si="166">SUM(FC90:FN90)</f>
        <v>1508</v>
      </c>
      <c r="FP90" s="24">
        <v>120</v>
      </c>
      <c r="FQ90" s="18">
        <v>102</v>
      </c>
      <c r="FR90" s="18">
        <v>120</v>
      </c>
      <c r="FS90" s="18">
        <v>114</v>
      </c>
      <c r="FT90" s="18">
        <v>124</v>
      </c>
      <c r="FU90" s="18">
        <v>124</v>
      </c>
      <c r="FV90" s="18">
        <v>140</v>
      </c>
      <c r="FW90" s="18">
        <v>142</v>
      </c>
      <c r="FX90" s="18">
        <v>118</v>
      </c>
      <c r="FY90" s="18">
        <v>126</v>
      </c>
      <c r="FZ90" s="18">
        <v>80</v>
      </c>
      <c r="GA90" s="25">
        <v>38</v>
      </c>
      <c r="GB90" s="25">
        <f t="shared" ref="GB90:GB100" si="167">SUM(FP90:GA90)</f>
        <v>1348</v>
      </c>
      <c r="GC90" s="24">
        <v>18</v>
      </c>
      <c r="GD90" s="18">
        <v>16</v>
      </c>
      <c r="GE90" s="18">
        <v>16</v>
      </c>
      <c r="GF90" s="18">
        <v>8</v>
      </c>
      <c r="GG90" s="18">
        <v>0</v>
      </c>
      <c r="GH90" s="18">
        <v>10</v>
      </c>
      <c r="GI90" s="18">
        <v>10</v>
      </c>
      <c r="GJ90" s="18">
        <v>18</v>
      </c>
      <c r="GK90" s="18">
        <v>12</v>
      </c>
      <c r="GL90" s="18">
        <v>18</v>
      </c>
      <c r="GM90" s="18">
        <v>14</v>
      </c>
      <c r="GN90" s="25">
        <v>20</v>
      </c>
      <c r="GO90" s="25">
        <f t="shared" si="159"/>
        <v>160</v>
      </c>
      <c r="GP90" s="24">
        <v>16</v>
      </c>
      <c r="GQ90" s="18">
        <v>18</v>
      </c>
      <c r="GR90" s="18">
        <v>20</v>
      </c>
      <c r="GS90" s="18">
        <v>14</v>
      </c>
      <c r="GT90" s="18">
        <v>34</v>
      </c>
      <c r="GU90" s="18">
        <v>18</v>
      </c>
      <c r="GV90" s="18">
        <v>30</v>
      </c>
      <c r="GW90" s="18">
        <v>34</v>
      </c>
      <c r="GX90" s="18">
        <v>30</v>
      </c>
      <c r="GY90" s="18">
        <v>42</v>
      </c>
      <c r="GZ90" s="18">
        <v>48</v>
      </c>
      <c r="HA90" s="25">
        <v>60</v>
      </c>
      <c r="HB90" s="25">
        <f t="shared" ref="HB90:HB101" si="168">SUM(GP90:HA90)</f>
        <v>364</v>
      </c>
      <c r="HC90" s="24">
        <v>32</v>
      </c>
      <c r="HD90" s="24">
        <v>20</v>
      </c>
      <c r="HE90" s="24">
        <v>26</v>
      </c>
      <c r="HF90" s="24">
        <v>34</v>
      </c>
      <c r="HG90" s="24">
        <v>32</v>
      </c>
      <c r="HH90" s="24">
        <v>32</v>
      </c>
      <c r="HI90" s="24">
        <v>38</v>
      </c>
      <c r="HJ90" s="24">
        <v>58</v>
      </c>
      <c r="HK90" s="24">
        <v>36</v>
      </c>
      <c r="HL90" s="24">
        <v>38</v>
      </c>
      <c r="HM90" s="24">
        <v>28</v>
      </c>
      <c r="HN90" s="24">
        <v>34</v>
      </c>
      <c r="HO90" s="25">
        <f t="shared" si="160"/>
        <v>408</v>
      </c>
      <c r="HP90" s="24">
        <v>22</v>
      </c>
      <c r="HQ90" s="24">
        <v>26</v>
      </c>
      <c r="HR90" s="24">
        <v>32</v>
      </c>
      <c r="HS90" s="24">
        <v>34</v>
      </c>
      <c r="HT90" s="24">
        <v>36</v>
      </c>
      <c r="HU90" s="24">
        <v>38</v>
      </c>
      <c r="HV90" s="24">
        <v>48</v>
      </c>
      <c r="HW90" s="24">
        <v>72</v>
      </c>
      <c r="HX90" s="24">
        <v>35</v>
      </c>
      <c r="HY90" s="24">
        <v>57</v>
      </c>
      <c r="HZ90" s="24">
        <v>44</v>
      </c>
      <c r="IA90" s="24">
        <v>54</v>
      </c>
      <c r="IB90" s="25">
        <f t="shared" ref="IB90:IB100" si="169">SUM(HP90:IA90)</f>
        <v>498</v>
      </c>
      <c r="IC90" s="24">
        <v>42</v>
      </c>
      <c r="ID90" s="24">
        <v>44</v>
      </c>
      <c r="IE90" s="24">
        <v>52</v>
      </c>
      <c r="IF90" s="24">
        <v>54</v>
      </c>
      <c r="IG90" s="24">
        <v>40</v>
      </c>
      <c r="IH90" s="24">
        <v>46</v>
      </c>
      <c r="II90" s="24">
        <v>58</v>
      </c>
      <c r="IJ90" s="24">
        <v>64</v>
      </c>
      <c r="IK90" s="24">
        <v>60</v>
      </c>
      <c r="IL90" s="24">
        <v>62</v>
      </c>
      <c r="IM90" s="24">
        <v>70</v>
      </c>
      <c r="IN90" s="24">
        <v>62</v>
      </c>
      <c r="IO90" s="25">
        <f t="shared" ref="IO90:IO100" si="170">SUM(IC90:IN90)</f>
        <v>654</v>
      </c>
      <c r="IP90" s="24">
        <v>54</v>
      </c>
      <c r="IQ90" s="24">
        <v>50</v>
      </c>
      <c r="IR90" s="24">
        <v>78</v>
      </c>
      <c r="IS90" s="24">
        <v>74</v>
      </c>
      <c r="IT90" s="24">
        <v>56</v>
      </c>
      <c r="IU90" s="24">
        <v>66</v>
      </c>
      <c r="IV90" s="24">
        <v>78</v>
      </c>
      <c r="IW90" s="24">
        <v>90</v>
      </c>
      <c r="IX90" s="24">
        <v>68</v>
      </c>
      <c r="IY90" s="24">
        <v>73</v>
      </c>
      <c r="IZ90" s="24">
        <v>68</v>
      </c>
      <c r="JA90" s="24"/>
      <c r="JB90" s="25">
        <f t="shared" ref="JB90:JB100" si="171">SUM(IP90:JA90)</f>
        <v>755</v>
      </c>
    </row>
    <row r="91" spans="1:262" ht="15.9" customHeight="1">
      <c r="A91" s="17" t="s">
        <v>104</v>
      </c>
      <c r="B91" s="17" t="s">
        <v>5</v>
      </c>
      <c r="C91" s="18">
        <v>0</v>
      </c>
      <c r="D91" s="18">
        <v>0</v>
      </c>
      <c r="E91" s="18">
        <v>0</v>
      </c>
      <c r="F91" s="18">
        <v>0</v>
      </c>
      <c r="G91" s="18">
        <v>0</v>
      </c>
      <c r="H91" s="18">
        <v>0</v>
      </c>
      <c r="I91" s="18">
        <v>0</v>
      </c>
      <c r="J91" s="18">
        <v>0</v>
      </c>
      <c r="K91" s="18">
        <v>0</v>
      </c>
      <c r="L91" s="18">
        <v>0</v>
      </c>
      <c r="M91" s="18">
        <v>0</v>
      </c>
      <c r="N91" s="18">
        <v>40</v>
      </c>
      <c r="O91" s="18">
        <f t="shared" si="161"/>
        <v>40</v>
      </c>
      <c r="P91" s="18">
        <v>30</v>
      </c>
      <c r="Q91" s="18">
        <v>116</v>
      </c>
      <c r="R91" s="18">
        <v>130</v>
      </c>
      <c r="S91" s="18">
        <v>126</v>
      </c>
      <c r="T91" s="18">
        <v>126</v>
      </c>
      <c r="U91" s="18">
        <v>122</v>
      </c>
      <c r="V91" s="18">
        <v>148</v>
      </c>
      <c r="W91" s="18">
        <v>120</v>
      </c>
      <c r="X91" s="18">
        <v>126</v>
      </c>
      <c r="Y91" s="18">
        <v>142</v>
      </c>
      <c r="Z91" s="18">
        <v>136</v>
      </c>
      <c r="AA91" s="18">
        <v>112</v>
      </c>
      <c r="AB91" s="18">
        <f t="shared" si="162"/>
        <v>1434</v>
      </c>
      <c r="AC91" s="18">
        <v>108</v>
      </c>
      <c r="AD91" s="18">
        <v>120</v>
      </c>
      <c r="AE91" s="18">
        <v>94</v>
      </c>
      <c r="AF91" s="18">
        <v>102</v>
      </c>
      <c r="AG91" s="18">
        <v>110</v>
      </c>
      <c r="AH91" s="18">
        <v>118</v>
      </c>
      <c r="AI91" s="18">
        <v>103</v>
      </c>
      <c r="AJ91" s="18">
        <v>120</v>
      </c>
      <c r="AK91" s="18">
        <v>124</v>
      </c>
      <c r="AL91" s="18">
        <v>88</v>
      </c>
      <c r="AM91" s="18">
        <v>94</v>
      </c>
      <c r="AN91" s="18">
        <v>98</v>
      </c>
      <c r="AO91" s="18">
        <f t="shared" si="163"/>
        <v>1279</v>
      </c>
      <c r="AP91" s="18">
        <v>74</v>
      </c>
      <c r="AQ91" s="18">
        <v>122</v>
      </c>
      <c r="AR91" s="18">
        <v>119</v>
      </c>
      <c r="AS91" s="18">
        <v>96</v>
      </c>
      <c r="AT91" s="18">
        <v>108</v>
      </c>
      <c r="AU91" s="18">
        <v>102</v>
      </c>
      <c r="AV91" s="18">
        <v>117</v>
      </c>
      <c r="AW91" s="18">
        <v>117</v>
      </c>
      <c r="AX91" s="18">
        <v>129</v>
      </c>
      <c r="AY91" s="18">
        <v>108</v>
      </c>
      <c r="AZ91" s="18">
        <v>126</v>
      </c>
      <c r="BA91" s="18">
        <v>112</v>
      </c>
      <c r="BB91" s="18">
        <f t="shared" si="152"/>
        <v>1330</v>
      </c>
      <c r="BC91" s="18">
        <v>116</v>
      </c>
      <c r="BD91" s="18">
        <v>110</v>
      </c>
      <c r="BE91" s="18">
        <v>104</v>
      </c>
      <c r="BF91" s="18">
        <v>110</v>
      </c>
      <c r="BG91" s="18">
        <v>94</v>
      </c>
      <c r="BH91" s="18">
        <v>108</v>
      </c>
      <c r="BI91" s="18">
        <v>112</v>
      </c>
      <c r="BJ91" s="18">
        <v>98</v>
      </c>
      <c r="BK91" s="18">
        <v>110</v>
      </c>
      <c r="BL91" s="18">
        <v>114</v>
      </c>
      <c r="BM91" s="18">
        <v>84</v>
      </c>
      <c r="BN91" s="18">
        <v>82</v>
      </c>
      <c r="BO91" s="18">
        <f t="shared" si="153"/>
        <v>1242</v>
      </c>
      <c r="BP91" s="18">
        <v>94</v>
      </c>
      <c r="BQ91" s="18">
        <v>70</v>
      </c>
      <c r="BR91" s="18">
        <v>70</v>
      </c>
      <c r="BS91" s="18">
        <v>76</v>
      </c>
      <c r="BT91" s="18">
        <v>112</v>
      </c>
      <c r="BU91" s="18">
        <v>100</v>
      </c>
      <c r="BV91" s="18">
        <v>120</v>
      </c>
      <c r="BW91" s="18">
        <v>98</v>
      </c>
      <c r="BX91" s="18">
        <v>84</v>
      </c>
      <c r="BY91" s="18">
        <v>70</v>
      </c>
      <c r="BZ91" s="18">
        <v>92</v>
      </c>
      <c r="CA91" s="18">
        <v>92</v>
      </c>
      <c r="CB91" s="18">
        <f t="shared" si="154"/>
        <v>1078</v>
      </c>
      <c r="CC91" s="18">
        <v>98</v>
      </c>
      <c r="CD91" s="18">
        <v>56</v>
      </c>
      <c r="CE91" s="18">
        <v>76</v>
      </c>
      <c r="CF91" s="18">
        <v>88</v>
      </c>
      <c r="CG91" s="18">
        <v>100</v>
      </c>
      <c r="CH91" s="18">
        <v>98</v>
      </c>
      <c r="CI91" s="18">
        <v>123</v>
      </c>
      <c r="CJ91" s="18">
        <v>106</v>
      </c>
      <c r="CK91" s="18">
        <v>108</v>
      </c>
      <c r="CL91" s="18">
        <v>104</v>
      </c>
      <c r="CM91" s="18">
        <v>90</v>
      </c>
      <c r="CN91" s="18">
        <v>84</v>
      </c>
      <c r="CO91" s="18">
        <f t="shared" si="155"/>
        <v>1131</v>
      </c>
      <c r="CP91" s="18">
        <v>48</v>
      </c>
      <c r="CQ91" s="18">
        <v>34</v>
      </c>
      <c r="CR91" s="18">
        <v>30</v>
      </c>
      <c r="CS91" s="18">
        <v>102</v>
      </c>
      <c r="CT91" s="18">
        <v>96</v>
      </c>
      <c r="CU91" s="18">
        <v>108</v>
      </c>
      <c r="CV91" s="18">
        <v>102</v>
      </c>
      <c r="CW91" s="18">
        <v>98</v>
      </c>
      <c r="CX91" s="18">
        <v>94</v>
      </c>
      <c r="CY91" s="18">
        <v>80</v>
      </c>
      <c r="CZ91" s="18">
        <v>82</v>
      </c>
      <c r="DA91" s="18">
        <v>82</v>
      </c>
      <c r="DB91" s="18">
        <f t="shared" si="156"/>
        <v>956</v>
      </c>
      <c r="DC91" s="18">
        <v>78</v>
      </c>
      <c r="DD91" s="18">
        <v>46</v>
      </c>
      <c r="DE91" s="18">
        <v>46</v>
      </c>
      <c r="DF91" s="18">
        <v>64</v>
      </c>
      <c r="DG91" s="18">
        <v>58</v>
      </c>
      <c r="DH91" s="18">
        <v>72</v>
      </c>
      <c r="DI91" s="18">
        <v>80</v>
      </c>
      <c r="DJ91" s="18">
        <v>82</v>
      </c>
      <c r="DK91" s="18">
        <v>80</v>
      </c>
      <c r="DL91" s="18">
        <v>70</v>
      </c>
      <c r="DM91" s="18">
        <v>74</v>
      </c>
      <c r="DN91" s="18">
        <v>36</v>
      </c>
      <c r="DO91" s="18">
        <f t="shared" si="157"/>
        <v>786</v>
      </c>
      <c r="DP91" s="18">
        <v>40</v>
      </c>
      <c r="DQ91" s="18">
        <v>58</v>
      </c>
      <c r="DR91" s="18">
        <v>40</v>
      </c>
      <c r="DS91" s="18">
        <v>63</v>
      </c>
      <c r="DT91" s="18">
        <v>73</v>
      </c>
      <c r="DU91" s="18">
        <v>72</v>
      </c>
      <c r="DV91" s="18">
        <v>86</v>
      </c>
      <c r="DW91" s="18">
        <v>84</v>
      </c>
      <c r="DX91" s="18">
        <v>72</v>
      </c>
      <c r="DY91" s="18">
        <v>64</v>
      </c>
      <c r="DZ91" s="18">
        <v>70</v>
      </c>
      <c r="EA91" s="18">
        <v>58</v>
      </c>
      <c r="EB91" s="18">
        <f t="shared" si="158"/>
        <v>780</v>
      </c>
      <c r="EC91" s="18">
        <v>56</v>
      </c>
      <c r="ED91" s="18">
        <v>40</v>
      </c>
      <c r="EE91" s="18">
        <v>48</v>
      </c>
      <c r="EF91" s="18">
        <v>74</v>
      </c>
      <c r="EG91" s="18">
        <v>44</v>
      </c>
      <c r="EH91" s="18">
        <v>48</v>
      </c>
      <c r="EI91" s="18">
        <v>52</v>
      </c>
      <c r="EJ91" s="18">
        <v>42</v>
      </c>
      <c r="EK91" s="18">
        <v>45</v>
      </c>
      <c r="EL91" s="18">
        <v>35</v>
      </c>
      <c r="EM91" s="18">
        <v>40</v>
      </c>
      <c r="EN91" s="25">
        <v>40</v>
      </c>
      <c r="EO91" s="25">
        <f t="shared" si="164"/>
        <v>564</v>
      </c>
      <c r="EP91" s="24">
        <v>50</v>
      </c>
      <c r="EQ91" s="18">
        <v>24</v>
      </c>
      <c r="ER91" s="18">
        <v>90</v>
      </c>
      <c r="ES91" s="18">
        <v>44</v>
      </c>
      <c r="ET91" s="18">
        <v>36</v>
      </c>
      <c r="EU91" s="18">
        <v>42</v>
      </c>
      <c r="EV91" s="18">
        <v>40</v>
      </c>
      <c r="EW91" s="18">
        <v>42</v>
      </c>
      <c r="EX91" s="18">
        <v>42</v>
      </c>
      <c r="EY91" s="18">
        <v>48</v>
      </c>
      <c r="EZ91" s="18">
        <v>56</v>
      </c>
      <c r="FA91" s="25">
        <v>38</v>
      </c>
      <c r="FB91" s="25">
        <f t="shared" si="165"/>
        <v>552</v>
      </c>
      <c r="FC91" s="24">
        <v>35</v>
      </c>
      <c r="FD91" s="18">
        <v>37</v>
      </c>
      <c r="FE91" s="18">
        <v>46</v>
      </c>
      <c r="FF91" s="18">
        <v>40</v>
      </c>
      <c r="FG91" s="18">
        <v>48</v>
      </c>
      <c r="FH91" s="18">
        <v>46</v>
      </c>
      <c r="FI91" s="18">
        <v>42</v>
      </c>
      <c r="FJ91" s="18">
        <v>28</v>
      </c>
      <c r="FK91" s="32">
        <v>38</v>
      </c>
      <c r="FL91" s="18">
        <v>38</v>
      </c>
      <c r="FM91" s="18">
        <v>20</v>
      </c>
      <c r="FN91" s="25">
        <v>10</v>
      </c>
      <c r="FO91" s="25">
        <f t="shared" si="166"/>
        <v>428</v>
      </c>
      <c r="FP91" s="24">
        <v>14</v>
      </c>
      <c r="FQ91" s="18">
        <v>16</v>
      </c>
      <c r="FR91" s="18">
        <v>14</v>
      </c>
      <c r="FS91" s="18">
        <v>32</v>
      </c>
      <c r="FT91" s="18">
        <v>34</v>
      </c>
      <c r="FU91" s="18">
        <v>68</v>
      </c>
      <c r="FV91" s="18">
        <v>94</v>
      </c>
      <c r="FW91" s="18">
        <v>26</v>
      </c>
      <c r="FX91" s="18">
        <v>8</v>
      </c>
      <c r="FY91" s="18">
        <v>10</v>
      </c>
      <c r="FZ91" s="18">
        <v>14</v>
      </c>
      <c r="GA91" s="25">
        <v>14</v>
      </c>
      <c r="GB91" s="25">
        <f t="shared" si="167"/>
        <v>344</v>
      </c>
      <c r="GC91" s="24">
        <v>12</v>
      </c>
      <c r="GD91" s="18">
        <v>14</v>
      </c>
      <c r="GE91" s="18">
        <v>12</v>
      </c>
      <c r="GF91" s="18">
        <v>24</v>
      </c>
      <c r="GG91" s="18">
        <v>16</v>
      </c>
      <c r="GH91" s="18">
        <v>14</v>
      </c>
      <c r="GI91" s="18">
        <v>12</v>
      </c>
      <c r="GJ91" s="18">
        <v>12</v>
      </c>
      <c r="GK91" s="18">
        <v>14</v>
      </c>
      <c r="GL91" s="18">
        <v>14</v>
      </c>
      <c r="GM91" s="18">
        <v>10</v>
      </c>
      <c r="GN91" s="25">
        <v>12</v>
      </c>
      <c r="GO91" s="25">
        <f t="shared" si="159"/>
        <v>166</v>
      </c>
      <c r="GP91" s="24">
        <v>10</v>
      </c>
      <c r="GQ91" s="18">
        <v>14</v>
      </c>
      <c r="GR91" s="18">
        <v>36</v>
      </c>
      <c r="GS91" s="18">
        <v>18</v>
      </c>
      <c r="GT91" s="18">
        <v>22</v>
      </c>
      <c r="GU91" s="18">
        <v>10</v>
      </c>
      <c r="GV91" s="18">
        <v>16</v>
      </c>
      <c r="GW91" s="18">
        <v>14</v>
      </c>
      <c r="GX91" s="18">
        <v>16</v>
      </c>
      <c r="GY91" s="18">
        <v>16</v>
      </c>
      <c r="GZ91" s="18">
        <v>14</v>
      </c>
      <c r="HA91" s="25">
        <v>14</v>
      </c>
      <c r="HB91" s="25">
        <f t="shared" si="168"/>
        <v>200</v>
      </c>
      <c r="HC91" s="24">
        <v>6</v>
      </c>
      <c r="HD91" s="24">
        <v>2</v>
      </c>
      <c r="HE91" s="24">
        <v>4</v>
      </c>
      <c r="HF91" s="24">
        <v>10</v>
      </c>
      <c r="HG91" s="24">
        <v>0</v>
      </c>
      <c r="HH91" s="24">
        <v>8</v>
      </c>
      <c r="HI91" s="24">
        <v>8</v>
      </c>
      <c r="HJ91" s="24">
        <v>10</v>
      </c>
      <c r="HK91" s="24">
        <v>2</v>
      </c>
      <c r="HL91" s="24">
        <v>2</v>
      </c>
      <c r="HM91" s="24">
        <v>12</v>
      </c>
      <c r="HN91" s="24">
        <v>12</v>
      </c>
      <c r="HO91" s="25">
        <f t="shared" si="160"/>
        <v>76</v>
      </c>
      <c r="HP91" s="24">
        <v>10</v>
      </c>
      <c r="HQ91" s="24">
        <v>0</v>
      </c>
      <c r="HR91" s="24">
        <v>98</v>
      </c>
      <c r="HS91" s="24">
        <v>2</v>
      </c>
      <c r="HT91" s="24">
        <v>12</v>
      </c>
      <c r="HU91" s="24">
        <v>2</v>
      </c>
      <c r="HV91" s="24">
        <v>12</v>
      </c>
      <c r="HW91" s="24">
        <v>6</v>
      </c>
      <c r="HX91" s="24">
        <v>4</v>
      </c>
      <c r="HY91" s="24">
        <v>0</v>
      </c>
      <c r="HZ91" s="24">
        <v>0</v>
      </c>
      <c r="IA91" s="24">
        <v>2</v>
      </c>
      <c r="IB91" s="25">
        <f t="shared" si="169"/>
        <v>148</v>
      </c>
      <c r="IC91" s="24">
        <v>0</v>
      </c>
      <c r="ID91" s="24">
        <v>2</v>
      </c>
      <c r="IE91" s="24">
        <v>4</v>
      </c>
      <c r="IF91" s="24">
        <v>2</v>
      </c>
      <c r="IG91" s="24">
        <v>4</v>
      </c>
      <c r="IH91" s="24">
        <v>2</v>
      </c>
      <c r="II91" s="24">
        <v>38</v>
      </c>
      <c r="IJ91" s="24">
        <v>64</v>
      </c>
      <c r="IK91" s="24">
        <v>66</v>
      </c>
      <c r="IL91" s="24">
        <v>66</v>
      </c>
      <c r="IM91" s="24">
        <v>70</v>
      </c>
      <c r="IN91" s="24">
        <v>68</v>
      </c>
      <c r="IO91" s="25">
        <f t="shared" si="170"/>
        <v>386</v>
      </c>
      <c r="IP91" s="24">
        <v>66</v>
      </c>
      <c r="IQ91" s="24">
        <v>62</v>
      </c>
      <c r="IR91" s="24">
        <v>66</v>
      </c>
      <c r="IS91" s="24">
        <v>68</v>
      </c>
      <c r="IT91" s="24">
        <v>70</v>
      </c>
      <c r="IU91" s="24">
        <v>62</v>
      </c>
      <c r="IV91" s="24">
        <v>64</v>
      </c>
      <c r="IW91" s="24">
        <v>64</v>
      </c>
      <c r="IX91" s="24">
        <v>80</v>
      </c>
      <c r="IY91" s="24">
        <v>84</v>
      </c>
      <c r="IZ91" s="24">
        <v>52</v>
      </c>
      <c r="JA91" s="24"/>
      <c r="JB91" s="25">
        <f t="shared" si="171"/>
        <v>738</v>
      </c>
    </row>
    <row r="92" spans="1:262" ht="15.9" customHeight="1">
      <c r="A92" s="17" t="s">
        <v>105</v>
      </c>
      <c r="B92" s="17" t="s">
        <v>9</v>
      </c>
      <c r="C92" s="18">
        <v>0</v>
      </c>
      <c r="D92" s="18">
        <v>0</v>
      </c>
      <c r="E92" s="18">
        <v>0</v>
      </c>
      <c r="F92" s="18">
        <v>0</v>
      </c>
      <c r="G92" s="18">
        <v>0</v>
      </c>
      <c r="H92" s="18">
        <v>0</v>
      </c>
      <c r="I92" s="18">
        <v>0</v>
      </c>
      <c r="J92" s="18">
        <v>0</v>
      </c>
      <c r="K92" s="18">
        <v>0</v>
      </c>
      <c r="L92" s="18">
        <v>0</v>
      </c>
      <c r="M92" s="18">
        <v>0</v>
      </c>
      <c r="N92" s="18">
        <v>421</v>
      </c>
      <c r="O92" s="18">
        <f t="shared" si="161"/>
        <v>421</v>
      </c>
      <c r="P92" s="18">
        <v>570</v>
      </c>
      <c r="Q92" s="18">
        <v>588</v>
      </c>
      <c r="R92" s="18">
        <v>640</v>
      </c>
      <c r="S92" s="18">
        <v>608</v>
      </c>
      <c r="T92" s="18">
        <v>589</v>
      </c>
      <c r="U92" s="18">
        <v>552</v>
      </c>
      <c r="V92" s="18">
        <v>765</v>
      </c>
      <c r="W92" s="18">
        <v>767</v>
      </c>
      <c r="X92" s="18">
        <v>704</v>
      </c>
      <c r="Y92" s="18">
        <v>723</v>
      </c>
      <c r="Z92" s="18">
        <v>717</v>
      </c>
      <c r="AA92" s="18">
        <v>804</v>
      </c>
      <c r="AB92" s="18">
        <f t="shared" si="162"/>
        <v>8027</v>
      </c>
      <c r="AC92" s="18">
        <v>742</v>
      </c>
      <c r="AD92" s="18">
        <v>878</v>
      </c>
      <c r="AE92" s="18">
        <v>1184</v>
      </c>
      <c r="AF92" s="18">
        <v>1147</v>
      </c>
      <c r="AG92" s="18">
        <v>1034</v>
      </c>
      <c r="AH92" s="18">
        <v>1013</v>
      </c>
      <c r="AI92" s="18">
        <v>1111</v>
      </c>
      <c r="AJ92" s="18">
        <v>1145</v>
      </c>
      <c r="AK92" s="18">
        <v>1178</v>
      </c>
      <c r="AL92" s="18">
        <v>1212</v>
      </c>
      <c r="AM92" s="18">
        <v>1164</v>
      </c>
      <c r="AN92" s="18">
        <v>1201</v>
      </c>
      <c r="AO92" s="18">
        <f t="shared" si="163"/>
        <v>13009</v>
      </c>
      <c r="AP92" s="18">
        <v>1022</v>
      </c>
      <c r="AQ92" s="18">
        <v>906</v>
      </c>
      <c r="AR92" s="18">
        <v>1013</v>
      </c>
      <c r="AS92" s="18">
        <v>964</v>
      </c>
      <c r="AT92" s="18">
        <v>1016</v>
      </c>
      <c r="AU92" s="18">
        <v>986</v>
      </c>
      <c r="AV92" s="18">
        <v>992</v>
      </c>
      <c r="AW92" s="18">
        <v>936</v>
      </c>
      <c r="AX92" s="18">
        <v>843</v>
      </c>
      <c r="AY92" s="18">
        <v>892</v>
      </c>
      <c r="AZ92" s="18">
        <v>865</v>
      </c>
      <c r="BA92" s="18">
        <v>1090</v>
      </c>
      <c r="BB92" s="18">
        <f t="shared" si="152"/>
        <v>11525</v>
      </c>
      <c r="BC92" s="18">
        <v>1014</v>
      </c>
      <c r="BD92" s="18">
        <v>928</v>
      </c>
      <c r="BE92" s="18">
        <v>1089</v>
      </c>
      <c r="BF92" s="18">
        <v>985</v>
      </c>
      <c r="BG92" s="18">
        <v>1077</v>
      </c>
      <c r="BH92" s="18">
        <v>1208</v>
      </c>
      <c r="BI92" s="18">
        <v>1212</v>
      </c>
      <c r="BJ92" s="18">
        <v>1374</v>
      </c>
      <c r="BK92" s="18">
        <v>1131</v>
      </c>
      <c r="BL92" s="18">
        <v>1112</v>
      </c>
      <c r="BM92" s="18">
        <v>1251</v>
      </c>
      <c r="BN92" s="18">
        <v>1351</v>
      </c>
      <c r="BO92" s="18">
        <f t="shared" si="153"/>
        <v>13732</v>
      </c>
      <c r="BP92" s="18">
        <v>1129</v>
      </c>
      <c r="BQ92" s="18">
        <v>960</v>
      </c>
      <c r="BR92" s="18">
        <v>1046</v>
      </c>
      <c r="BS92" s="18">
        <v>874</v>
      </c>
      <c r="BT92" s="18">
        <v>873</v>
      </c>
      <c r="BU92" s="18">
        <v>758</v>
      </c>
      <c r="BV92" s="18">
        <v>818</v>
      </c>
      <c r="BW92" s="18">
        <v>852</v>
      </c>
      <c r="BX92" s="18">
        <v>698</v>
      </c>
      <c r="BY92" s="18">
        <v>837</v>
      </c>
      <c r="BZ92" s="18">
        <v>794</v>
      </c>
      <c r="CA92" s="18">
        <v>863</v>
      </c>
      <c r="CB92" s="18">
        <f t="shared" si="154"/>
        <v>10502</v>
      </c>
      <c r="CC92" s="18">
        <v>929</v>
      </c>
      <c r="CD92" s="18">
        <v>871</v>
      </c>
      <c r="CE92" s="18">
        <v>898</v>
      </c>
      <c r="CF92" s="18">
        <v>863</v>
      </c>
      <c r="CG92" s="18">
        <v>864</v>
      </c>
      <c r="CH92" s="18">
        <v>837</v>
      </c>
      <c r="CI92" s="18">
        <v>907</v>
      </c>
      <c r="CJ92" s="18">
        <v>926</v>
      </c>
      <c r="CK92" s="18">
        <v>810</v>
      </c>
      <c r="CL92" s="18">
        <v>885</v>
      </c>
      <c r="CM92" s="18">
        <v>926</v>
      </c>
      <c r="CN92" s="18">
        <v>997</v>
      </c>
      <c r="CO92" s="18">
        <f t="shared" si="155"/>
        <v>10713</v>
      </c>
      <c r="CP92" s="18">
        <v>1007</v>
      </c>
      <c r="CQ92" s="18">
        <v>994</v>
      </c>
      <c r="CR92" s="18">
        <v>1081</v>
      </c>
      <c r="CS92" s="18">
        <v>1004</v>
      </c>
      <c r="CT92" s="18">
        <v>995</v>
      </c>
      <c r="CU92" s="18">
        <v>1036</v>
      </c>
      <c r="CV92" s="18">
        <v>995</v>
      </c>
      <c r="CW92" s="18">
        <v>1097</v>
      </c>
      <c r="CX92" s="18">
        <v>1091</v>
      </c>
      <c r="CY92" s="18">
        <v>1080</v>
      </c>
      <c r="CZ92" s="18">
        <v>981</v>
      </c>
      <c r="DA92" s="18">
        <v>1114</v>
      </c>
      <c r="DB92" s="18">
        <f t="shared" si="156"/>
        <v>12475</v>
      </c>
      <c r="DC92" s="18">
        <v>1083</v>
      </c>
      <c r="DD92" s="18">
        <v>958</v>
      </c>
      <c r="DE92" s="18">
        <v>1036</v>
      </c>
      <c r="DF92" s="18">
        <v>969</v>
      </c>
      <c r="DG92" s="18">
        <v>1054</v>
      </c>
      <c r="DH92" s="18">
        <v>1077</v>
      </c>
      <c r="DI92" s="18">
        <v>1158</v>
      </c>
      <c r="DJ92" s="18">
        <v>1169</v>
      </c>
      <c r="DK92" s="18">
        <v>1221</v>
      </c>
      <c r="DL92" s="18">
        <v>1304</v>
      </c>
      <c r="DM92" s="18">
        <v>1213</v>
      </c>
      <c r="DN92" s="18">
        <v>1355</v>
      </c>
      <c r="DO92" s="18">
        <f t="shared" si="157"/>
        <v>13597</v>
      </c>
      <c r="DP92" s="18">
        <v>1196</v>
      </c>
      <c r="DQ92" s="18">
        <v>1146</v>
      </c>
      <c r="DR92" s="18">
        <v>1149</v>
      </c>
      <c r="DS92" s="18">
        <v>1064</v>
      </c>
      <c r="DT92" s="18">
        <v>1109</v>
      </c>
      <c r="DU92" s="18">
        <v>1081</v>
      </c>
      <c r="DV92" s="18">
        <v>1166</v>
      </c>
      <c r="DW92" s="18">
        <v>1117</v>
      </c>
      <c r="DX92" s="18">
        <v>1055</v>
      </c>
      <c r="DY92" s="18">
        <v>1055</v>
      </c>
      <c r="DZ92" s="18">
        <v>1038</v>
      </c>
      <c r="EA92" s="18">
        <v>1027</v>
      </c>
      <c r="EB92" s="18">
        <f t="shared" si="158"/>
        <v>13203</v>
      </c>
      <c r="EC92" s="18">
        <v>980</v>
      </c>
      <c r="ED92" s="18">
        <v>977</v>
      </c>
      <c r="EE92" s="18">
        <v>891</v>
      </c>
      <c r="EF92" s="18">
        <v>854</v>
      </c>
      <c r="EG92" s="18">
        <v>876</v>
      </c>
      <c r="EH92" s="18">
        <v>808</v>
      </c>
      <c r="EI92" s="18">
        <v>904</v>
      </c>
      <c r="EJ92" s="18">
        <v>843</v>
      </c>
      <c r="EK92" s="18">
        <v>873</v>
      </c>
      <c r="EL92" s="18">
        <v>850</v>
      </c>
      <c r="EM92" s="18">
        <v>806</v>
      </c>
      <c r="EN92" s="25">
        <v>882</v>
      </c>
      <c r="EO92" s="25">
        <f t="shared" si="164"/>
        <v>10544</v>
      </c>
      <c r="EP92" s="24">
        <v>814</v>
      </c>
      <c r="EQ92" s="18">
        <v>753</v>
      </c>
      <c r="ER92" s="18">
        <v>791</v>
      </c>
      <c r="ES92" s="18">
        <v>700</v>
      </c>
      <c r="ET92" s="18">
        <v>741</v>
      </c>
      <c r="EU92" s="18">
        <v>790</v>
      </c>
      <c r="EV92" s="18">
        <v>805</v>
      </c>
      <c r="EW92" s="18">
        <v>803</v>
      </c>
      <c r="EX92" s="18">
        <v>757</v>
      </c>
      <c r="EY92" s="18">
        <v>791</v>
      </c>
      <c r="EZ92" s="18">
        <v>736</v>
      </c>
      <c r="FA92" s="25">
        <v>853</v>
      </c>
      <c r="FB92" s="25">
        <f t="shared" si="165"/>
        <v>9334</v>
      </c>
      <c r="FC92" s="24">
        <v>769</v>
      </c>
      <c r="FD92" s="18">
        <v>813</v>
      </c>
      <c r="FE92" s="18">
        <v>817</v>
      </c>
      <c r="FF92" s="18">
        <v>750</v>
      </c>
      <c r="FG92" s="18">
        <v>839</v>
      </c>
      <c r="FH92" s="18">
        <v>785</v>
      </c>
      <c r="FI92" s="18">
        <v>992</v>
      </c>
      <c r="FJ92" s="18">
        <v>967</v>
      </c>
      <c r="FK92" s="32">
        <v>971</v>
      </c>
      <c r="FL92" s="18">
        <v>1032</v>
      </c>
      <c r="FM92" s="18">
        <v>976</v>
      </c>
      <c r="FN92" s="25">
        <v>1063</v>
      </c>
      <c r="FO92" s="25">
        <f t="shared" si="166"/>
        <v>10774</v>
      </c>
      <c r="FP92" s="24">
        <v>1047</v>
      </c>
      <c r="FQ92" s="18">
        <v>1030</v>
      </c>
      <c r="FR92" s="18">
        <v>999</v>
      </c>
      <c r="FS92" s="18">
        <v>953</v>
      </c>
      <c r="FT92" s="18">
        <v>971</v>
      </c>
      <c r="FU92" s="18">
        <v>899</v>
      </c>
      <c r="FV92" s="18">
        <v>1031</v>
      </c>
      <c r="FW92" s="18">
        <v>1126</v>
      </c>
      <c r="FX92" s="18">
        <v>1022</v>
      </c>
      <c r="FY92" s="18">
        <v>1031</v>
      </c>
      <c r="FZ92" s="18">
        <v>887</v>
      </c>
      <c r="GA92" s="25">
        <v>908</v>
      </c>
      <c r="GB92" s="25">
        <f t="shared" si="167"/>
        <v>11904</v>
      </c>
      <c r="GC92" s="24">
        <v>928</v>
      </c>
      <c r="GD92" s="18">
        <v>900</v>
      </c>
      <c r="GE92" s="18">
        <v>609</v>
      </c>
      <c r="GF92" s="18">
        <v>218</v>
      </c>
      <c r="GG92" s="18">
        <v>457</v>
      </c>
      <c r="GH92" s="18">
        <v>370</v>
      </c>
      <c r="GI92" s="18">
        <v>511</v>
      </c>
      <c r="GJ92" s="18">
        <v>708</v>
      </c>
      <c r="GK92" s="18">
        <v>723</v>
      </c>
      <c r="GL92" s="18">
        <v>936</v>
      </c>
      <c r="GM92" s="18">
        <v>877</v>
      </c>
      <c r="GN92" s="25">
        <v>1017</v>
      </c>
      <c r="GO92" s="25">
        <f t="shared" si="159"/>
        <v>8254</v>
      </c>
      <c r="GP92" s="12">
        <v>992</v>
      </c>
      <c r="GQ92" s="18">
        <v>638</v>
      </c>
      <c r="GR92" s="18">
        <v>758</v>
      </c>
      <c r="GS92" s="18">
        <v>756</v>
      </c>
      <c r="GT92" s="18">
        <v>854</v>
      </c>
      <c r="GU92" s="18">
        <v>888</v>
      </c>
      <c r="GV92" s="18">
        <v>982</v>
      </c>
      <c r="GW92" s="18">
        <v>964</v>
      </c>
      <c r="GX92" s="18">
        <v>934</v>
      </c>
      <c r="GY92" s="18">
        <v>919</v>
      </c>
      <c r="GZ92" s="18">
        <v>964</v>
      </c>
      <c r="HA92" s="25">
        <v>1002</v>
      </c>
      <c r="HB92" s="25">
        <f t="shared" si="168"/>
        <v>10651</v>
      </c>
      <c r="HC92" s="24">
        <v>904</v>
      </c>
      <c r="HD92" s="24">
        <v>863</v>
      </c>
      <c r="HE92" s="24">
        <v>1003</v>
      </c>
      <c r="HF92" s="24">
        <v>840</v>
      </c>
      <c r="HG92" s="24">
        <v>802</v>
      </c>
      <c r="HH92" s="24">
        <v>768</v>
      </c>
      <c r="HI92" s="24">
        <v>928</v>
      </c>
      <c r="HJ92" s="24">
        <v>1016</v>
      </c>
      <c r="HK92" s="24">
        <v>1014</v>
      </c>
      <c r="HL92" s="24">
        <v>834</v>
      </c>
      <c r="HM92" s="24">
        <v>696</v>
      </c>
      <c r="HN92" s="24">
        <v>954</v>
      </c>
      <c r="HO92" s="25">
        <f t="shared" si="160"/>
        <v>10622</v>
      </c>
      <c r="HP92" s="24">
        <v>927</v>
      </c>
      <c r="HQ92" s="24">
        <v>834</v>
      </c>
      <c r="HR92" s="24">
        <v>1022</v>
      </c>
      <c r="HS92" s="24">
        <v>954</v>
      </c>
      <c r="HT92" s="24">
        <v>938</v>
      </c>
      <c r="HU92" s="24">
        <v>962</v>
      </c>
      <c r="HV92" s="24">
        <v>911</v>
      </c>
      <c r="HW92" s="24">
        <v>1056</v>
      </c>
      <c r="HX92" s="24">
        <v>872</v>
      </c>
      <c r="HY92" s="24">
        <v>855</v>
      </c>
      <c r="HZ92" s="24">
        <v>817</v>
      </c>
      <c r="IA92" s="24">
        <v>847</v>
      </c>
      <c r="IB92" s="25">
        <f t="shared" si="169"/>
        <v>10995</v>
      </c>
      <c r="IC92" s="24">
        <v>812</v>
      </c>
      <c r="ID92" s="24">
        <v>814</v>
      </c>
      <c r="IE92" s="24">
        <v>866</v>
      </c>
      <c r="IF92" s="54">
        <v>880</v>
      </c>
      <c r="IG92" s="54">
        <v>904</v>
      </c>
      <c r="IH92" s="24">
        <v>933</v>
      </c>
      <c r="II92" s="24">
        <v>1001</v>
      </c>
      <c r="IJ92" s="24">
        <v>1077</v>
      </c>
      <c r="IK92" s="24">
        <v>1014</v>
      </c>
      <c r="IL92" s="24">
        <v>1168</v>
      </c>
      <c r="IM92" s="24">
        <v>1031</v>
      </c>
      <c r="IN92" s="24">
        <v>983</v>
      </c>
      <c r="IO92" s="25">
        <f t="shared" si="170"/>
        <v>11483</v>
      </c>
      <c r="IP92" s="24">
        <v>985</v>
      </c>
      <c r="IQ92" s="24">
        <v>935</v>
      </c>
      <c r="IR92" s="24">
        <v>883</v>
      </c>
      <c r="IS92" s="54">
        <v>874</v>
      </c>
      <c r="IT92" s="54">
        <v>1007</v>
      </c>
      <c r="IU92" s="24">
        <v>819</v>
      </c>
      <c r="IV92" s="24">
        <v>987</v>
      </c>
      <c r="IW92" s="24">
        <v>1041</v>
      </c>
      <c r="IX92" s="24">
        <v>912</v>
      </c>
      <c r="IY92" s="24">
        <v>955</v>
      </c>
      <c r="IZ92" s="24">
        <v>960</v>
      </c>
      <c r="JA92" s="24"/>
      <c r="JB92" s="25">
        <f t="shared" si="171"/>
        <v>10358</v>
      </c>
    </row>
    <row r="93" spans="1:262" ht="15.9" customHeight="1">
      <c r="A93" s="17" t="s">
        <v>106</v>
      </c>
      <c r="B93" s="17" t="s">
        <v>12</v>
      </c>
      <c r="C93" s="18">
        <v>0</v>
      </c>
      <c r="D93" s="18">
        <v>0</v>
      </c>
      <c r="E93" s="18">
        <v>0</v>
      </c>
      <c r="F93" s="18">
        <v>0</v>
      </c>
      <c r="G93" s="18">
        <v>0</v>
      </c>
      <c r="H93" s="18">
        <v>0</v>
      </c>
      <c r="I93" s="18">
        <v>0</v>
      </c>
      <c r="J93" s="18">
        <v>0</v>
      </c>
      <c r="K93" s="18">
        <v>0</v>
      </c>
      <c r="L93" s="18">
        <v>0</v>
      </c>
      <c r="M93" s="18">
        <v>0</v>
      </c>
      <c r="N93" s="18">
        <v>530</v>
      </c>
      <c r="O93" s="18">
        <f t="shared" si="161"/>
        <v>530</v>
      </c>
      <c r="P93" s="18">
        <v>646</v>
      </c>
      <c r="Q93" s="18">
        <v>689</v>
      </c>
      <c r="R93" s="18">
        <v>848</v>
      </c>
      <c r="S93" s="18">
        <v>897</v>
      </c>
      <c r="T93" s="18">
        <v>872</v>
      </c>
      <c r="U93" s="18">
        <v>640</v>
      </c>
      <c r="V93" s="18">
        <v>727</v>
      </c>
      <c r="W93" s="18">
        <v>954</v>
      </c>
      <c r="X93" s="18">
        <v>1009</v>
      </c>
      <c r="Y93" s="18">
        <v>985</v>
      </c>
      <c r="Z93" s="18">
        <v>844</v>
      </c>
      <c r="AA93" s="18">
        <v>1001</v>
      </c>
      <c r="AB93" s="18">
        <f t="shared" si="162"/>
        <v>10112</v>
      </c>
      <c r="AC93" s="18">
        <v>1000</v>
      </c>
      <c r="AD93" s="18">
        <v>944</v>
      </c>
      <c r="AE93" s="18">
        <v>1056</v>
      </c>
      <c r="AF93" s="18">
        <v>888</v>
      </c>
      <c r="AG93" s="18">
        <v>916</v>
      </c>
      <c r="AH93" s="18">
        <v>777</v>
      </c>
      <c r="AI93" s="18">
        <v>940</v>
      </c>
      <c r="AJ93" s="18">
        <v>1162</v>
      </c>
      <c r="AK93" s="18">
        <v>1118</v>
      </c>
      <c r="AL93" s="18">
        <v>1314</v>
      </c>
      <c r="AM93" s="18">
        <v>912</v>
      </c>
      <c r="AN93" s="18">
        <v>833</v>
      </c>
      <c r="AO93" s="18">
        <f t="shared" si="163"/>
        <v>11860</v>
      </c>
      <c r="AP93" s="18">
        <v>710</v>
      </c>
      <c r="AQ93" s="18">
        <v>770</v>
      </c>
      <c r="AR93" s="18">
        <v>873</v>
      </c>
      <c r="AS93" s="18">
        <v>766</v>
      </c>
      <c r="AT93" s="18">
        <v>1042</v>
      </c>
      <c r="AU93" s="18">
        <v>843</v>
      </c>
      <c r="AV93" s="18">
        <v>992</v>
      </c>
      <c r="AW93" s="18">
        <v>933</v>
      </c>
      <c r="AX93" s="18">
        <v>1077</v>
      </c>
      <c r="AY93" s="18">
        <v>1000</v>
      </c>
      <c r="AZ93" s="18">
        <v>902</v>
      </c>
      <c r="BA93" s="18">
        <v>1064</v>
      </c>
      <c r="BB93" s="18">
        <f t="shared" si="152"/>
        <v>10972</v>
      </c>
      <c r="BC93" s="18">
        <v>1052</v>
      </c>
      <c r="BD93" s="18">
        <v>989</v>
      </c>
      <c r="BE93" s="18">
        <v>1069</v>
      </c>
      <c r="BF93" s="18">
        <v>991</v>
      </c>
      <c r="BG93" s="18">
        <v>1653</v>
      </c>
      <c r="BH93" s="18">
        <v>1297</v>
      </c>
      <c r="BI93" s="18">
        <v>1053</v>
      </c>
      <c r="BJ93" s="18">
        <v>1188</v>
      </c>
      <c r="BK93" s="18">
        <v>1371</v>
      </c>
      <c r="BL93" s="18">
        <v>1202</v>
      </c>
      <c r="BM93" s="18">
        <v>1048</v>
      </c>
      <c r="BN93" s="18">
        <v>1060</v>
      </c>
      <c r="BO93" s="18">
        <f t="shared" si="153"/>
        <v>13973</v>
      </c>
      <c r="BP93" s="18">
        <v>1115</v>
      </c>
      <c r="BQ93" s="18">
        <v>1226</v>
      </c>
      <c r="BR93" s="18">
        <v>1286</v>
      </c>
      <c r="BS93" s="18">
        <v>1208</v>
      </c>
      <c r="BT93" s="18">
        <v>1134</v>
      </c>
      <c r="BU93" s="18">
        <v>1175</v>
      </c>
      <c r="BV93" s="18">
        <v>1466</v>
      </c>
      <c r="BW93" s="18">
        <v>1731</v>
      </c>
      <c r="BX93" s="18">
        <v>1314</v>
      </c>
      <c r="BY93" s="18">
        <v>1384</v>
      </c>
      <c r="BZ93" s="18">
        <v>1118</v>
      </c>
      <c r="CA93" s="18">
        <v>1176</v>
      </c>
      <c r="CB93" s="18">
        <f t="shared" si="154"/>
        <v>15333</v>
      </c>
      <c r="CC93" s="18">
        <v>1205</v>
      </c>
      <c r="CD93" s="18">
        <v>1161</v>
      </c>
      <c r="CE93" s="18">
        <v>1274</v>
      </c>
      <c r="CF93" s="18">
        <v>1072</v>
      </c>
      <c r="CG93" s="18">
        <v>1181</v>
      </c>
      <c r="CH93" s="18">
        <v>1148</v>
      </c>
      <c r="CI93" s="18">
        <v>1289</v>
      </c>
      <c r="CJ93" s="18">
        <v>1522</v>
      </c>
      <c r="CK93" s="18">
        <v>1533</v>
      </c>
      <c r="CL93" s="18">
        <v>1603</v>
      </c>
      <c r="CM93" s="18">
        <v>1420</v>
      </c>
      <c r="CN93" s="18">
        <v>1502</v>
      </c>
      <c r="CO93" s="18">
        <f t="shared" si="155"/>
        <v>15910</v>
      </c>
      <c r="CP93" s="18">
        <v>1639</v>
      </c>
      <c r="CQ93" s="18">
        <v>1692</v>
      </c>
      <c r="CR93" s="18">
        <v>1770</v>
      </c>
      <c r="CS93" s="18">
        <v>1638</v>
      </c>
      <c r="CT93" s="18">
        <v>1613</v>
      </c>
      <c r="CU93" s="18">
        <v>1197</v>
      </c>
      <c r="CV93" s="18">
        <v>1270</v>
      </c>
      <c r="CW93" s="18">
        <v>1581</v>
      </c>
      <c r="CX93" s="18">
        <v>1456</v>
      </c>
      <c r="CY93" s="18">
        <v>1378</v>
      </c>
      <c r="CZ93" s="18">
        <v>1314</v>
      </c>
      <c r="DA93" s="18">
        <v>1300</v>
      </c>
      <c r="DB93" s="18">
        <f t="shared" si="156"/>
        <v>17848</v>
      </c>
      <c r="DC93" s="18">
        <v>1040</v>
      </c>
      <c r="DD93" s="18">
        <v>984</v>
      </c>
      <c r="DE93" s="18">
        <v>1093</v>
      </c>
      <c r="DF93" s="18">
        <v>1009</v>
      </c>
      <c r="DG93" s="18">
        <v>1277</v>
      </c>
      <c r="DH93" s="18">
        <v>1183</v>
      </c>
      <c r="DI93" s="18">
        <v>1306</v>
      </c>
      <c r="DJ93" s="18">
        <v>1391</v>
      </c>
      <c r="DK93" s="18">
        <v>1420</v>
      </c>
      <c r="DL93" s="18">
        <v>1349</v>
      </c>
      <c r="DM93" s="18">
        <v>1217</v>
      </c>
      <c r="DN93" s="18">
        <v>1292</v>
      </c>
      <c r="DO93" s="18">
        <f t="shared" si="157"/>
        <v>14561</v>
      </c>
      <c r="DP93" s="18">
        <v>1128</v>
      </c>
      <c r="DQ93" s="18">
        <v>1172</v>
      </c>
      <c r="DR93" s="18">
        <v>1415</v>
      </c>
      <c r="DS93" s="18">
        <v>1307</v>
      </c>
      <c r="DT93" s="18">
        <v>1419</v>
      </c>
      <c r="DU93" s="18">
        <v>1438</v>
      </c>
      <c r="DV93" s="18">
        <v>1492</v>
      </c>
      <c r="DW93" s="18">
        <v>1434</v>
      </c>
      <c r="DX93" s="18">
        <v>1464</v>
      </c>
      <c r="DY93" s="18">
        <v>1420</v>
      </c>
      <c r="DZ93" s="18">
        <v>1366</v>
      </c>
      <c r="EA93" s="18">
        <v>1281</v>
      </c>
      <c r="EB93" s="18">
        <f t="shared" si="158"/>
        <v>16336</v>
      </c>
      <c r="EC93" s="18">
        <v>1452</v>
      </c>
      <c r="ED93" s="18">
        <v>1361</v>
      </c>
      <c r="EE93" s="18">
        <v>1333</v>
      </c>
      <c r="EF93" s="18">
        <v>1341</v>
      </c>
      <c r="EG93" s="18">
        <v>1488</v>
      </c>
      <c r="EH93" s="18">
        <v>1600</v>
      </c>
      <c r="EI93" s="18">
        <v>1556</v>
      </c>
      <c r="EJ93" s="18">
        <v>1592</v>
      </c>
      <c r="EK93" s="18">
        <v>1739</v>
      </c>
      <c r="EL93" s="18">
        <v>1418</v>
      </c>
      <c r="EM93" s="18">
        <v>1554</v>
      </c>
      <c r="EN93" s="25">
        <v>1592</v>
      </c>
      <c r="EO93" s="25">
        <f t="shared" si="164"/>
        <v>18026</v>
      </c>
      <c r="EP93" s="24">
        <v>1531</v>
      </c>
      <c r="EQ93" s="18">
        <v>1653</v>
      </c>
      <c r="ER93" s="18">
        <v>1646</v>
      </c>
      <c r="ES93" s="18">
        <v>1199</v>
      </c>
      <c r="ET93" s="18">
        <v>1397</v>
      </c>
      <c r="EU93" s="18">
        <v>1331</v>
      </c>
      <c r="EV93" s="18">
        <v>1397</v>
      </c>
      <c r="EW93" s="18">
        <v>1292</v>
      </c>
      <c r="EX93" s="18">
        <v>1366</v>
      </c>
      <c r="EY93" s="18">
        <v>1413</v>
      </c>
      <c r="EZ93" s="18">
        <v>1507</v>
      </c>
      <c r="FA93" s="25">
        <v>1336</v>
      </c>
      <c r="FB93" s="25">
        <f t="shared" si="165"/>
        <v>17068</v>
      </c>
      <c r="FC93" s="24">
        <v>1197</v>
      </c>
      <c r="FD93" s="18">
        <v>1230</v>
      </c>
      <c r="FE93" s="18">
        <v>1468</v>
      </c>
      <c r="FF93" s="18">
        <v>1412</v>
      </c>
      <c r="FG93" s="18">
        <v>1385</v>
      </c>
      <c r="FH93" s="18">
        <v>1432</v>
      </c>
      <c r="FI93" s="18">
        <v>1629</v>
      </c>
      <c r="FJ93" s="18">
        <v>1520</v>
      </c>
      <c r="FK93" s="32">
        <v>1372</v>
      </c>
      <c r="FL93" s="18">
        <v>1573</v>
      </c>
      <c r="FM93" s="18">
        <v>1455</v>
      </c>
      <c r="FN93" s="25">
        <v>1596</v>
      </c>
      <c r="FO93" s="25">
        <f t="shared" si="166"/>
        <v>17269</v>
      </c>
      <c r="FP93" s="24">
        <v>1480</v>
      </c>
      <c r="FQ93" s="18">
        <v>1395</v>
      </c>
      <c r="FR93" s="18">
        <v>1370</v>
      </c>
      <c r="FS93" s="18">
        <v>1654</v>
      </c>
      <c r="FT93" s="18">
        <v>1618</v>
      </c>
      <c r="FU93" s="18">
        <v>1557</v>
      </c>
      <c r="FV93" s="18">
        <v>1569</v>
      </c>
      <c r="FW93" s="18">
        <v>1663</v>
      </c>
      <c r="FX93" s="18">
        <v>1600</v>
      </c>
      <c r="FY93" s="18">
        <v>1718</v>
      </c>
      <c r="FZ93" s="18">
        <v>1709</v>
      </c>
      <c r="GA93" s="25">
        <v>1616</v>
      </c>
      <c r="GB93" s="25">
        <f t="shared" si="167"/>
        <v>18949</v>
      </c>
      <c r="GC93" s="24">
        <v>1490</v>
      </c>
      <c r="GD93" s="18">
        <v>1565</v>
      </c>
      <c r="GE93" s="18">
        <v>985</v>
      </c>
      <c r="GF93" s="18">
        <v>234</v>
      </c>
      <c r="GG93" s="18">
        <v>373</v>
      </c>
      <c r="GH93" s="18">
        <v>305</v>
      </c>
      <c r="GI93" s="18">
        <v>654</v>
      </c>
      <c r="GJ93" s="18">
        <v>904</v>
      </c>
      <c r="GK93" s="18">
        <v>1251</v>
      </c>
      <c r="GL93" s="18">
        <v>1513</v>
      </c>
      <c r="GM93" s="18">
        <v>1642</v>
      </c>
      <c r="GN93" s="25">
        <v>1464</v>
      </c>
      <c r="GO93" s="25">
        <f t="shared" si="159"/>
        <v>12380</v>
      </c>
      <c r="GP93" s="18">
        <v>1320</v>
      </c>
      <c r="GQ93" s="18">
        <v>1109</v>
      </c>
      <c r="GR93" s="18">
        <v>1423</v>
      </c>
      <c r="GS93" s="18">
        <v>1217</v>
      </c>
      <c r="GT93" s="18">
        <v>1481</v>
      </c>
      <c r="GU93" s="18">
        <v>1758</v>
      </c>
      <c r="GV93" s="18">
        <v>1901</v>
      </c>
      <c r="GW93" s="18">
        <v>1820</v>
      </c>
      <c r="GX93" s="18">
        <v>1742</v>
      </c>
      <c r="GY93" s="18">
        <v>1831</v>
      </c>
      <c r="GZ93" s="18">
        <v>1893</v>
      </c>
      <c r="HA93" s="25">
        <v>1694</v>
      </c>
      <c r="HB93" s="25">
        <f t="shared" si="168"/>
        <v>19189</v>
      </c>
      <c r="HC93" s="24">
        <v>1688</v>
      </c>
      <c r="HD93" s="24">
        <v>1721</v>
      </c>
      <c r="HE93" s="24">
        <v>1804</v>
      </c>
      <c r="HF93" s="24">
        <v>1903</v>
      </c>
      <c r="HG93" s="24">
        <v>1697</v>
      </c>
      <c r="HH93" s="24">
        <v>2003</v>
      </c>
      <c r="HI93" s="24">
        <v>1946</v>
      </c>
      <c r="HJ93" s="24">
        <v>1988</v>
      </c>
      <c r="HK93" s="24">
        <v>1866</v>
      </c>
      <c r="HL93" s="24">
        <v>1811</v>
      </c>
      <c r="HM93" s="24">
        <v>1624</v>
      </c>
      <c r="HN93" s="24">
        <v>1397</v>
      </c>
      <c r="HO93" s="25">
        <f t="shared" si="160"/>
        <v>21448</v>
      </c>
      <c r="HP93" s="24">
        <v>1484</v>
      </c>
      <c r="HQ93" s="24">
        <v>1410</v>
      </c>
      <c r="HR93" s="24">
        <v>1929</v>
      </c>
      <c r="HS93" s="24">
        <v>1671</v>
      </c>
      <c r="HT93" s="24">
        <v>1676</v>
      </c>
      <c r="HU93" s="24">
        <v>1706</v>
      </c>
      <c r="HV93" s="24">
        <v>1844</v>
      </c>
      <c r="HW93" s="24">
        <v>1727</v>
      </c>
      <c r="HX93" s="24">
        <v>1632</v>
      </c>
      <c r="HY93" s="24">
        <v>1599</v>
      </c>
      <c r="HZ93" s="24">
        <v>1652</v>
      </c>
      <c r="IA93" s="24">
        <v>1443</v>
      </c>
      <c r="IB93" s="25">
        <f t="shared" si="169"/>
        <v>19773</v>
      </c>
      <c r="IC93" s="24">
        <v>1252</v>
      </c>
      <c r="ID93" s="24">
        <v>1380</v>
      </c>
      <c r="IE93" s="24">
        <v>1431</v>
      </c>
      <c r="IF93" s="54">
        <v>1412</v>
      </c>
      <c r="IG93" s="54">
        <v>1413</v>
      </c>
      <c r="IH93" s="24">
        <v>1261</v>
      </c>
      <c r="II93" s="24">
        <v>1661</v>
      </c>
      <c r="IJ93" s="24">
        <v>1704</v>
      </c>
      <c r="IK93" s="24">
        <v>1534</v>
      </c>
      <c r="IL93" s="24">
        <v>1482</v>
      </c>
      <c r="IM93" s="24">
        <v>1458</v>
      </c>
      <c r="IN93" s="24">
        <v>1380</v>
      </c>
      <c r="IO93" s="25">
        <f t="shared" si="170"/>
        <v>17368</v>
      </c>
      <c r="IP93" s="24">
        <v>1292</v>
      </c>
      <c r="IQ93" s="24">
        <v>1142</v>
      </c>
      <c r="IR93" s="24">
        <v>1066</v>
      </c>
      <c r="IS93" s="54">
        <v>1564</v>
      </c>
      <c r="IT93" s="54">
        <v>1452</v>
      </c>
      <c r="IU93" s="24">
        <v>1497</v>
      </c>
      <c r="IV93" s="24">
        <v>1629</v>
      </c>
      <c r="IW93" s="24">
        <v>1658</v>
      </c>
      <c r="IX93" s="24">
        <v>1747</v>
      </c>
      <c r="IY93" s="24">
        <v>1579</v>
      </c>
      <c r="IZ93" s="24">
        <v>1578</v>
      </c>
      <c r="JA93" s="24"/>
      <c r="JB93" s="25">
        <f t="shared" si="171"/>
        <v>16204</v>
      </c>
    </row>
    <row r="94" spans="1:262" ht="15.9" customHeight="1">
      <c r="A94" s="17" t="s">
        <v>107</v>
      </c>
      <c r="B94" s="17" t="s">
        <v>13</v>
      </c>
      <c r="C94" s="18">
        <v>0</v>
      </c>
      <c r="D94" s="18">
        <v>0</v>
      </c>
      <c r="E94" s="18">
        <v>0</v>
      </c>
      <c r="F94" s="18">
        <v>0</v>
      </c>
      <c r="G94" s="18">
        <v>0</v>
      </c>
      <c r="H94" s="18">
        <v>0</v>
      </c>
      <c r="I94" s="18">
        <v>0</v>
      </c>
      <c r="J94" s="18">
        <v>0</v>
      </c>
      <c r="K94" s="18">
        <v>0</v>
      </c>
      <c r="L94" s="18">
        <v>0</v>
      </c>
      <c r="M94" s="18">
        <v>0</v>
      </c>
      <c r="N94" s="18">
        <v>18</v>
      </c>
      <c r="O94" s="18">
        <f t="shared" si="161"/>
        <v>18</v>
      </c>
      <c r="P94" s="18">
        <v>52</v>
      </c>
      <c r="Q94" s="18">
        <v>70</v>
      </c>
      <c r="R94" s="18">
        <v>46</v>
      </c>
      <c r="S94" s="18">
        <v>58</v>
      </c>
      <c r="T94" s="18">
        <v>43</v>
      </c>
      <c r="U94" s="18">
        <v>45</v>
      </c>
      <c r="V94" s="18">
        <v>117</v>
      </c>
      <c r="W94" s="18">
        <v>66</v>
      </c>
      <c r="X94" s="18">
        <v>36</v>
      </c>
      <c r="Y94" s="18">
        <v>42</v>
      </c>
      <c r="Z94" s="18">
        <v>49</v>
      </c>
      <c r="AA94" s="18">
        <v>42</v>
      </c>
      <c r="AB94" s="18">
        <f t="shared" si="162"/>
        <v>666</v>
      </c>
      <c r="AC94" s="18">
        <v>88</v>
      </c>
      <c r="AD94" s="18">
        <v>82</v>
      </c>
      <c r="AE94" s="18">
        <v>26</v>
      </c>
      <c r="AF94" s="18">
        <v>2</v>
      </c>
      <c r="AG94" s="18">
        <v>10</v>
      </c>
      <c r="AH94" s="18">
        <v>36</v>
      </c>
      <c r="AI94" s="18">
        <v>34</v>
      </c>
      <c r="AJ94" s="18">
        <v>10</v>
      </c>
      <c r="AK94" s="18">
        <v>4</v>
      </c>
      <c r="AL94" s="18">
        <v>18</v>
      </c>
      <c r="AM94" s="18">
        <v>4</v>
      </c>
      <c r="AN94" s="18">
        <v>6</v>
      </c>
      <c r="AO94" s="18">
        <f t="shared" si="163"/>
        <v>320</v>
      </c>
      <c r="AP94" s="18">
        <v>8</v>
      </c>
      <c r="AQ94" s="18">
        <v>38</v>
      </c>
      <c r="AR94" s="18">
        <v>54</v>
      </c>
      <c r="AS94" s="18">
        <v>18</v>
      </c>
      <c r="AT94" s="18">
        <v>28</v>
      </c>
      <c r="AU94" s="18">
        <v>42</v>
      </c>
      <c r="AV94" s="18">
        <v>43</v>
      </c>
      <c r="AW94" s="18">
        <v>52</v>
      </c>
      <c r="AX94" s="18">
        <v>53</v>
      </c>
      <c r="AY94" s="18">
        <v>6</v>
      </c>
      <c r="AZ94" s="18">
        <v>14</v>
      </c>
      <c r="BA94" s="18">
        <v>20</v>
      </c>
      <c r="BB94" s="18">
        <f t="shared" si="152"/>
        <v>376</v>
      </c>
      <c r="BC94" s="18">
        <v>14</v>
      </c>
      <c r="BD94" s="18">
        <v>28</v>
      </c>
      <c r="BE94" s="18">
        <v>27</v>
      </c>
      <c r="BF94" s="18">
        <v>10</v>
      </c>
      <c r="BG94" s="18">
        <v>17</v>
      </c>
      <c r="BH94" s="18">
        <v>46</v>
      </c>
      <c r="BI94" s="18">
        <v>16</v>
      </c>
      <c r="BJ94" s="18">
        <v>76</v>
      </c>
      <c r="BK94" s="18">
        <v>31</v>
      </c>
      <c r="BL94" s="18">
        <v>32</v>
      </c>
      <c r="BM94" s="18">
        <v>32</v>
      </c>
      <c r="BN94" s="18">
        <v>25</v>
      </c>
      <c r="BO94" s="18">
        <f t="shared" si="153"/>
        <v>354</v>
      </c>
      <c r="BP94" s="18">
        <v>36</v>
      </c>
      <c r="BQ94" s="18">
        <v>42</v>
      </c>
      <c r="BR94" s="18">
        <v>42</v>
      </c>
      <c r="BS94" s="18">
        <v>34</v>
      </c>
      <c r="BT94" s="18">
        <v>49</v>
      </c>
      <c r="BU94" s="18">
        <v>36</v>
      </c>
      <c r="BV94" s="18">
        <v>34</v>
      </c>
      <c r="BW94" s="18">
        <v>33</v>
      </c>
      <c r="BX94" s="18">
        <v>34</v>
      </c>
      <c r="BY94" s="18">
        <v>42</v>
      </c>
      <c r="BZ94" s="18">
        <v>34</v>
      </c>
      <c r="CA94" s="18">
        <v>56</v>
      </c>
      <c r="CB94" s="18">
        <f t="shared" si="154"/>
        <v>472</v>
      </c>
      <c r="CC94" s="18">
        <v>75</v>
      </c>
      <c r="CD94" s="18">
        <v>59</v>
      </c>
      <c r="CE94" s="18">
        <v>54</v>
      </c>
      <c r="CF94" s="18">
        <v>58</v>
      </c>
      <c r="CG94" s="18">
        <v>38</v>
      </c>
      <c r="CH94" s="18">
        <v>20</v>
      </c>
      <c r="CI94" s="18">
        <v>63</v>
      </c>
      <c r="CJ94" s="18">
        <v>65</v>
      </c>
      <c r="CK94" s="18">
        <v>46</v>
      </c>
      <c r="CL94" s="18">
        <v>37</v>
      </c>
      <c r="CM94" s="18">
        <v>6</v>
      </c>
      <c r="CN94" s="18">
        <v>20</v>
      </c>
      <c r="CO94" s="18">
        <f t="shared" si="155"/>
        <v>541</v>
      </c>
      <c r="CP94" s="18">
        <v>32</v>
      </c>
      <c r="CQ94" s="18">
        <v>19</v>
      </c>
      <c r="CR94" s="18">
        <v>32</v>
      </c>
      <c r="CS94" s="18">
        <v>18</v>
      </c>
      <c r="CT94" s="18">
        <v>10</v>
      </c>
      <c r="CU94" s="18">
        <v>9</v>
      </c>
      <c r="CV94" s="18">
        <v>12</v>
      </c>
      <c r="CW94" s="18">
        <v>18</v>
      </c>
      <c r="CX94" s="18">
        <v>0</v>
      </c>
      <c r="CY94" s="18">
        <v>0</v>
      </c>
      <c r="CZ94" s="18">
        <v>18</v>
      </c>
      <c r="DA94" s="18">
        <v>10</v>
      </c>
      <c r="DB94" s="18">
        <f t="shared" si="156"/>
        <v>178</v>
      </c>
      <c r="DC94" s="18">
        <v>15</v>
      </c>
      <c r="DD94" s="18">
        <v>65</v>
      </c>
      <c r="DE94" s="18">
        <v>18</v>
      </c>
      <c r="DF94" s="18">
        <v>15</v>
      </c>
      <c r="DG94" s="18">
        <v>30</v>
      </c>
      <c r="DH94" s="18">
        <v>42</v>
      </c>
      <c r="DI94" s="18">
        <v>26</v>
      </c>
      <c r="DJ94" s="18">
        <v>10</v>
      </c>
      <c r="DK94" s="18">
        <v>13</v>
      </c>
      <c r="DL94" s="18">
        <v>7</v>
      </c>
      <c r="DM94" s="18">
        <v>73</v>
      </c>
      <c r="DN94" s="18">
        <v>77</v>
      </c>
      <c r="DO94" s="18">
        <f t="shared" si="157"/>
        <v>391</v>
      </c>
      <c r="DP94" s="18">
        <v>86</v>
      </c>
      <c r="DQ94" s="18">
        <v>65</v>
      </c>
      <c r="DR94" s="18">
        <v>76</v>
      </c>
      <c r="DS94" s="18">
        <v>92</v>
      </c>
      <c r="DT94" s="18">
        <v>80</v>
      </c>
      <c r="DU94" s="18">
        <v>76</v>
      </c>
      <c r="DV94" s="18">
        <v>90</v>
      </c>
      <c r="DW94" s="18">
        <v>92</v>
      </c>
      <c r="DX94" s="18">
        <v>76</v>
      </c>
      <c r="DY94" s="18">
        <v>106</v>
      </c>
      <c r="DZ94" s="18">
        <v>104</v>
      </c>
      <c r="EA94" s="18">
        <v>100</v>
      </c>
      <c r="EB94" s="18">
        <f t="shared" si="158"/>
        <v>1043</v>
      </c>
      <c r="EC94" s="18">
        <v>103</v>
      </c>
      <c r="ED94" s="18">
        <v>112</v>
      </c>
      <c r="EE94" s="18">
        <v>102</v>
      </c>
      <c r="EF94" s="18">
        <v>95</v>
      </c>
      <c r="EG94" s="18">
        <v>100</v>
      </c>
      <c r="EH94" s="18">
        <v>104</v>
      </c>
      <c r="EI94" s="18">
        <v>124</v>
      </c>
      <c r="EJ94" s="18">
        <v>128</v>
      </c>
      <c r="EK94" s="18">
        <v>94</v>
      </c>
      <c r="EL94" s="18">
        <v>132</v>
      </c>
      <c r="EM94" s="18">
        <v>90</v>
      </c>
      <c r="EN94" s="25">
        <v>106</v>
      </c>
      <c r="EO94" s="25">
        <f t="shared" si="164"/>
        <v>1290</v>
      </c>
      <c r="EP94" s="24">
        <v>124</v>
      </c>
      <c r="EQ94" s="18">
        <v>114</v>
      </c>
      <c r="ER94" s="18">
        <v>98</v>
      </c>
      <c r="ES94" s="18">
        <v>94</v>
      </c>
      <c r="ET94" s="18">
        <v>92</v>
      </c>
      <c r="EU94" s="18">
        <v>81</v>
      </c>
      <c r="EV94" s="18">
        <v>116</v>
      </c>
      <c r="EW94" s="18">
        <v>122</v>
      </c>
      <c r="EX94" s="18">
        <v>92</v>
      </c>
      <c r="EY94" s="18">
        <v>134</v>
      </c>
      <c r="EZ94" s="18">
        <v>110</v>
      </c>
      <c r="FA94" s="25">
        <v>123</v>
      </c>
      <c r="FB94" s="25">
        <f t="shared" si="165"/>
        <v>1300</v>
      </c>
      <c r="FC94" s="24">
        <v>145</v>
      </c>
      <c r="FD94" s="18">
        <v>128</v>
      </c>
      <c r="FE94" s="18">
        <v>103</v>
      </c>
      <c r="FF94" s="18">
        <v>84</v>
      </c>
      <c r="FG94" s="18">
        <v>105</v>
      </c>
      <c r="FH94" s="18">
        <v>80</v>
      </c>
      <c r="FI94" s="18">
        <v>126</v>
      </c>
      <c r="FJ94" s="18">
        <v>128</v>
      </c>
      <c r="FK94" s="32">
        <v>110</v>
      </c>
      <c r="FL94" s="18">
        <v>132</v>
      </c>
      <c r="FM94" s="18">
        <v>134</v>
      </c>
      <c r="FN94" s="25">
        <v>208</v>
      </c>
      <c r="FO94" s="25">
        <f t="shared" si="166"/>
        <v>1483</v>
      </c>
      <c r="FP94" s="24">
        <v>256</v>
      </c>
      <c r="FQ94" s="18">
        <v>218</v>
      </c>
      <c r="FR94" s="18">
        <v>206</v>
      </c>
      <c r="FS94" s="18">
        <v>190</v>
      </c>
      <c r="FT94" s="18">
        <v>176</v>
      </c>
      <c r="FU94" s="18">
        <v>158</v>
      </c>
      <c r="FV94" s="18">
        <v>198</v>
      </c>
      <c r="FW94" s="18">
        <v>192</v>
      </c>
      <c r="FX94" s="18">
        <v>148</v>
      </c>
      <c r="FY94" s="18">
        <v>162</v>
      </c>
      <c r="FZ94" s="18">
        <v>180</v>
      </c>
      <c r="GA94" s="25">
        <v>243</v>
      </c>
      <c r="GB94" s="25">
        <f t="shared" si="167"/>
        <v>2327</v>
      </c>
      <c r="GC94" s="24">
        <v>342</v>
      </c>
      <c r="GD94" s="18">
        <v>418</v>
      </c>
      <c r="GE94" s="18">
        <v>121</v>
      </c>
      <c r="GF94" s="18">
        <v>0</v>
      </c>
      <c r="GG94" s="18">
        <v>4</v>
      </c>
      <c r="GH94" s="18">
        <v>6</v>
      </c>
      <c r="GI94" s="18">
        <v>14</v>
      </c>
      <c r="GJ94" s="18">
        <v>36</v>
      </c>
      <c r="GK94" s="18">
        <v>56</v>
      </c>
      <c r="GL94" s="18">
        <v>114</v>
      </c>
      <c r="GM94" s="18">
        <v>134</v>
      </c>
      <c r="GN94" s="25">
        <v>190</v>
      </c>
      <c r="GO94" s="25">
        <f t="shared" si="159"/>
        <v>1435</v>
      </c>
      <c r="GP94" s="54">
        <v>190</v>
      </c>
      <c r="GQ94" s="18">
        <v>104</v>
      </c>
      <c r="GR94" s="18">
        <v>120</v>
      </c>
      <c r="GS94" s="18">
        <v>128</v>
      </c>
      <c r="GT94" s="18">
        <v>152</v>
      </c>
      <c r="GU94" s="18">
        <v>147</v>
      </c>
      <c r="GV94" s="18">
        <v>153</v>
      </c>
      <c r="GW94" s="18">
        <v>158</v>
      </c>
      <c r="GX94" s="18">
        <v>156</v>
      </c>
      <c r="GY94" s="18">
        <v>178</v>
      </c>
      <c r="GZ94" s="18">
        <v>212</v>
      </c>
      <c r="HA94" s="25">
        <v>221</v>
      </c>
      <c r="HB94" s="25">
        <f t="shared" si="168"/>
        <v>1919</v>
      </c>
      <c r="HC94" s="24">
        <v>223</v>
      </c>
      <c r="HD94" s="24">
        <v>165</v>
      </c>
      <c r="HE94" s="24">
        <v>168</v>
      </c>
      <c r="HF94" s="24">
        <v>152</v>
      </c>
      <c r="HG94" s="24">
        <v>124</v>
      </c>
      <c r="HH94" s="24">
        <v>124</v>
      </c>
      <c r="HI94" s="24">
        <v>142</v>
      </c>
      <c r="HJ94" s="24">
        <v>171</v>
      </c>
      <c r="HK94" s="24">
        <v>177</v>
      </c>
      <c r="HL94" s="24">
        <v>200</v>
      </c>
      <c r="HM94" s="24">
        <v>216</v>
      </c>
      <c r="HN94" s="24">
        <v>254</v>
      </c>
      <c r="HO94" s="25">
        <f t="shared" si="160"/>
        <v>2116</v>
      </c>
      <c r="HP94" s="24">
        <v>304</v>
      </c>
      <c r="HQ94" s="24">
        <v>284</v>
      </c>
      <c r="HR94" s="24">
        <v>254</v>
      </c>
      <c r="HS94" s="24">
        <v>236</v>
      </c>
      <c r="HT94" s="24">
        <v>196</v>
      </c>
      <c r="HU94" s="24">
        <v>178</v>
      </c>
      <c r="HV94" s="24">
        <v>232</v>
      </c>
      <c r="HW94" s="24">
        <v>216</v>
      </c>
      <c r="HX94" s="24">
        <v>158</v>
      </c>
      <c r="HY94" s="24">
        <v>174</v>
      </c>
      <c r="HZ94" s="24">
        <v>162</v>
      </c>
      <c r="IA94" s="24">
        <v>208</v>
      </c>
      <c r="IB94" s="25">
        <f t="shared" si="169"/>
        <v>2602</v>
      </c>
      <c r="IC94" s="24">
        <v>209</v>
      </c>
      <c r="ID94" s="24">
        <v>201</v>
      </c>
      <c r="IE94" s="24">
        <v>168</v>
      </c>
      <c r="IF94" s="54">
        <v>150</v>
      </c>
      <c r="IG94" s="54">
        <v>150</v>
      </c>
      <c r="IH94" s="24">
        <v>166</v>
      </c>
      <c r="II94" s="24">
        <v>147</v>
      </c>
      <c r="IJ94" s="24">
        <v>118</v>
      </c>
      <c r="IK94" s="24">
        <v>108</v>
      </c>
      <c r="IL94" s="24">
        <v>108</v>
      </c>
      <c r="IM94" s="24">
        <v>123</v>
      </c>
      <c r="IN94" s="24">
        <v>167</v>
      </c>
      <c r="IO94" s="25">
        <f t="shared" si="170"/>
        <v>1815</v>
      </c>
      <c r="IP94" s="24">
        <v>198</v>
      </c>
      <c r="IQ94" s="24">
        <v>172</v>
      </c>
      <c r="IR94" s="24">
        <v>170</v>
      </c>
      <c r="IS94" s="54">
        <v>142</v>
      </c>
      <c r="IT94" s="54">
        <v>154</v>
      </c>
      <c r="IU94" s="24">
        <v>144</v>
      </c>
      <c r="IV94" s="24">
        <v>154</v>
      </c>
      <c r="IW94" s="24">
        <v>164</v>
      </c>
      <c r="IX94" s="24">
        <v>148</v>
      </c>
      <c r="IY94" s="24">
        <v>132</v>
      </c>
      <c r="IZ94" s="24">
        <v>148</v>
      </c>
      <c r="JA94" s="24"/>
      <c r="JB94" s="25">
        <f t="shared" si="171"/>
        <v>1726</v>
      </c>
    </row>
    <row r="95" spans="1:262" ht="15.9" customHeight="1">
      <c r="A95" s="17" t="s">
        <v>108</v>
      </c>
      <c r="B95" s="17" t="s">
        <v>14</v>
      </c>
      <c r="C95" s="18">
        <v>0</v>
      </c>
      <c r="D95" s="18">
        <v>0</v>
      </c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18">
        <v>0</v>
      </c>
      <c r="N95" s="18">
        <v>208</v>
      </c>
      <c r="O95" s="18">
        <f t="shared" si="161"/>
        <v>208</v>
      </c>
      <c r="P95" s="18">
        <v>345</v>
      </c>
      <c r="Q95" s="18">
        <v>279</v>
      </c>
      <c r="R95" s="18">
        <v>261</v>
      </c>
      <c r="S95" s="18">
        <v>295</v>
      </c>
      <c r="T95" s="18">
        <v>332</v>
      </c>
      <c r="U95" s="18">
        <v>457</v>
      </c>
      <c r="V95" s="18">
        <v>443</v>
      </c>
      <c r="W95" s="18">
        <v>350</v>
      </c>
      <c r="X95" s="18">
        <v>432</v>
      </c>
      <c r="Y95" s="18">
        <v>384</v>
      </c>
      <c r="Z95" s="18">
        <v>356</v>
      </c>
      <c r="AA95" s="18">
        <v>403</v>
      </c>
      <c r="AB95" s="18">
        <f t="shared" si="162"/>
        <v>4337</v>
      </c>
      <c r="AC95" s="18">
        <v>510</v>
      </c>
      <c r="AD95" s="18">
        <v>442</v>
      </c>
      <c r="AE95" s="18">
        <v>405</v>
      </c>
      <c r="AF95" s="18">
        <v>388</v>
      </c>
      <c r="AG95" s="18">
        <v>439</v>
      </c>
      <c r="AH95" s="18">
        <v>596</v>
      </c>
      <c r="AI95" s="18">
        <v>546</v>
      </c>
      <c r="AJ95" s="18">
        <v>537</v>
      </c>
      <c r="AK95" s="18">
        <v>541</v>
      </c>
      <c r="AL95" s="18">
        <v>469</v>
      </c>
      <c r="AM95" s="18">
        <v>505</v>
      </c>
      <c r="AN95" s="18">
        <v>438</v>
      </c>
      <c r="AO95" s="18">
        <f t="shared" si="163"/>
        <v>5816</v>
      </c>
      <c r="AP95" s="18">
        <v>410</v>
      </c>
      <c r="AQ95" s="18">
        <v>415</v>
      </c>
      <c r="AR95" s="18">
        <v>494</v>
      </c>
      <c r="AS95" s="18">
        <v>464</v>
      </c>
      <c r="AT95" s="18">
        <v>518</v>
      </c>
      <c r="AU95" s="18">
        <v>473</v>
      </c>
      <c r="AV95" s="18">
        <v>506</v>
      </c>
      <c r="AW95" s="18">
        <v>447</v>
      </c>
      <c r="AX95" s="18">
        <v>469</v>
      </c>
      <c r="AY95" s="18">
        <v>461</v>
      </c>
      <c r="AZ95" s="18">
        <v>493</v>
      </c>
      <c r="BA95" s="18">
        <v>462</v>
      </c>
      <c r="BB95" s="18">
        <f t="shared" si="152"/>
        <v>5612</v>
      </c>
      <c r="BC95" s="18">
        <v>511</v>
      </c>
      <c r="BD95" s="18">
        <v>430</v>
      </c>
      <c r="BE95" s="18">
        <v>459</v>
      </c>
      <c r="BF95" s="18">
        <v>439</v>
      </c>
      <c r="BG95" s="18">
        <v>488</v>
      </c>
      <c r="BH95" s="18">
        <v>624</v>
      </c>
      <c r="BI95" s="18">
        <v>613</v>
      </c>
      <c r="BJ95" s="18">
        <v>667</v>
      </c>
      <c r="BK95" s="18">
        <v>547</v>
      </c>
      <c r="BL95" s="18">
        <v>619</v>
      </c>
      <c r="BM95" s="18">
        <v>559</v>
      </c>
      <c r="BN95" s="18">
        <v>568</v>
      </c>
      <c r="BO95" s="18">
        <f t="shared" si="153"/>
        <v>6524</v>
      </c>
      <c r="BP95" s="18">
        <v>552</v>
      </c>
      <c r="BQ95" s="18">
        <v>658</v>
      </c>
      <c r="BR95" s="18">
        <v>705</v>
      </c>
      <c r="BS95" s="18">
        <v>629</v>
      </c>
      <c r="BT95" s="18">
        <v>628</v>
      </c>
      <c r="BU95" s="18">
        <v>693</v>
      </c>
      <c r="BV95" s="18">
        <v>632</v>
      </c>
      <c r="BW95" s="18">
        <v>663</v>
      </c>
      <c r="BX95" s="18">
        <v>607</v>
      </c>
      <c r="BY95" s="18">
        <v>640</v>
      </c>
      <c r="BZ95" s="18">
        <v>620</v>
      </c>
      <c r="CA95" s="18">
        <v>654</v>
      </c>
      <c r="CB95" s="18">
        <f t="shared" si="154"/>
        <v>7681</v>
      </c>
      <c r="CC95" s="18">
        <v>518</v>
      </c>
      <c r="CD95" s="18">
        <v>559</v>
      </c>
      <c r="CE95" s="18">
        <v>598</v>
      </c>
      <c r="CF95" s="18">
        <v>519</v>
      </c>
      <c r="CG95" s="18">
        <v>580</v>
      </c>
      <c r="CH95" s="18">
        <v>614</v>
      </c>
      <c r="CI95" s="18">
        <v>614</v>
      </c>
      <c r="CJ95" s="18">
        <v>695</v>
      </c>
      <c r="CK95" s="18">
        <v>669</v>
      </c>
      <c r="CL95" s="18">
        <v>727</v>
      </c>
      <c r="CM95" s="18">
        <v>631</v>
      </c>
      <c r="CN95" s="18">
        <v>678</v>
      </c>
      <c r="CO95" s="18">
        <f t="shared" si="155"/>
        <v>7402</v>
      </c>
      <c r="CP95" s="18">
        <v>615</v>
      </c>
      <c r="CQ95" s="18">
        <v>583</v>
      </c>
      <c r="CR95" s="18">
        <v>725</v>
      </c>
      <c r="CS95" s="18">
        <v>653</v>
      </c>
      <c r="CT95" s="18">
        <v>671</v>
      </c>
      <c r="CU95" s="18">
        <v>577</v>
      </c>
      <c r="CV95" s="18">
        <v>645</v>
      </c>
      <c r="CW95" s="18">
        <v>666</v>
      </c>
      <c r="CX95" s="18">
        <v>847</v>
      </c>
      <c r="CY95" s="18">
        <v>869</v>
      </c>
      <c r="CZ95" s="18">
        <v>826</v>
      </c>
      <c r="DA95" s="18">
        <v>770</v>
      </c>
      <c r="DB95" s="18">
        <f t="shared" si="156"/>
        <v>8447</v>
      </c>
      <c r="DC95" s="18">
        <v>818</v>
      </c>
      <c r="DD95" s="18">
        <v>757</v>
      </c>
      <c r="DE95" s="18">
        <v>862</v>
      </c>
      <c r="DF95" s="18">
        <v>815</v>
      </c>
      <c r="DG95" s="18">
        <v>854</v>
      </c>
      <c r="DH95" s="18">
        <v>815</v>
      </c>
      <c r="DI95" s="18">
        <v>936</v>
      </c>
      <c r="DJ95" s="18">
        <v>887</v>
      </c>
      <c r="DK95" s="18">
        <v>842</v>
      </c>
      <c r="DL95" s="18">
        <v>807</v>
      </c>
      <c r="DM95" s="18">
        <v>761</v>
      </c>
      <c r="DN95" s="18">
        <v>795</v>
      </c>
      <c r="DO95" s="18">
        <f t="shared" si="157"/>
        <v>9949</v>
      </c>
      <c r="DP95" s="18">
        <v>720</v>
      </c>
      <c r="DQ95" s="18">
        <v>1306</v>
      </c>
      <c r="DR95" s="18">
        <v>917</v>
      </c>
      <c r="DS95" s="18">
        <v>707</v>
      </c>
      <c r="DT95" s="18">
        <v>749</v>
      </c>
      <c r="DU95" s="18">
        <v>708</v>
      </c>
      <c r="DV95" s="18">
        <v>737</v>
      </c>
      <c r="DW95" s="18">
        <v>756</v>
      </c>
      <c r="DX95" s="18">
        <v>690</v>
      </c>
      <c r="DY95" s="18">
        <v>722</v>
      </c>
      <c r="DZ95" s="18">
        <v>698</v>
      </c>
      <c r="EA95" s="18">
        <v>651</v>
      </c>
      <c r="EB95" s="18">
        <f t="shared" si="158"/>
        <v>9361</v>
      </c>
      <c r="EC95" s="18">
        <v>696</v>
      </c>
      <c r="ED95" s="18">
        <v>708</v>
      </c>
      <c r="EE95" s="18">
        <v>730</v>
      </c>
      <c r="EF95" s="18">
        <v>563</v>
      </c>
      <c r="EG95" s="18">
        <v>656</v>
      </c>
      <c r="EH95" s="18">
        <v>923</v>
      </c>
      <c r="EI95" s="18">
        <v>948</v>
      </c>
      <c r="EJ95" s="18">
        <v>999</v>
      </c>
      <c r="EK95" s="18">
        <v>915</v>
      </c>
      <c r="EL95" s="18">
        <v>981</v>
      </c>
      <c r="EM95" s="18">
        <v>948</v>
      </c>
      <c r="EN95" s="25">
        <v>986</v>
      </c>
      <c r="EO95" s="25">
        <f t="shared" si="164"/>
        <v>10053</v>
      </c>
      <c r="EP95" s="24">
        <v>1000</v>
      </c>
      <c r="EQ95" s="18">
        <v>958</v>
      </c>
      <c r="ER95" s="18">
        <v>1033</v>
      </c>
      <c r="ES95" s="18">
        <v>892</v>
      </c>
      <c r="ET95" s="18">
        <v>1029</v>
      </c>
      <c r="EU95" s="18">
        <v>924</v>
      </c>
      <c r="EV95" s="18">
        <v>1055</v>
      </c>
      <c r="EW95" s="18">
        <v>1010</v>
      </c>
      <c r="EX95" s="18">
        <v>952</v>
      </c>
      <c r="EY95" s="18">
        <v>928</v>
      </c>
      <c r="EZ95" s="18">
        <v>967</v>
      </c>
      <c r="FA95" s="25">
        <v>1010</v>
      </c>
      <c r="FB95" s="25">
        <f t="shared" si="165"/>
        <v>11758</v>
      </c>
      <c r="FC95" s="24">
        <v>983</v>
      </c>
      <c r="FD95" s="18">
        <v>942</v>
      </c>
      <c r="FE95" s="18">
        <v>1018</v>
      </c>
      <c r="FF95" s="18">
        <v>959</v>
      </c>
      <c r="FG95" s="18">
        <v>944</v>
      </c>
      <c r="FH95" s="18">
        <v>838</v>
      </c>
      <c r="FI95" s="18">
        <v>1005</v>
      </c>
      <c r="FJ95" s="18">
        <v>862</v>
      </c>
      <c r="FK95" s="32">
        <v>846</v>
      </c>
      <c r="FL95" s="18">
        <v>846</v>
      </c>
      <c r="FM95" s="18">
        <v>905</v>
      </c>
      <c r="FN95" s="25">
        <v>1076</v>
      </c>
      <c r="FO95" s="25">
        <f t="shared" si="166"/>
        <v>11224</v>
      </c>
      <c r="FP95" s="24">
        <v>1073</v>
      </c>
      <c r="FQ95" s="18">
        <v>992</v>
      </c>
      <c r="FR95" s="18">
        <v>1118</v>
      </c>
      <c r="FS95" s="18">
        <v>1110</v>
      </c>
      <c r="FT95" s="18">
        <v>1268</v>
      </c>
      <c r="FU95" s="18">
        <v>1180</v>
      </c>
      <c r="FV95" s="18">
        <v>1255</v>
      </c>
      <c r="FW95" s="18">
        <v>1106</v>
      </c>
      <c r="FX95" s="18">
        <v>1104</v>
      </c>
      <c r="FY95" s="18">
        <v>1090</v>
      </c>
      <c r="FZ95" s="18">
        <v>997</v>
      </c>
      <c r="GA95" s="25">
        <v>1042</v>
      </c>
      <c r="GB95" s="25">
        <f t="shared" si="167"/>
        <v>13335</v>
      </c>
      <c r="GC95" s="24">
        <v>1011</v>
      </c>
      <c r="GD95" s="18">
        <v>1131</v>
      </c>
      <c r="GE95" s="18">
        <v>633</v>
      </c>
      <c r="GF95" s="18">
        <v>154</v>
      </c>
      <c r="GG95" s="18">
        <v>163</v>
      </c>
      <c r="GH95" s="18">
        <v>373</v>
      </c>
      <c r="GI95" s="18">
        <v>198</v>
      </c>
      <c r="GJ95" s="18">
        <v>200</v>
      </c>
      <c r="GK95" s="18">
        <v>366</v>
      </c>
      <c r="GL95" s="18">
        <v>640</v>
      </c>
      <c r="GM95" s="18">
        <v>771</v>
      </c>
      <c r="GN95" s="25">
        <v>786</v>
      </c>
      <c r="GO95" s="25">
        <f t="shared" si="159"/>
        <v>6426</v>
      </c>
      <c r="GP95" s="24">
        <v>816</v>
      </c>
      <c r="GQ95" s="18">
        <v>528</v>
      </c>
      <c r="GR95" s="18">
        <v>632</v>
      </c>
      <c r="GS95" s="18">
        <v>663</v>
      </c>
      <c r="GT95" s="18">
        <v>794</v>
      </c>
      <c r="GU95" s="18">
        <v>755</v>
      </c>
      <c r="GV95" s="18">
        <v>819</v>
      </c>
      <c r="GW95" s="18">
        <v>873</v>
      </c>
      <c r="GX95" s="18">
        <v>865</v>
      </c>
      <c r="GY95" s="18">
        <v>952</v>
      </c>
      <c r="GZ95" s="18">
        <v>886</v>
      </c>
      <c r="HA95" s="25">
        <v>1002</v>
      </c>
      <c r="HB95" s="25">
        <f t="shared" si="168"/>
        <v>9585</v>
      </c>
      <c r="HC95" s="24">
        <v>805</v>
      </c>
      <c r="HD95" s="24">
        <v>753</v>
      </c>
      <c r="HE95" s="24">
        <v>879</v>
      </c>
      <c r="HF95" s="24">
        <v>815</v>
      </c>
      <c r="HG95" s="24">
        <v>833</v>
      </c>
      <c r="HH95" s="24">
        <v>809</v>
      </c>
      <c r="HI95" s="24">
        <v>866</v>
      </c>
      <c r="HJ95" s="24">
        <v>1024</v>
      </c>
      <c r="HK95" s="24">
        <v>959</v>
      </c>
      <c r="HL95" s="24">
        <v>902</v>
      </c>
      <c r="HM95" s="24">
        <v>783</v>
      </c>
      <c r="HN95" s="24">
        <v>1004</v>
      </c>
      <c r="HO95" s="25">
        <f t="shared" si="160"/>
        <v>10432</v>
      </c>
      <c r="HP95" s="24">
        <v>1105</v>
      </c>
      <c r="HQ95" s="24">
        <v>983</v>
      </c>
      <c r="HR95" s="24">
        <v>978</v>
      </c>
      <c r="HS95" s="24">
        <v>976</v>
      </c>
      <c r="HT95" s="24">
        <v>995</v>
      </c>
      <c r="HU95" s="24">
        <v>1001</v>
      </c>
      <c r="HV95" s="24">
        <v>964</v>
      </c>
      <c r="HW95" s="24">
        <v>1083</v>
      </c>
      <c r="HX95" s="24">
        <v>879</v>
      </c>
      <c r="HY95" s="24">
        <v>927</v>
      </c>
      <c r="HZ95" s="24">
        <v>943</v>
      </c>
      <c r="IA95" s="24">
        <v>1055</v>
      </c>
      <c r="IB95" s="25">
        <f t="shared" si="169"/>
        <v>11889</v>
      </c>
      <c r="IC95" s="24">
        <v>1051</v>
      </c>
      <c r="ID95" s="24">
        <v>932</v>
      </c>
      <c r="IE95" s="24">
        <v>1023</v>
      </c>
      <c r="IF95" s="54">
        <v>873</v>
      </c>
      <c r="IG95" s="54">
        <v>1049</v>
      </c>
      <c r="IH95" s="24">
        <v>1059</v>
      </c>
      <c r="II95" s="24">
        <v>1107</v>
      </c>
      <c r="IJ95" s="24">
        <v>1168</v>
      </c>
      <c r="IK95" s="24">
        <v>1141</v>
      </c>
      <c r="IL95" s="24">
        <v>1029</v>
      </c>
      <c r="IM95" s="24">
        <v>983</v>
      </c>
      <c r="IN95" s="24">
        <v>1029</v>
      </c>
      <c r="IO95" s="25">
        <f t="shared" si="170"/>
        <v>12444</v>
      </c>
      <c r="IP95" s="24">
        <v>1034</v>
      </c>
      <c r="IQ95" s="24">
        <v>910</v>
      </c>
      <c r="IR95" s="24">
        <v>998</v>
      </c>
      <c r="IS95" s="54">
        <v>956</v>
      </c>
      <c r="IT95" s="54">
        <v>1003</v>
      </c>
      <c r="IU95" s="24">
        <v>961</v>
      </c>
      <c r="IV95" s="24">
        <v>1095</v>
      </c>
      <c r="IW95" s="24">
        <v>1092</v>
      </c>
      <c r="IX95" s="24">
        <v>1024</v>
      </c>
      <c r="IY95" s="24">
        <v>1013</v>
      </c>
      <c r="IZ95" s="24">
        <v>990</v>
      </c>
      <c r="JA95" s="24"/>
      <c r="JB95" s="25">
        <f t="shared" si="171"/>
        <v>11076</v>
      </c>
    </row>
    <row r="96" spans="1:262" ht="15.9" customHeight="1">
      <c r="A96" s="17" t="s">
        <v>109</v>
      </c>
      <c r="B96" s="17" t="s">
        <v>15</v>
      </c>
      <c r="C96" s="18">
        <v>0</v>
      </c>
      <c r="D96" s="18">
        <v>0</v>
      </c>
      <c r="E96" s="18">
        <v>0</v>
      </c>
      <c r="F96" s="18">
        <v>0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18">
        <v>0</v>
      </c>
      <c r="N96" s="18">
        <v>251</v>
      </c>
      <c r="O96" s="18">
        <f t="shared" si="161"/>
        <v>251</v>
      </c>
      <c r="P96" s="18">
        <v>367</v>
      </c>
      <c r="Q96" s="18">
        <v>359</v>
      </c>
      <c r="R96" s="18">
        <v>343</v>
      </c>
      <c r="S96" s="18">
        <v>276</v>
      </c>
      <c r="T96" s="18">
        <v>359</v>
      </c>
      <c r="U96" s="18">
        <v>401</v>
      </c>
      <c r="V96" s="18">
        <v>518</v>
      </c>
      <c r="W96" s="18">
        <v>622</v>
      </c>
      <c r="X96" s="18">
        <v>539</v>
      </c>
      <c r="Y96" s="18">
        <v>583</v>
      </c>
      <c r="Z96" s="18">
        <v>565</v>
      </c>
      <c r="AA96" s="18">
        <v>575</v>
      </c>
      <c r="AB96" s="18">
        <f t="shared" si="162"/>
        <v>5507</v>
      </c>
      <c r="AC96" s="18">
        <v>511</v>
      </c>
      <c r="AD96" s="18">
        <v>576</v>
      </c>
      <c r="AE96" s="18">
        <v>572</v>
      </c>
      <c r="AF96" s="18">
        <v>554</v>
      </c>
      <c r="AG96" s="18">
        <v>519</v>
      </c>
      <c r="AH96" s="18">
        <v>522</v>
      </c>
      <c r="AI96" s="18">
        <v>580</v>
      </c>
      <c r="AJ96" s="18">
        <v>518</v>
      </c>
      <c r="AK96" s="18">
        <v>517</v>
      </c>
      <c r="AL96" s="18">
        <v>541</v>
      </c>
      <c r="AM96" s="18">
        <v>493</v>
      </c>
      <c r="AN96" s="18">
        <v>493</v>
      </c>
      <c r="AO96" s="18">
        <f t="shared" si="163"/>
        <v>6396</v>
      </c>
      <c r="AP96" s="18">
        <v>429</v>
      </c>
      <c r="AQ96" s="18">
        <v>437</v>
      </c>
      <c r="AR96" s="18">
        <v>660</v>
      </c>
      <c r="AS96" s="18">
        <v>638</v>
      </c>
      <c r="AT96" s="18">
        <v>579</v>
      </c>
      <c r="AU96" s="18">
        <v>520</v>
      </c>
      <c r="AV96" s="18">
        <v>457</v>
      </c>
      <c r="AW96" s="18">
        <v>481</v>
      </c>
      <c r="AX96" s="18">
        <v>496</v>
      </c>
      <c r="AY96" s="18">
        <v>491</v>
      </c>
      <c r="AZ96" s="18">
        <v>543</v>
      </c>
      <c r="BA96" s="18">
        <v>576</v>
      </c>
      <c r="BB96" s="18">
        <f t="shared" si="152"/>
        <v>6307</v>
      </c>
      <c r="BC96" s="18">
        <v>548</v>
      </c>
      <c r="BD96" s="18">
        <v>540</v>
      </c>
      <c r="BE96" s="18">
        <v>621</v>
      </c>
      <c r="BF96" s="18">
        <v>569</v>
      </c>
      <c r="BG96" s="18">
        <v>544</v>
      </c>
      <c r="BH96" s="18">
        <v>611</v>
      </c>
      <c r="BI96" s="18">
        <v>645</v>
      </c>
      <c r="BJ96" s="18">
        <v>674</v>
      </c>
      <c r="BK96" s="18">
        <v>567</v>
      </c>
      <c r="BL96" s="18">
        <v>628</v>
      </c>
      <c r="BM96" s="18">
        <v>720</v>
      </c>
      <c r="BN96" s="18">
        <v>698</v>
      </c>
      <c r="BO96" s="18">
        <f t="shared" si="153"/>
        <v>7365</v>
      </c>
      <c r="BP96" s="18">
        <v>610</v>
      </c>
      <c r="BQ96" s="18">
        <v>669</v>
      </c>
      <c r="BR96" s="18">
        <v>729</v>
      </c>
      <c r="BS96" s="18">
        <v>709</v>
      </c>
      <c r="BT96" s="18">
        <v>761</v>
      </c>
      <c r="BU96" s="18">
        <v>752</v>
      </c>
      <c r="BV96" s="18">
        <v>739</v>
      </c>
      <c r="BW96" s="18">
        <v>778</v>
      </c>
      <c r="BX96" s="18">
        <v>714</v>
      </c>
      <c r="BY96" s="18">
        <v>626</v>
      </c>
      <c r="BZ96" s="18">
        <v>640</v>
      </c>
      <c r="CA96" s="18">
        <v>678</v>
      </c>
      <c r="CB96" s="18">
        <f t="shared" si="154"/>
        <v>8405</v>
      </c>
      <c r="CC96" s="18">
        <v>587</v>
      </c>
      <c r="CD96" s="18">
        <v>666</v>
      </c>
      <c r="CE96" s="18">
        <v>658</v>
      </c>
      <c r="CF96" s="18">
        <v>548</v>
      </c>
      <c r="CG96" s="18">
        <v>617</v>
      </c>
      <c r="CH96" s="18">
        <v>537</v>
      </c>
      <c r="CI96" s="18">
        <v>662</v>
      </c>
      <c r="CJ96" s="18">
        <v>679</v>
      </c>
      <c r="CK96" s="18">
        <v>596</v>
      </c>
      <c r="CL96" s="18">
        <v>662</v>
      </c>
      <c r="CM96" s="18">
        <v>620</v>
      </c>
      <c r="CN96" s="18">
        <v>588</v>
      </c>
      <c r="CO96" s="18">
        <f t="shared" si="155"/>
        <v>7420</v>
      </c>
      <c r="CP96" s="18">
        <v>670</v>
      </c>
      <c r="CQ96" s="18">
        <v>595</v>
      </c>
      <c r="CR96" s="18">
        <v>630</v>
      </c>
      <c r="CS96" s="18">
        <v>544</v>
      </c>
      <c r="CT96" s="18">
        <v>655</v>
      </c>
      <c r="CU96" s="18">
        <v>585</v>
      </c>
      <c r="CV96" s="18">
        <v>672</v>
      </c>
      <c r="CW96" s="18">
        <v>676</v>
      </c>
      <c r="CX96" s="18">
        <v>684</v>
      </c>
      <c r="CY96" s="18">
        <v>689</v>
      </c>
      <c r="CZ96" s="18">
        <v>766</v>
      </c>
      <c r="DA96" s="18">
        <v>670</v>
      </c>
      <c r="DB96" s="18">
        <f t="shared" si="156"/>
        <v>7836</v>
      </c>
      <c r="DC96" s="18">
        <v>624</v>
      </c>
      <c r="DD96" s="18">
        <v>620</v>
      </c>
      <c r="DE96" s="18">
        <v>650</v>
      </c>
      <c r="DF96" s="18">
        <v>610</v>
      </c>
      <c r="DG96" s="18">
        <v>679</v>
      </c>
      <c r="DH96" s="18">
        <v>673</v>
      </c>
      <c r="DI96" s="18">
        <v>710</v>
      </c>
      <c r="DJ96" s="18">
        <v>724</v>
      </c>
      <c r="DK96" s="18">
        <v>697</v>
      </c>
      <c r="DL96" s="18">
        <v>728</v>
      </c>
      <c r="DM96" s="18">
        <v>743</v>
      </c>
      <c r="DN96" s="18">
        <v>795</v>
      </c>
      <c r="DO96" s="18">
        <f t="shared" si="157"/>
        <v>8253</v>
      </c>
      <c r="DP96" s="18">
        <v>720</v>
      </c>
      <c r="DQ96" s="18">
        <v>727</v>
      </c>
      <c r="DR96" s="18">
        <v>1108</v>
      </c>
      <c r="DS96" s="18">
        <v>985</v>
      </c>
      <c r="DT96" s="18">
        <v>928</v>
      </c>
      <c r="DU96" s="18">
        <v>885</v>
      </c>
      <c r="DV96" s="18">
        <v>945</v>
      </c>
      <c r="DW96" s="18">
        <v>931</v>
      </c>
      <c r="DX96" s="18">
        <v>1089</v>
      </c>
      <c r="DY96" s="18">
        <v>1067</v>
      </c>
      <c r="DZ96" s="18">
        <v>1300</v>
      </c>
      <c r="EA96" s="18">
        <v>1148</v>
      </c>
      <c r="EB96" s="18">
        <f t="shared" si="158"/>
        <v>11833</v>
      </c>
      <c r="EC96" s="18">
        <v>1105</v>
      </c>
      <c r="ED96" s="18">
        <v>712</v>
      </c>
      <c r="EE96" s="18">
        <v>718</v>
      </c>
      <c r="EF96" s="18">
        <v>650</v>
      </c>
      <c r="EG96" s="18">
        <v>810</v>
      </c>
      <c r="EH96" s="18">
        <v>977</v>
      </c>
      <c r="EI96" s="18">
        <v>1036</v>
      </c>
      <c r="EJ96" s="18">
        <v>1059</v>
      </c>
      <c r="EK96" s="18">
        <v>1182</v>
      </c>
      <c r="EL96" s="18">
        <v>989</v>
      </c>
      <c r="EM96" s="18">
        <v>957</v>
      </c>
      <c r="EN96" s="25">
        <v>1184</v>
      </c>
      <c r="EO96" s="25">
        <f t="shared" si="164"/>
        <v>11379</v>
      </c>
      <c r="EP96" s="24">
        <v>901</v>
      </c>
      <c r="EQ96" s="18">
        <v>716</v>
      </c>
      <c r="ER96" s="18">
        <v>1221</v>
      </c>
      <c r="ES96" s="18">
        <v>877</v>
      </c>
      <c r="ET96" s="18">
        <v>836</v>
      </c>
      <c r="EU96" s="18">
        <v>1128</v>
      </c>
      <c r="EV96" s="18">
        <v>1122</v>
      </c>
      <c r="EW96" s="18">
        <v>1257</v>
      </c>
      <c r="EX96" s="18">
        <v>955</v>
      </c>
      <c r="EY96" s="18">
        <v>927</v>
      </c>
      <c r="EZ96" s="18">
        <v>1192</v>
      </c>
      <c r="FA96" s="25">
        <v>1237</v>
      </c>
      <c r="FB96" s="25">
        <f t="shared" si="165"/>
        <v>12369</v>
      </c>
      <c r="FC96" s="24">
        <v>1052</v>
      </c>
      <c r="FD96" s="18">
        <v>1009</v>
      </c>
      <c r="FE96" s="18">
        <v>745</v>
      </c>
      <c r="FF96" s="18">
        <v>805</v>
      </c>
      <c r="FG96" s="18">
        <v>918</v>
      </c>
      <c r="FH96" s="18">
        <v>858</v>
      </c>
      <c r="FI96" s="18">
        <v>1613</v>
      </c>
      <c r="FJ96" s="18">
        <v>1147</v>
      </c>
      <c r="FK96" s="32">
        <v>859</v>
      </c>
      <c r="FL96" s="18">
        <v>1410</v>
      </c>
      <c r="FM96" s="18">
        <v>1685</v>
      </c>
      <c r="FN96" s="25">
        <v>969</v>
      </c>
      <c r="FO96" s="25">
        <f t="shared" si="166"/>
        <v>13070</v>
      </c>
      <c r="FP96" s="24">
        <v>1289</v>
      </c>
      <c r="FQ96" s="18">
        <v>1277</v>
      </c>
      <c r="FR96" s="18">
        <v>1022</v>
      </c>
      <c r="FS96" s="18">
        <v>947</v>
      </c>
      <c r="FT96" s="18">
        <v>1445</v>
      </c>
      <c r="FU96" s="18">
        <v>1090</v>
      </c>
      <c r="FV96" s="18">
        <v>963</v>
      </c>
      <c r="FW96" s="18">
        <v>829</v>
      </c>
      <c r="FX96" s="18">
        <v>961</v>
      </c>
      <c r="FY96" s="18">
        <v>1154</v>
      </c>
      <c r="FZ96" s="18">
        <v>1117</v>
      </c>
      <c r="GA96" s="25">
        <v>1135</v>
      </c>
      <c r="GB96" s="25">
        <f t="shared" si="167"/>
        <v>13229</v>
      </c>
      <c r="GC96" s="24">
        <v>1049</v>
      </c>
      <c r="GD96" s="18">
        <v>1133</v>
      </c>
      <c r="GE96" s="18">
        <v>679</v>
      </c>
      <c r="GF96" s="18">
        <v>139</v>
      </c>
      <c r="GG96" s="18">
        <v>170</v>
      </c>
      <c r="GH96" s="18">
        <v>141</v>
      </c>
      <c r="GI96" s="18">
        <v>321</v>
      </c>
      <c r="GJ96" s="18">
        <v>691</v>
      </c>
      <c r="GK96" s="18">
        <v>649</v>
      </c>
      <c r="GL96" s="18">
        <v>803</v>
      </c>
      <c r="GM96" s="18">
        <v>773</v>
      </c>
      <c r="GN96" s="25">
        <v>855</v>
      </c>
      <c r="GO96" s="25">
        <f t="shared" si="159"/>
        <v>7403</v>
      </c>
      <c r="GP96" s="24">
        <v>772</v>
      </c>
      <c r="GQ96" s="18">
        <v>930</v>
      </c>
      <c r="GR96" s="18">
        <v>834</v>
      </c>
      <c r="GS96" s="18">
        <v>668</v>
      </c>
      <c r="GT96" s="18">
        <v>764</v>
      </c>
      <c r="GU96" s="18">
        <v>901</v>
      </c>
      <c r="GV96" s="18">
        <v>723</v>
      </c>
      <c r="GW96" s="18">
        <v>781</v>
      </c>
      <c r="GX96" s="18">
        <v>835</v>
      </c>
      <c r="GY96" s="18">
        <v>955</v>
      </c>
      <c r="GZ96" s="18">
        <v>951</v>
      </c>
      <c r="HA96" s="25">
        <v>911</v>
      </c>
      <c r="HB96" s="25">
        <f t="shared" si="168"/>
        <v>10025</v>
      </c>
      <c r="HC96" s="24">
        <v>905</v>
      </c>
      <c r="HD96" s="24">
        <v>982</v>
      </c>
      <c r="HE96" s="24">
        <v>1216</v>
      </c>
      <c r="HF96" s="24">
        <v>1023</v>
      </c>
      <c r="HG96" s="24">
        <v>1028</v>
      </c>
      <c r="HH96" s="24">
        <v>1157</v>
      </c>
      <c r="HI96" s="24">
        <v>1088</v>
      </c>
      <c r="HJ96" s="24">
        <v>1184</v>
      </c>
      <c r="HK96" s="24">
        <v>1103</v>
      </c>
      <c r="HL96" s="24">
        <v>1230</v>
      </c>
      <c r="HM96" s="24">
        <v>1242</v>
      </c>
      <c r="HN96" s="24">
        <v>1422</v>
      </c>
      <c r="HO96" s="25">
        <f t="shared" si="160"/>
        <v>13580</v>
      </c>
      <c r="HP96" s="24">
        <v>1412</v>
      </c>
      <c r="HQ96" s="24">
        <v>1390</v>
      </c>
      <c r="HR96" s="24">
        <v>1356</v>
      </c>
      <c r="HS96" s="24">
        <v>1363</v>
      </c>
      <c r="HT96" s="24">
        <v>1624</v>
      </c>
      <c r="HU96" s="24">
        <v>1425</v>
      </c>
      <c r="HV96" s="24">
        <v>1681</v>
      </c>
      <c r="HW96" s="24">
        <v>1365</v>
      </c>
      <c r="HX96" s="24">
        <v>1450</v>
      </c>
      <c r="HY96" s="24">
        <v>1219</v>
      </c>
      <c r="HZ96" s="24">
        <v>1304</v>
      </c>
      <c r="IA96" s="24">
        <v>1195</v>
      </c>
      <c r="IB96" s="25">
        <f t="shared" si="169"/>
        <v>16784</v>
      </c>
      <c r="IC96" s="24">
        <v>1042</v>
      </c>
      <c r="ID96" s="24">
        <v>1063</v>
      </c>
      <c r="IE96" s="24">
        <v>1268</v>
      </c>
      <c r="IF96" s="18">
        <v>1056</v>
      </c>
      <c r="IG96" s="54">
        <v>1306</v>
      </c>
      <c r="IH96" s="24">
        <v>1233</v>
      </c>
      <c r="II96" s="24">
        <v>1342</v>
      </c>
      <c r="IJ96" s="24">
        <v>1437</v>
      </c>
      <c r="IK96" s="24">
        <v>1431</v>
      </c>
      <c r="IL96" s="24">
        <v>1446</v>
      </c>
      <c r="IM96" s="24">
        <v>1507</v>
      </c>
      <c r="IN96" s="24">
        <v>1277</v>
      </c>
      <c r="IO96" s="25">
        <f t="shared" si="170"/>
        <v>15408</v>
      </c>
      <c r="IP96" s="24">
        <v>1428</v>
      </c>
      <c r="IQ96" s="24">
        <v>1441</v>
      </c>
      <c r="IR96" s="24">
        <v>973</v>
      </c>
      <c r="IS96" s="18">
        <v>1424</v>
      </c>
      <c r="IT96" s="54">
        <v>1475</v>
      </c>
      <c r="IU96" s="24">
        <v>1406</v>
      </c>
      <c r="IV96" s="24">
        <v>1517</v>
      </c>
      <c r="IW96" s="24">
        <v>1649</v>
      </c>
      <c r="IX96" s="24">
        <v>1445</v>
      </c>
      <c r="IY96" s="24">
        <v>1565</v>
      </c>
      <c r="IZ96" s="24">
        <v>1622</v>
      </c>
      <c r="JA96" s="24"/>
      <c r="JB96" s="25">
        <f t="shared" si="171"/>
        <v>15945</v>
      </c>
    </row>
    <row r="97" spans="1:262" ht="15.9" customHeight="1">
      <c r="A97" s="17" t="s">
        <v>110</v>
      </c>
      <c r="B97" s="17" t="s">
        <v>16</v>
      </c>
      <c r="C97" s="18">
        <v>0</v>
      </c>
      <c r="D97" s="18">
        <v>0</v>
      </c>
      <c r="E97" s="18">
        <v>0</v>
      </c>
      <c r="F97" s="18">
        <v>0</v>
      </c>
      <c r="G97" s="18">
        <v>0</v>
      </c>
      <c r="H97" s="18">
        <v>0</v>
      </c>
      <c r="I97" s="18">
        <v>0</v>
      </c>
      <c r="J97" s="18">
        <v>0</v>
      </c>
      <c r="K97" s="18">
        <v>0</v>
      </c>
      <c r="L97" s="18">
        <v>0</v>
      </c>
      <c r="M97" s="18">
        <v>0</v>
      </c>
      <c r="N97" s="18">
        <v>52</v>
      </c>
      <c r="O97" s="18">
        <f t="shared" si="161"/>
        <v>52</v>
      </c>
      <c r="P97" s="18">
        <v>102</v>
      </c>
      <c r="Q97" s="18">
        <v>112</v>
      </c>
      <c r="R97" s="18">
        <v>100</v>
      </c>
      <c r="S97" s="18">
        <v>92</v>
      </c>
      <c r="T97" s="18">
        <v>106</v>
      </c>
      <c r="U97" s="18">
        <v>89</v>
      </c>
      <c r="V97" s="18">
        <v>100</v>
      </c>
      <c r="W97" s="18">
        <v>102</v>
      </c>
      <c r="X97" s="18">
        <v>98</v>
      </c>
      <c r="Y97" s="18">
        <v>98</v>
      </c>
      <c r="Z97" s="18">
        <v>109</v>
      </c>
      <c r="AA97" s="18">
        <v>116</v>
      </c>
      <c r="AB97" s="18">
        <f t="shared" si="162"/>
        <v>1224</v>
      </c>
      <c r="AC97" s="18">
        <v>106</v>
      </c>
      <c r="AD97" s="18">
        <v>110</v>
      </c>
      <c r="AE97" s="18">
        <v>108</v>
      </c>
      <c r="AF97" s="18">
        <v>66</v>
      </c>
      <c r="AG97" s="18">
        <v>64</v>
      </c>
      <c r="AH97" s="18">
        <v>28</v>
      </c>
      <c r="AI97" s="18">
        <v>50</v>
      </c>
      <c r="AJ97" s="18">
        <v>74</v>
      </c>
      <c r="AK97" s="18">
        <v>62</v>
      </c>
      <c r="AL97" s="18">
        <v>73</v>
      </c>
      <c r="AM97" s="18">
        <v>67</v>
      </c>
      <c r="AN97" s="18">
        <v>70</v>
      </c>
      <c r="AO97" s="18">
        <f t="shared" si="163"/>
        <v>878</v>
      </c>
      <c r="AP97" s="18">
        <v>69</v>
      </c>
      <c r="AQ97" s="18">
        <v>71</v>
      </c>
      <c r="AR97" s="18">
        <v>100</v>
      </c>
      <c r="AS97" s="18">
        <v>80</v>
      </c>
      <c r="AT97" s="18">
        <v>66</v>
      </c>
      <c r="AU97" s="18">
        <v>76</v>
      </c>
      <c r="AV97" s="18">
        <v>78</v>
      </c>
      <c r="AW97" s="18">
        <v>68</v>
      </c>
      <c r="AX97" s="18">
        <v>68</v>
      </c>
      <c r="AY97" s="18">
        <v>72</v>
      </c>
      <c r="AZ97" s="18">
        <v>68</v>
      </c>
      <c r="BA97" s="18">
        <v>84</v>
      </c>
      <c r="BB97" s="18">
        <f t="shared" si="152"/>
        <v>900</v>
      </c>
      <c r="BC97" s="18">
        <v>75</v>
      </c>
      <c r="BD97" s="18">
        <v>91</v>
      </c>
      <c r="BE97" s="18">
        <v>90</v>
      </c>
      <c r="BF97" s="18">
        <v>70</v>
      </c>
      <c r="BG97" s="18">
        <v>93</v>
      </c>
      <c r="BH97" s="18">
        <v>90</v>
      </c>
      <c r="BI97" s="18">
        <v>94</v>
      </c>
      <c r="BJ97" s="18">
        <v>94</v>
      </c>
      <c r="BK97" s="18">
        <v>74</v>
      </c>
      <c r="BL97" s="18">
        <v>69</v>
      </c>
      <c r="BM97" s="18">
        <v>80</v>
      </c>
      <c r="BN97" s="18">
        <v>126</v>
      </c>
      <c r="BO97" s="18">
        <f t="shared" si="153"/>
        <v>1046</v>
      </c>
      <c r="BP97" s="18">
        <v>162</v>
      </c>
      <c r="BQ97" s="18">
        <v>151</v>
      </c>
      <c r="BR97" s="18">
        <v>147</v>
      </c>
      <c r="BS97" s="18">
        <v>150</v>
      </c>
      <c r="BT97" s="18">
        <v>145</v>
      </c>
      <c r="BU97" s="18">
        <v>128</v>
      </c>
      <c r="BV97" s="18">
        <v>104</v>
      </c>
      <c r="BW97" s="18">
        <v>78</v>
      </c>
      <c r="BX97" s="18">
        <v>74</v>
      </c>
      <c r="BY97" s="18">
        <v>111</v>
      </c>
      <c r="BZ97" s="18">
        <v>104</v>
      </c>
      <c r="CA97" s="18">
        <v>106</v>
      </c>
      <c r="CB97" s="18">
        <f t="shared" si="154"/>
        <v>1460</v>
      </c>
      <c r="CC97" s="18">
        <v>115</v>
      </c>
      <c r="CD97" s="18">
        <v>109</v>
      </c>
      <c r="CE97" s="18">
        <v>113</v>
      </c>
      <c r="CF97" s="18">
        <v>100</v>
      </c>
      <c r="CG97" s="18">
        <v>105</v>
      </c>
      <c r="CH97" s="18">
        <v>87</v>
      </c>
      <c r="CI97" s="18">
        <v>92</v>
      </c>
      <c r="CJ97" s="18">
        <v>92</v>
      </c>
      <c r="CK97" s="18">
        <v>87</v>
      </c>
      <c r="CL97" s="18">
        <v>105</v>
      </c>
      <c r="CM97" s="18">
        <v>81</v>
      </c>
      <c r="CN97" s="18">
        <v>88</v>
      </c>
      <c r="CO97" s="18">
        <f t="shared" si="155"/>
        <v>1174</v>
      </c>
      <c r="CP97" s="18">
        <v>125</v>
      </c>
      <c r="CQ97" s="18">
        <v>113</v>
      </c>
      <c r="CR97" s="18">
        <v>98</v>
      </c>
      <c r="CS97" s="18">
        <v>104</v>
      </c>
      <c r="CT97" s="18">
        <v>88</v>
      </c>
      <c r="CU97" s="18">
        <v>79</v>
      </c>
      <c r="CV97" s="18">
        <v>101</v>
      </c>
      <c r="CW97" s="18">
        <v>100</v>
      </c>
      <c r="CX97" s="18">
        <v>86</v>
      </c>
      <c r="CY97" s="18">
        <v>110</v>
      </c>
      <c r="CZ97" s="18">
        <v>100</v>
      </c>
      <c r="DA97" s="18">
        <v>114</v>
      </c>
      <c r="DB97" s="18">
        <f t="shared" si="156"/>
        <v>1218</v>
      </c>
      <c r="DC97" s="18">
        <v>124</v>
      </c>
      <c r="DD97" s="18">
        <v>126</v>
      </c>
      <c r="DE97" s="18">
        <v>99</v>
      </c>
      <c r="DF97" s="18">
        <v>96</v>
      </c>
      <c r="DG97" s="18">
        <v>114</v>
      </c>
      <c r="DH97" s="18">
        <v>96</v>
      </c>
      <c r="DI97" s="18">
        <v>124</v>
      </c>
      <c r="DJ97" s="18">
        <v>116</v>
      </c>
      <c r="DK97" s="18">
        <v>114</v>
      </c>
      <c r="DL97" s="18">
        <v>128</v>
      </c>
      <c r="DM97" s="18">
        <v>110</v>
      </c>
      <c r="DN97" s="18">
        <v>126</v>
      </c>
      <c r="DO97" s="18">
        <f t="shared" si="157"/>
        <v>1373</v>
      </c>
      <c r="DP97" s="18">
        <v>146</v>
      </c>
      <c r="DQ97" s="18">
        <v>138</v>
      </c>
      <c r="DR97" s="18">
        <v>118</v>
      </c>
      <c r="DS97" s="18">
        <v>126</v>
      </c>
      <c r="DT97" s="18">
        <v>112</v>
      </c>
      <c r="DU97" s="18">
        <v>111</v>
      </c>
      <c r="DV97" s="18">
        <v>132</v>
      </c>
      <c r="DW97" s="18">
        <v>142</v>
      </c>
      <c r="DX97" s="18">
        <v>140</v>
      </c>
      <c r="DY97" s="18">
        <v>126</v>
      </c>
      <c r="DZ97" s="18">
        <v>134</v>
      </c>
      <c r="EA97" s="18">
        <v>147</v>
      </c>
      <c r="EB97" s="18">
        <f t="shared" si="158"/>
        <v>1572</v>
      </c>
      <c r="EC97" s="18">
        <v>151</v>
      </c>
      <c r="ED97" s="18">
        <v>132</v>
      </c>
      <c r="EE97" s="18">
        <v>126</v>
      </c>
      <c r="EF97" s="18">
        <v>88</v>
      </c>
      <c r="EG97" s="18">
        <v>116</v>
      </c>
      <c r="EH97" s="18">
        <v>104</v>
      </c>
      <c r="EI97" s="18">
        <v>118</v>
      </c>
      <c r="EJ97" s="18">
        <v>134</v>
      </c>
      <c r="EK97" s="18">
        <v>128</v>
      </c>
      <c r="EL97" s="18">
        <v>128</v>
      </c>
      <c r="EM97" s="18">
        <v>108</v>
      </c>
      <c r="EN97" s="25">
        <v>130</v>
      </c>
      <c r="EO97" s="25">
        <f t="shared" si="164"/>
        <v>1463</v>
      </c>
      <c r="EP97" s="24">
        <v>133</v>
      </c>
      <c r="EQ97" s="18">
        <v>129</v>
      </c>
      <c r="ER97" s="18">
        <v>173</v>
      </c>
      <c r="ES97" s="18">
        <v>121</v>
      </c>
      <c r="ET97" s="18">
        <v>120</v>
      </c>
      <c r="EU97" s="18">
        <v>92</v>
      </c>
      <c r="EV97" s="18">
        <v>125</v>
      </c>
      <c r="EW97" s="18">
        <v>134</v>
      </c>
      <c r="EX97" s="18">
        <v>138</v>
      </c>
      <c r="EY97" s="18">
        <v>142</v>
      </c>
      <c r="EZ97" s="18">
        <v>127</v>
      </c>
      <c r="FA97" s="25">
        <v>133</v>
      </c>
      <c r="FB97" s="25">
        <f t="shared" si="165"/>
        <v>1567</v>
      </c>
      <c r="FC97" s="24">
        <v>147</v>
      </c>
      <c r="FD97" s="18">
        <v>162</v>
      </c>
      <c r="FE97" s="18">
        <v>139</v>
      </c>
      <c r="FF97" s="18">
        <v>110</v>
      </c>
      <c r="FG97" s="18">
        <v>122</v>
      </c>
      <c r="FH97" s="18">
        <v>100</v>
      </c>
      <c r="FI97" s="18">
        <v>128</v>
      </c>
      <c r="FJ97" s="18">
        <v>128</v>
      </c>
      <c r="FK97" s="32">
        <v>144</v>
      </c>
      <c r="FL97" s="18">
        <v>154</v>
      </c>
      <c r="FM97" s="18">
        <v>134</v>
      </c>
      <c r="FN97" s="25">
        <v>146</v>
      </c>
      <c r="FO97" s="25">
        <f t="shared" si="166"/>
        <v>1614</v>
      </c>
      <c r="FP97" s="24">
        <v>153</v>
      </c>
      <c r="FQ97" s="18">
        <v>153</v>
      </c>
      <c r="FR97" s="18">
        <v>180</v>
      </c>
      <c r="FS97" s="18">
        <v>126</v>
      </c>
      <c r="FT97" s="18">
        <v>136</v>
      </c>
      <c r="FU97" s="18">
        <v>130</v>
      </c>
      <c r="FV97" s="18">
        <v>160</v>
      </c>
      <c r="FW97" s="18">
        <v>176</v>
      </c>
      <c r="FX97" s="18">
        <v>162</v>
      </c>
      <c r="FY97" s="18">
        <v>178</v>
      </c>
      <c r="FZ97" s="18">
        <v>204</v>
      </c>
      <c r="GA97" s="25">
        <v>220</v>
      </c>
      <c r="GB97" s="25">
        <f t="shared" si="167"/>
        <v>1978</v>
      </c>
      <c r="GC97" s="24">
        <v>256</v>
      </c>
      <c r="GD97" s="18">
        <v>230</v>
      </c>
      <c r="GE97" s="18">
        <v>138</v>
      </c>
      <c r="GF97" s="18">
        <v>40</v>
      </c>
      <c r="GG97" s="18">
        <v>26</v>
      </c>
      <c r="GH97" s="18">
        <v>28</v>
      </c>
      <c r="GI97" s="18">
        <v>20</v>
      </c>
      <c r="GJ97" s="18">
        <v>32</v>
      </c>
      <c r="GK97" s="18">
        <v>54</v>
      </c>
      <c r="GL97" s="18">
        <v>110</v>
      </c>
      <c r="GM97" s="18">
        <v>182</v>
      </c>
      <c r="GN97" s="25">
        <v>182</v>
      </c>
      <c r="GO97" s="25">
        <f t="shared" si="159"/>
        <v>1298</v>
      </c>
      <c r="GP97" s="24">
        <v>254</v>
      </c>
      <c r="GQ97" s="18">
        <v>120</v>
      </c>
      <c r="GR97" s="18">
        <v>132</v>
      </c>
      <c r="GS97" s="18">
        <v>176</v>
      </c>
      <c r="GT97" s="18">
        <v>218</v>
      </c>
      <c r="GU97" s="18">
        <v>190</v>
      </c>
      <c r="GV97" s="18">
        <v>212</v>
      </c>
      <c r="GW97" s="18">
        <v>198</v>
      </c>
      <c r="GX97" s="18">
        <v>206</v>
      </c>
      <c r="GY97" s="18">
        <v>223</v>
      </c>
      <c r="GZ97" s="18">
        <v>249</v>
      </c>
      <c r="HA97" s="25">
        <v>264</v>
      </c>
      <c r="HB97" s="25">
        <f t="shared" si="168"/>
        <v>2442</v>
      </c>
      <c r="HC97" s="24">
        <v>275</v>
      </c>
      <c r="HD97" s="24">
        <v>243</v>
      </c>
      <c r="HE97" s="24">
        <v>254</v>
      </c>
      <c r="HF97" s="24">
        <v>204</v>
      </c>
      <c r="HG97" s="24">
        <v>216</v>
      </c>
      <c r="HH97" s="24">
        <v>198</v>
      </c>
      <c r="HI97" s="24">
        <v>228</v>
      </c>
      <c r="HJ97" s="24">
        <v>237</v>
      </c>
      <c r="HK97" s="24">
        <v>213</v>
      </c>
      <c r="HL97" s="24">
        <v>240</v>
      </c>
      <c r="HM97" s="24">
        <v>240</v>
      </c>
      <c r="HN97" s="24">
        <v>283</v>
      </c>
      <c r="HO97" s="25">
        <f t="shared" si="160"/>
        <v>2831</v>
      </c>
      <c r="HP97" s="24">
        <v>315</v>
      </c>
      <c r="HQ97" s="24">
        <v>262</v>
      </c>
      <c r="HR97" s="24">
        <v>282</v>
      </c>
      <c r="HS97" s="24">
        <v>286</v>
      </c>
      <c r="HT97" s="24">
        <v>272</v>
      </c>
      <c r="HU97" s="24">
        <v>238</v>
      </c>
      <c r="HV97" s="24">
        <v>263</v>
      </c>
      <c r="HW97" s="24">
        <v>283</v>
      </c>
      <c r="HX97" s="24">
        <v>214</v>
      </c>
      <c r="HY97" s="24">
        <v>231</v>
      </c>
      <c r="HZ97" s="24">
        <v>230</v>
      </c>
      <c r="IA97" s="24">
        <v>260</v>
      </c>
      <c r="IB97" s="25">
        <f t="shared" si="169"/>
        <v>3136</v>
      </c>
      <c r="IC97" s="24">
        <v>323</v>
      </c>
      <c r="ID97" s="24">
        <v>262</v>
      </c>
      <c r="IE97" s="24">
        <v>239</v>
      </c>
      <c r="IF97" s="18">
        <v>218</v>
      </c>
      <c r="IG97" s="54">
        <v>287</v>
      </c>
      <c r="IH97" s="24">
        <v>248</v>
      </c>
      <c r="II97" s="24">
        <v>266</v>
      </c>
      <c r="IJ97" s="24">
        <v>281</v>
      </c>
      <c r="IK97" s="24">
        <v>274</v>
      </c>
      <c r="IL97" s="24">
        <v>281</v>
      </c>
      <c r="IM97" s="24">
        <v>206</v>
      </c>
      <c r="IN97" s="24">
        <v>285</v>
      </c>
      <c r="IO97" s="25">
        <f t="shared" si="170"/>
        <v>3170</v>
      </c>
      <c r="IP97" s="24">
        <v>262</v>
      </c>
      <c r="IQ97" s="24">
        <v>296</v>
      </c>
      <c r="IR97" s="24">
        <v>279</v>
      </c>
      <c r="IS97" s="18">
        <v>234</v>
      </c>
      <c r="IT97" s="54">
        <v>234</v>
      </c>
      <c r="IU97" s="24">
        <v>222</v>
      </c>
      <c r="IV97" s="24">
        <v>272</v>
      </c>
      <c r="IW97" s="24">
        <v>290</v>
      </c>
      <c r="IX97" s="24">
        <v>234</v>
      </c>
      <c r="IY97" s="24">
        <v>250</v>
      </c>
      <c r="IZ97" s="24">
        <v>254</v>
      </c>
      <c r="JA97" s="24"/>
      <c r="JB97" s="25">
        <f t="shared" si="171"/>
        <v>2827</v>
      </c>
    </row>
    <row r="98" spans="1:262" ht="15.9" customHeight="1">
      <c r="A98" s="17" t="s">
        <v>111</v>
      </c>
      <c r="B98" s="17" t="s">
        <v>10</v>
      </c>
      <c r="C98" s="18">
        <v>0</v>
      </c>
      <c r="D98" s="18">
        <v>0</v>
      </c>
      <c r="E98" s="18">
        <v>0</v>
      </c>
      <c r="F98" s="18">
        <v>0</v>
      </c>
      <c r="G98" s="18">
        <v>0</v>
      </c>
      <c r="H98" s="18">
        <v>0</v>
      </c>
      <c r="I98" s="18">
        <v>0</v>
      </c>
      <c r="J98" s="18">
        <v>0</v>
      </c>
      <c r="K98" s="18">
        <v>0</v>
      </c>
      <c r="L98" s="18">
        <v>0</v>
      </c>
      <c r="M98" s="18">
        <v>0</v>
      </c>
      <c r="N98" s="18">
        <v>0</v>
      </c>
      <c r="O98" s="18">
        <f t="shared" si="161"/>
        <v>0</v>
      </c>
      <c r="P98" s="18">
        <v>0</v>
      </c>
      <c r="Q98" s="18">
        <v>0</v>
      </c>
      <c r="R98" s="18">
        <v>0</v>
      </c>
      <c r="S98" s="18">
        <v>0</v>
      </c>
      <c r="T98" s="18">
        <v>0</v>
      </c>
      <c r="U98" s="18">
        <v>0</v>
      </c>
      <c r="V98" s="18">
        <v>0</v>
      </c>
      <c r="W98" s="18">
        <v>0</v>
      </c>
      <c r="X98" s="18">
        <v>0</v>
      </c>
      <c r="Y98" s="18">
        <v>0</v>
      </c>
      <c r="Z98" s="18">
        <v>0</v>
      </c>
      <c r="AA98" s="18">
        <v>0</v>
      </c>
      <c r="AB98" s="18">
        <f t="shared" si="162"/>
        <v>0</v>
      </c>
      <c r="AC98" s="18">
        <v>0</v>
      </c>
      <c r="AD98" s="18">
        <v>896</v>
      </c>
      <c r="AE98" s="18">
        <v>1173</v>
      </c>
      <c r="AF98" s="18">
        <v>1600</v>
      </c>
      <c r="AG98" s="18">
        <v>1443</v>
      </c>
      <c r="AH98" s="18">
        <v>3186</v>
      </c>
      <c r="AI98" s="18">
        <v>4366</v>
      </c>
      <c r="AJ98" s="18">
        <v>3349</v>
      </c>
      <c r="AK98" s="18">
        <v>3148</v>
      </c>
      <c r="AL98" s="18">
        <v>1819</v>
      </c>
      <c r="AM98" s="18">
        <v>1531</v>
      </c>
      <c r="AN98" s="18">
        <v>2898</v>
      </c>
      <c r="AO98" s="18">
        <f t="shared" si="163"/>
        <v>25409</v>
      </c>
      <c r="AP98" s="18">
        <v>2636</v>
      </c>
      <c r="AQ98" s="18">
        <v>3843</v>
      </c>
      <c r="AR98" s="18">
        <v>3649</v>
      </c>
      <c r="AS98" s="18">
        <v>2743</v>
      </c>
      <c r="AT98" s="18">
        <v>3137</v>
      </c>
      <c r="AU98" s="18">
        <v>5217</v>
      </c>
      <c r="AV98" s="18">
        <v>5225</v>
      </c>
      <c r="AW98" s="18">
        <v>5020</v>
      </c>
      <c r="AX98" s="18">
        <v>4509</v>
      </c>
      <c r="AY98" s="18">
        <v>4864</v>
      </c>
      <c r="AZ98" s="18">
        <v>3318</v>
      </c>
      <c r="BA98" s="18">
        <v>2431</v>
      </c>
      <c r="BB98" s="18">
        <f t="shared" si="152"/>
        <v>46592</v>
      </c>
      <c r="BC98" s="18">
        <v>3281</v>
      </c>
      <c r="BD98" s="18">
        <v>3263</v>
      </c>
      <c r="BE98" s="18">
        <v>3996</v>
      </c>
      <c r="BF98" s="18">
        <v>4344</v>
      </c>
      <c r="BG98" s="18">
        <v>3183</v>
      </c>
      <c r="BH98" s="18">
        <v>2468</v>
      </c>
      <c r="BI98" s="18">
        <v>3234</v>
      </c>
      <c r="BJ98" s="18">
        <v>4613</v>
      </c>
      <c r="BK98" s="18">
        <v>3544</v>
      </c>
      <c r="BL98" s="18">
        <v>2814</v>
      </c>
      <c r="BM98" s="18">
        <v>2900</v>
      </c>
      <c r="BN98" s="18">
        <v>1662</v>
      </c>
      <c r="BO98" s="18">
        <f t="shared" si="153"/>
        <v>39302</v>
      </c>
      <c r="BP98" s="18">
        <v>2048</v>
      </c>
      <c r="BQ98" s="18">
        <v>3650</v>
      </c>
      <c r="BR98" s="18">
        <v>2785</v>
      </c>
      <c r="BS98" s="18">
        <v>3268</v>
      </c>
      <c r="BT98" s="18">
        <v>3469</v>
      </c>
      <c r="BU98" s="18">
        <v>2284</v>
      </c>
      <c r="BV98" s="18">
        <v>3665</v>
      </c>
      <c r="BW98" s="18">
        <v>4112</v>
      </c>
      <c r="BX98" s="18">
        <v>3454</v>
      </c>
      <c r="BY98" s="18">
        <v>3247</v>
      </c>
      <c r="BZ98" s="18">
        <v>4083</v>
      </c>
      <c r="CA98" s="18">
        <v>2496</v>
      </c>
      <c r="CB98" s="18">
        <f t="shared" si="154"/>
        <v>38561</v>
      </c>
      <c r="CC98" s="18">
        <v>3516</v>
      </c>
      <c r="CD98" s="18">
        <v>4129</v>
      </c>
      <c r="CE98" s="18">
        <v>4875</v>
      </c>
      <c r="CF98" s="18">
        <v>3581</v>
      </c>
      <c r="CG98" s="18">
        <v>3205</v>
      </c>
      <c r="CH98" s="18">
        <v>4822</v>
      </c>
      <c r="CI98" s="18">
        <v>2442</v>
      </c>
      <c r="CJ98" s="18">
        <v>3892</v>
      </c>
      <c r="CK98" s="18">
        <v>3652</v>
      </c>
      <c r="CL98" s="18">
        <v>3855</v>
      </c>
      <c r="CM98" s="18">
        <v>3776</v>
      </c>
      <c r="CN98" s="18">
        <v>2556</v>
      </c>
      <c r="CO98" s="18">
        <f t="shared" si="155"/>
        <v>44301</v>
      </c>
      <c r="CP98" s="18">
        <v>1822</v>
      </c>
      <c r="CQ98" s="18">
        <v>2088</v>
      </c>
      <c r="CR98" s="18">
        <v>1947</v>
      </c>
      <c r="CS98" s="18">
        <v>1876</v>
      </c>
      <c r="CT98" s="18">
        <v>1769</v>
      </c>
      <c r="CU98" s="18">
        <v>1558</v>
      </c>
      <c r="CV98" s="18">
        <v>3190</v>
      </c>
      <c r="CW98" s="18">
        <v>3786</v>
      </c>
      <c r="CX98" s="18">
        <v>3660</v>
      </c>
      <c r="CY98" s="18">
        <v>4095</v>
      </c>
      <c r="CZ98" s="18">
        <v>3221</v>
      </c>
      <c r="DA98" s="18">
        <v>3217</v>
      </c>
      <c r="DB98" s="18">
        <f t="shared" si="156"/>
        <v>32229</v>
      </c>
      <c r="DC98" s="18">
        <v>2530</v>
      </c>
      <c r="DD98" s="18">
        <v>3777</v>
      </c>
      <c r="DE98" s="18">
        <v>3579</v>
      </c>
      <c r="DF98" s="18">
        <v>1946</v>
      </c>
      <c r="DG98" s="18">
        <v>3604</v>
      </c>
      <c r="DH98" s="18">
        <v>4279</v>
      </c>
      <c r="DI98" s="18">
        <v>3928</v>
      </c>
      <c r="DJ98" s="18">
        <v>4566</v>
      </c>
      <c r="DK98" s="18">
        <v>4612</v>
      </c>
      <c r="DL98" s="18">
        <v>4448</v>
      </c>
      <c r="DM98" s="18">
        <v>4786</v>
      </c>
      <c r="DN98" s="18">
        <v>2777</v>
      </c>
      <c r="DO98" s="18">
        <f t="shared" si="157"/>
        <v>44832</v>
      </c>
      <c r="DP98" s="18">
        <v>3406</v>
      </c>
      <c r="DQ98" s="18">
        <v>3094</v>
      </c>
      <c r="DR98" s="18">
        <v>3302</v>
      </c>
      <c r="DS98" s="18">
        <v>3181</v>
      </c>
      <c r="DT98" s="18">
        <v>3371</v>
      </c>
      <c r="DU98" s="18">
        <v>2777</v>
      </c>
      <c r="DV98" s="18">
        <v>2750</v>
      </c>
      <c r="DW98" s="18">
        <v>4156</v>
      </c>
      <c r="DX98" s="18">
        <v>4235</v>
      </c>
      <c r="DY98" s="18">
        <v>4127</v>
      </c>
      <c r="DZ98" s="18">
        <v>4235</v>
      </c>
      <c r="EA98" s="18">
        <v>2834</v>
      </c>
      <c r="EB98" s="18">
        <f t="shared" si="158"/>
        <v>41468</v>
      </c>
      <c r="EC98" s="18">
        <v>3305</v>
      </c>
      <c r="ED98" s="18">
        <v>5421</v>
      </c>
      <c r="EE98" s="18">
        <v>5522</v>
      </c>
      <c r="EF98" s="18">
        <v>4484</v>
      </c>
      <c r="EG98" s="18">
        <v>5018</v>
      </c>
      <c r="EH98" s="18">
        <v>4059</v>
      </c>
      <c r="EI98" s="18">
        <v>3806</v>
      </c>
      <c r="EJ98" s="18">
        <v>4342</v>
      </c>
      <c r="EK98" s="18">
        <v>5237</v>
      </c>
      <c r="EL98" s="18">
        <v>4919</v>
      </c>
      <c r="EM98" s="18">
        <v>3922</v>
      </c>
      <c r="EN98" s="25">
        <v>3125</v>
      </c>
      <c r="EO98" s="25">
        <f t="shared" si="164"/>
        <v>53160</v>
      </c>
      <c r="EP98" s="24">
        <v>4071</v>
      </c>
      <c r="EQ98" s="18">
        <v>5361</v>
      </c>
      <c r="ER98" s="18">
        <v>5713</v>
      </c>
      <c r="ES98" s="18">
        <v>5048</v>
      </c>
      <c r="ET98" s="18">
        <v>5049</v>
      </c>
      <c r="EU98" s="18">
        <v>5181</v>
      </c>
      <c r="EV98" s="18">
        <v>3848</v>
      </c>
      <c r="EW98" s="18">
        <v>4695</v>
      </c>
      <c r="EX98" s="18">
        <v>3772</v>
      </c>
      <c r="EY98" s="18">
        <v>6932</v>
      </c>
      <c r="EZ98" s="18">
        <v>6260</v>
      </c>
      <c r="FA98" s="25">
        <v>4561</v>
      </c>
      <c r="FB98" s="25">
        <f t="shared" si="165"/>
        <v>60491</v>
      </c>
      <c r="FC98" s="24">
        <v>5875</v>
      </c>
      <c r="FD98" s="18">
        <v>7880</v>
      </c>
      <c r="FE98" s="18">
        <v>5799</v>
      </c>
      <c r="FF98" s="18">
        <v>6104</v>
      </c>
      <c r="FG98" s="18">
        <v>6956</v>
      </c>
      <c r="FH98" s="18">
        <v>5526</v>
      </c>
      <c r="FI98" s="18">
        <v>6164</v>
      </c>
      <c r="FJ98" s="18">
        <v>6549</v>
      </c>
      <c r="FK98" s="32">
        <v>6632</v>
      </c>
      <c r="FL98" s="18">
        <v>7451</v>
      </c>
      <c r="FM98" s="18">
        <v>2110</v>
      </c>
      <c r="FN98" s="25">
        <v>3458</v>
      </c>
      <c r="FO98" s="25">
        <f t="shared" si="166"/>
        <v>70504</v>
      </c>
      <c r="FP98" s="24">
        <v>4336</v>
      </c>
      <c r="FQ98" s="18">
        <v>7179</v>
      </c>
      <c r="FR98" s="18">
        <v>8534</v>
      </c>
      <c r="FS98" s="18">
        <v>6101</v>
      </c>
      <c r="FT98" s="18">
        <v>5729</v>
      </c>
      <c r="FU98" s="18">
        <v>5967</v>
      </c>
      <c r="FV98" s="18">
        <v>5872</v>
      </c>
      <c r="FW98" s="18">
        <v>5722</v>
      </c>
      <c r="FX98" s="18">
        <v>6646</v>
      </c>
      <c r="FY98" s="18">
        <v>7067</v>
      </c>
      <c r="FZ98" s="18">
        <v>6113</v>
      </c>
      <c r="GA98" s="25">
        <v>4530</v>
      </c>
      <c r="GB98" s="25">
        <f t="shared" si="167"/>
        <v>73796</v>
      </c>
      <c r="GC98" s="24">
        <v>5475</v>
      </c>
      <c r="GD98" s="18">
        <v>7023</v>
      </c>
      <c r="GE98" s="18">
        <v>3598</v>
      </c>
      <c r="GF98" s="18">
        <v>460</v>
      </c>
      <c r="GG98" s="18">
        <v>728</v>
      </c>
      <c r="GH98" s="18">
        <v>2858</v>
      </c>
      <c r="GI98" s="18">
        <v>2827</v>
      </c>
      <c r="GJ98" s="18">
        <v>1874</v>
      </c>
      <c r="GK98" s="18">
        <v>1521</v>
      </c>
      <c r="GL98" s="18">
        <v>4809</v>
      </c>
      <c r="GM98" s="18">
        <v>5399</v>
      </c>
      <c r="GN98" s="25">
        <v>4123</v>
      </c>
      <c r="GO98" s="25">
        <f t="shared" si="159"/>
        <v>40695</v>
      </c>
      <c r="GP98" s="24">
        <v>3919</v>
      </c>
      <c r="GQ98" s="18">
        <v>3232</v>
      </c>
      <c r="GR98" s="18">
        <v>4625</v>
      </c>
      <c r="GS98" s="18">
        <v>3418</v>
      </c>
      <c r="GT98" s="18">
        <v>4244</v>
      </c>
      <c r="GU98" s="18">
        <v>3898</v>
      </c>
      <c r="GV98" s="18">
        <v>4449</v>
      </c>
      <c r="GW98" s="18">
        <v>6174</v>
      </c>
      <c r="GX98" s="18">
        <v>5179</v>
      </c>
      <c r="GY98" s="18">
        <v>4874</v>
      </c>
      <c r="GZ98" s="18">
        <v>5060</v>
      </c>
      <c r="HA98" s="25">
        <v>3243</v>
      </c>
      <c r="HB98" s="25">
        <f t="shared" si="168"/>
        <v>52315</v>
      </c>
      <c r="HC98" s="24">
        <v>3037</v>
      </c>
      <c r="HD98" s="24">
        <v>5449</v>
      </c>
      <c r="HE98" s="24">
        <v>5626</v>
      </c>
      <c r="HF98" s="24">
        <v>5237</v>
      </c>
      <c r="HG98" s="24">
        <v>5083</v>
      </c>
      <c r="HH98" s="24">
        <v>5203</v>
      </c>
      <c r="HI98" s="24">
        <v>4228</v>
      </c>
      <c r="HJ98" s="24">
        <v>5167</v>
      </c>
      <c r="HK98" s="24">
        <v>5483</v>
      </c>
      <c r="HL98" s="24">
        <v>5978</v>
      </c>
      <c r="HM98" s="24">
        <v>6452</v>
      </c>
      <c r="HN98" s="24">
        <v>2161</v>
      </c>
      <c r="HO98" s="25">
        <f t="shared" si="160"/>
        <v>59104</v>
      </c>
      <c r="HP98" s="24">
        <v>3652</v>
      </c>
      <c r="HQ98" s="24">
        <v>5583</v>
      </c>
      <c r="HR98" s="24">
        <v>5451</v>
      </c>
      <c r="HS98" s="24">
        <v>3528</v>
      </c>
      <c r="HT98" s="24">
        <v>4539</v>
      </c>
      <c r="HU98" s="24">
        <v>5502</v>
      </c>
      <c r="HV98" s="24">
        <v>5470</v>
      </c>
      <c r="HW98" s="24">
        <v>5120</v>
      </c>
      <c r="HX98" s="24">
        <v>4762</v>
      </c>
      <c r="HY98" s="24">
        <v>4532</v>
      </c>
      <c r="HZ98" s="24">
        <v>5468</v>
      </c>
      <c r="IA98" s="24">
        <v>4029</v>
      </c>
      <c r="IB98" s="25">
        <f t="shared" si="169"/>
        <v>57636</v>
      </c>
      <c r="IC98" s="24">
        <v>4810</v>
      </c>
      <c r="ID98" s="24">
        <v>5665</v>
      </c>
      <c r="IE98" s="24">
        <v>6517</v>
      </c>
      <c r="IF98" s="54">
        <v>7407</v>
      </c>
      <c r="IG98" s="18">
        <v>4970</v>
      </c>
      <c r="IH98" s="24">
        <v>3842</v>
      </c>
      <c r="II98" s="24">
        <v>4336</v>
      </c>
      <c r="IJ98" s="24">
        <v>4309</v>
      </c>
      <c r="IK98" s="24">
        <v>4789</v>
      </c>
      <c r="IL98" s="24">
        <v>3796</v>
      </c>
      <c r="IM98" s="24">
        <v>5494</v>
      </c>
      <c r="IN98" s="24">
        <v>4004</v>
      </c>
      <c r="IO98" s="25">
        <f t="shared" si="170"/>
        <v>59939</v>
      </c>
      <c r="IP98" s="24">
        <v>3354</v>
      </c>
      <c r="IQ98" s="24">
        <v>5134</v>
      </c>
      <c r="IR98" s="24">
        <v>635</v>
      </c>
      <c r="IS98" s="54">
        <v>4945</v>
      </c>
      <c r="IT98" s="18">
        <v>5583</v>
      </c>
      <c r="IU98" s="24">
        <v>5099</v>
      </c>
      <c r="IV98" s="24">
        <v>5638</v>
      </c>
      <c r="IW98" s="24">
        <v>4513</v>
      </c>
      <c r="IX98" s="24">
        <v>4239</v>
      </c>
      <c r="IY98" s="24">
        <v>5375</v>
      </c>
      <c r="IZ98" s="24">
        <v>5861</v>
      </c>
      <c r="JA98" s="24"/>
      <c r="JB98" s="25">
        <f t="shared" si="171"/>
        <v>50376</v>
      </c>
    </row>
    <row r="99" spans="1:262" ht="15.9" customHeight="1">
      <c r="A99" s="17" t="s">
        <v>112</v>
      </c>
      <c r="B99" s="17" t="s">
        <v>8</v>
      </c>
      <c r="C99" s="18">
        <v>0</v>
      </c>
      <c r="D99" s="18">
        <v>0</v>
      </c>
      <c r="E99" s="18">
        <v>0</v>
      </c>
      <c r="F99" s="18">
        <v>0</v>
      </c>
      <c r="G99" s="18">
        <v>0</v>
      </c>
      <c r="H99" s="18">
        <v>0</v>
      </c>
      <c r="I99" s="18">
        <v>0</v>
      </c>
      <c r="J99" s="18">
        <v>0</v>
      </c>
      <c r="K99" s="18">
        <v>0</v>
      </c>
      <c r="L99" s="18">
        <v>0</v>
      </c>
      <c r="M99" s="18">
        <v>0</v>
      </c>
      <c r="N99" s="18">
        <v>0</v>
      </c>
      <c r="O99" s="18">
        <f t="shared" si="161"/>
        <v>0</v>
      </c>
      <c r="P99" s="18">
        <v>0</v>
      </c>
      <c r="Q99" s="18">
        <v>0</v>
      </c>
      <c r="R99" s="18">
        <v>0</v>
      </c>
      <c r="S99" s="18">
        <v>0</v>
      </c>
      <c r="T99" s="18">
        <v>0</v>
      </c>
      <c r="U99" s="18">
        <v>0</v>
      </c>
      <c r="V99" s="18">
        <v>0</v>
      </c>
      <c r="W99" s="18">
        <v>0</v>
      </c>
      <c r="X99" s="18">
        <v>0</v>
      </c>
      <c r="Y99" s="18">
        <v>0</v>
      </c>
      <c r="Z99" s="18">
        <v>0</v>
      </c>
      <c r="AA99" s="18">
        <v>0</v>
      </c>
      <c r="AB99" s="18">
        <f t="shared" si="162"/>
        <v>0</v>
      </c>
      <c r="AC99" s="18">
        <v>0</v>
      </c>
      <c r="AD99" s="18">
        <v>0</v>
      </c>
      <c r="AE99" s="18">
        <v>375</v>
      </c>
      <c r="AF99" s="18">
        <v>528</v>
      </c>
      <c r="AG99" s="18">
        <v>342</v>
      </c>
      <c r="AH99" s="18">
        <v>289</v>
      </c>
      <c r="AI99" s="18">
        <v>233</v>
      </c>
      <c r="AJ99" s="18">
        <v>361</v>
      </c>
      <c r="AK99" s="18">
        <v>431</v>
      </c>
      <c r="AL99" s="18">
        <v>382</v>
      </c>
      <c r="AM99" s="18">
        <v>397</v>
      </c>
      <c r="AN99" s="18">
        <v>374</v>
      </c>
      <c r="AO99" s="18">
        <f t="shared" si="163"/>
        <v>3712</v>
      </c>
      <c r="AP99" s="18">
        <v>360</v>
      </c>
      <c r="AQ99" s="18">
        <v>307</v>
      </c>
      <c r="AR99" s="18">
        <v>307</v>
      </c>
      <c r="AS99" s="18">
        <v>590</v>
      </c>
      <c r="AT99" s="18">
        <v>401</v>
      </c>
      <c r="AU99" s="18">
        <v>330</v>
      </c>
      <c r="AV99" s="18">
        <v>287</v>
      </c>
      <c r="AW99" s="18">
        <v>349</v>
      </c>
      <c r="AX99" s="18">
        <v>2146</v>
      </c>
      <c r="AY99" s="18">
        <v>2220</v>
      </c>
      <c r="AZ99" s="18">
        <v>304</v>
      </c>
      <c r="BA99" s="18">
        <v>329</v>
      </c>
      <c r="BB99" s="18">
        <f t="shared" si="152"/>
        <v>7930</v>
      </c>
      <c r="BC99" s="18">
        <v>376</v>
      </c>
      <c r="BD99" s="18">
        <v>425</v>
      </c>
      <c r="BE99" s="18">
        <v>452</v>
      </c>
      <c r="BF99" s="18">
        <v>346</v>
      </c>
      <c r="BG99" s="18">
        <v>556</v>
      </c>
      <c r="BH99" s="18">
        <v>508</v>
      </c>
      <c r="BI99" s="18">
        <v>1013</v>
      </c>
      <c r="BJ99" s="18">
        <v>408</v>
      </c>
      <c r="BK99" s="18">
        <v>416</v>
      </c>
      <c r="BL99" s="18">
        <v>441</v>
      </c>
      <c r="BM99" s="18">
        <v>454</v>
      </c>
      <c r="BN99" s="18">
        <v>420</v>
      </c>
      <c r="BO99" s="18">
        <f t="shared" si="153"/>
        <v>5815</v>
      </c>
      <c r="BP99" s="18">
        <v>353</v>
      </c>
      <c r="BQ99" s="18">
        <v>455</v>
      </c>
      <c r="BR99" s="18">
        <v>441</v>
      </c>
      <c r="BS99" s="18">
        <v>461</v>
      </c>
      <c r="BT99" s="18">
        <v>509</v>
      </c>
      <c r="BU99" s="18">
        <v>495</v>
      </c>
      <c r="BV99" s="18">
        <v>527</v>
      </c>
      <c r="BW99" s="18">
        <v>519</v>
      </c>
      <c r="BX99" s="18">
        <v>524</v>
      </c>
      <c r="BY99" s="18">
        <v>468</v>
      </c>
      <c r="BZ99" s="18">
        <v>591</v>
      </c>
      <c r="CA99" s="18">
        <v>925</v>
      </c>
      <c r="CB99" s="18">
        <f t="shared" si="154"/>
        <v>6268</v>
      </c>
      <c r="CC99" s="18">
        <v>424</v>
      </c>
      <c r="CD99" s="18">
        <v>476</v>
      </c>
      <c r="CE99" s="18">
        <v>561</v>
      </c>
      <c r="CF99" s="18">
        <v>751</v>
      </c>
      <c r="CG99" s="18">
        <v>442</v>
      </c>
      <c r="CH99" s="18">
        <v>412</v>
      </c>
      <c r="CI99" s="18">
        <v>540</v>
      </c>
      <c r="CJ99" s="18">
        <v>673</v>
      </c>
      <c r="CK99" s="18">
        <v>493</v>
      </c>
      <c r="CL99" s="18">
        <v>566</v>
      </c>
      <c r="CM99" s="18">
        <v>421</v>
      </c>
      <c r="CN99" s="18">
        <v>452</v>
      </c>
      <c r="CO99" s="18">
        <f t="shared" si="155"/>
        <v>6211</v>
      </c>
      <c r="CP99" s="18">
        <v>468</v>
      </c>
      <c r="CQ99" s="18">
        <v>499</v>
      </c>
      <c r="CR99" s="18">
        <v>462</v>
      </c>
      <c r="CS99" s="18">
        <v>669</v>
      </c>
      <c r="CT99" s="18">
        <v>629</v>
      </c>
      <c r="CU99" s="18">
        <v>430</v>
      </c>
      <c r="CV99" s="18">
        <v>509</v>
      </c>
      <c r="CW99" s="18">
        <v>623</v>
      </c>
      <c r="CX99" s="18">
        <v>504</v>
      </c>
      <c r="CY99" s="18">
        <v>462</v>
      </c>
      <c r="CZ99" s="18">
        <v>518</v>
      </c>
      <c r="DA99" s="18">
        <v>458</v>
      </c>
      <c r="DB99" s="18">
        <f t="shared" si="156"/>
        <v>6231</v>
      </c>
      <c r="DC99" s="18">
        <v>496</v>
      </c>
      <c r="DD99" s="18">
        <v>544</v>
      </c>
      <c r="DE99" s="18">
        <v>486</v>
      </c>
      <c r="DF99" s="18">
        <v>503</v>
      </c>
      <c r="DG99" s="18">
        <v>823</v>
      </c>
      <c r="DH99" s="18">
        <v>484</v>
      </c>
      <c r="DI99" s="18">
        <v>474</v>
      </c>
      <c r="DJ99" s="18">
        <v>464</v>
      </c>
      <c r="DK99" s="18">
        <v>414</v>
      </c>
      <c r="DL99" s="18">
        <v>472</v>
      </c>
      <c r="DM99" s="18">
        <v>613</v>
      </c>
      <c r="DN99" s="18">
        <v>421</v>
      </c>
      <c r="DO99" s="18">
        <f t="shared" si="157"/>
        <v>6194</v>
      </c>
      <c r="DP99" s="18">
        <v>485</v>
      </c>
      <c r="DQ99" s="18">
        <v>509</v>
      </c>
      <c r="DR99" s="18">
        <v>1157</v>
      </c>
      <c r="DS99" s="18">
        <v>1081</v>
      </c>
      <c r="DT99" s="18">
        <v>635</v>
      </c>
      <c r="DU99" s="18">
        <v>1049</v>
      </c>
      <c r="DV99" s="18">
        <v>688</v>
      </c>
      <c r="DW99" s="18">
        <v>514</v>
      </c>
      <c r="DX99" s="18">
        <v>1149</v>
      </c>
      <c r="DY99" s="18">
        <v>651</v>
      </c>
      <c r="DZ99" s="18">
        <v>668</v>
      </c>
      <c r="EA99" s="18">
        <v>621</v>
      </c>
      <c r="EB99" s="18">
        <f t="shared" si="158"/>
        <v>9207</v>
      </c>
      <c r="EC99" s="18">
        <v>563</v>
      </c>
      <c r="ED99" s="18">
        <v>481</v>
      </c>
      <c r="EE99" s="18">
        <v>490</v>
      </c>
      <c r="EF99" s="18">
        <v>475</v>
      </c>
      <c r="EG99" s="18">
        <v>585</v>
      </c>
      <c r="EH99" s="18">
        <v>565</v>
      </c>
      <c r="EI99" s="18">
        <v>572</v>
      </c>
      <c r="EJ99" s="18">
        <v>558</v>
      </c>
      <c r="EK99" s="18">
        <v>818</v>
      </c>
      <c r="EL99" s="18">
        <v>515</v>
      </c>
      <c r="EM99" s="18">
        <v>548</v>
      </c>
      <c r="EN99" s="25">
        <v>561</v>
      </c>
      <c r="EO99" s="25">
        <f t="shared" si="164"/>
        <v>6731</v>
      </c>
      <c r="EP99" s="24">
        <v>486</v>
      </c>
      <c r="EQ99" s="18">
        <v>420</v>
      </c>
      <c r="ER99" s="18">
        <v>890</v>
      </c>
      <c r="ES99" s="18">
        <v>797</v>
      </c>
      <c r="ET99" s="18">
        <v>837</v>
      </c>
      <c r="EU99" s="18">
        <v>2308</v>
      </c>
      <c r="EV99" s="18">
        <v>639</v>
      </c>
      <c r="EW99" s="18">
        <v>1544</v>
      </c>
      <c r="EX99" s="18">
        <v>2652</v>
      </c>
      <c r="EY99" s="18">
        <v>1158</v>
      </c>
      <c r="EZ99" s="18">
        <v>887</v>
      </c>
      <c r="FA99" s="25">
        <v>1352</v>
      </c>
      <c r="FB99" s="25">
        <f t="shared" si="165"/>
        <v>13970</v>
      </c>
      <c r="FC99" s="24">
        <v>1780</v>
      </c>
      <c r="FD99" s="18">
        <v>1394</v>
      </c>
      <c r="FE99" s="18">
        <v>643</v>
      </c>
      <c r="FF99" s="18">
        <v>659</v>
      </c>
      <c r="FG99" s="18">
        <v>828</v>
      </c>
      <c r="FH99" s="18">
        <v>563</v>
      </c>
      <c r="FI99" s="18">
        <v>993</v>
      </c>
      <c r="FJ99" s="18">
        <v>618</v>
      </c>
      <c r="FK99" s="32">
        <v>634</v>
      </c>
      <c r="FL99" s="18">
        <v>737</v>
      </c>
      <c r="FM99" s="18">
        <v>1430</v>
      </c>
      <c r="FN99" s="25">
        <v>1080</v>
      </c>
      <c r="FO99" s="25">
        <f t="shared" si="166"/>
        <v>11359</v>
      </c>
      <c r="FP99" s="24">
        <v>932</v>
      </c>
      <c r="FQ99" s="18">
        <v>1277</v>
      </c>
      <c r="FR99" s="18">
        <v>935</v>
      </c>
      <c r="FS99" s="18">
        <v>911</v>
      </c>
      <c r="FT99" s="18">
        <v>1404</v>
      </c>
      <c r="FU99" s="18">
        <v>1547</v>
      </c>
      <c r="FV99" s="18">
        <v>1249</v>
      </c>
      <c r="FW99" s="18">
        <v>1016</v>
      </c>
      <c r="FX99" s="18">
        <v>895</v>
      </c>
      <c r="FY99" s="18">
        <v>1428</v>
      </c>
      <c r="FZ99" s="18">
        <v>1142</v>
      </c>
      <c r="GA99" s="25">
        <v>848</v>
      </c>
      <c r="GB99" s="25">
        <f t="shared" si="167"/>
        <v>13584</v>
      </c>
      <c r="GC99" s="24">
        <v>972</v>
      </c>
      <c r="GD99" s="18">
        <v>1227</v>
      </c>
      <c r="GE99" s="18">
        <v>487</v>
      </c>
      <c r="GF99" s="18">
        <v>100</v>
      </c>
      <c r="GG99" s="18">
        <v>106</v>
      </c>
      <c r="GH99" s="18">
        <v>146</v>
      </c>
      <c r="GI99" s="18">
        <v>345</v>
      </c>
      <c r="GJ99" s="18">
        <v>534</v>
      </c>
      <c r="GK99" s="18">
        <v>975</v>
      </c>
      <c r="GL99" s="18">
        <v>1048</v>
      </c>
      <c r="GM99" s="18">
        <v>1107</v>
      </c>
      <c r="GN99" s="25">
        <v>739</v>
      </c>
      <c r="GO99" s="25">
        <f t="shared" si="159"/>
        <v>7786</v>
      </c>
      <c r="GP99" s="24">
        <v>787</v>
      </c>
      <c r="GQ99" s="18">
        <v>739</v>
      </c>
      <c r="GR99" s="18">
        <v>945</v>
      </c>
      <c r="GS99" s="18">
        <v>720</v>
      </c>
      <c r="GT99" s="18">
        <v>790</v>
      </c>
      <c r="GU99" s="18">
        <v>750</v>
      </c>
      <c r="GV99" s="18">
        <v>1036</v>
      </c>
      <c r="GW99" s="18">
        <v>1020</v>
      </c>
      <c r="GX99" s="18">
        <v>1202</v>
      </c>
      <c r="GY99" s="18">
        <v>941</v>
      </c>
      <c r="GZ99" s="18">
        <v>1410</v>
      </c>
      <c r="HA99" s="25">
        <v>805</v>
      </c>
      <c r="HB99" s="25">
        <f t="shared" si="168"/>
        <v>11145</v>
      </c>
      <c r="HC99" s="24">
        <v>834</v>
      </c>
      <c r="HD99" s="24">
        <v>1104</v>
      </c>
      <c r="HE99" s="24">
        <v>887</v>
      </c>
      <c r="HF99" s="24">
        <v>809</v>
      </c>
      <c r="HG99" s="24">
        <v>813</v>
      </c>
      <c r="HH99" s="24">
        <v>1038</v>
      </c>
      <c r="HI99" s="24">
        <v>876</v>
      </c>
      <c r="HJ99" s="24">
        <v>1227</v>
      </c>
      <c r="HK99" s="24">
        <v>1003</v>
      </c>
      <c r="HL99" s="24">
        <v>1178</v>
      </c>
      <c r="HM99" s="24">
        <v>881</v>
      </c>
      <c r="HN99" s="24">
        <v>889</v>
      </c>
      <c r="HO99" s="25">
        <f t="shared" si="160"/>
        <v>11539</v>
      </c>
      <c r="HP99" s="24">
        <v>1249</v>
      </c>
      <c r="HQ99" s="24">
        <v>1443</v>
      </c>
      <c r="HR99" s="24">
        <v>1090</v>
      </c>
      <c r="HS99" s="24">
        <v>963</v>
      </c>
      <c r="HT99" s="24">
        <v>1169</v>
      </c>
      <c r="HU99" s="24">
        <v>1176</v>
      </c>
      <c r="HV99" s="24">
        <v>1116</v>
      </c>
      <c r="HW99" s="24">
        <v>1178</v>
      </c>
      <c r="HX99" s="24">
        <v>983</v>
      </c>
      <c r="HY99" s="24">
        <v>1088</v>
      </c>
      <c r="HZ99" s="24">
        <v>1027</v>
      </c>
      <c r="IA99" s="24">
        <v>1027</v>
      </c>
      <c r="IB99" s="25">
        <f t="shared" si="169"/>
        <v>13509</v>
      </c>
      <c r="IC99" s="24">
        <v>754</v>
      </c>
      <c r="ID99" s="24">
        <v>978</v>
      </c>
      <c r="IE99" s="24">
        <v>1249</v>
      </c>
      <c r="IF99" s="54">
        <v>1067</v>
      </c>
      <c r="IG99" s="18">
        <v>1014</v>
      </c>
      <c r="IH99" s="24">
        <v>1300</v>
      </c>
      <c r="II99" s="24">
        <v>1243</v>
      </c>
      <c r="IJ99" s="24">
        <v>1204</v>
      </c>
      <c r="IK99" s="24">
        <v>1122</v>
      </c>
      <c r="IL99" s="24">
        <v>1232</v>
      </c>
      <c r="IM99" s="24">
        <v>1048</v>
      </c>
      <c r="IN99" s="24">
        <v>1178</v>
      </c>
      <c r="IO99" s="25">
        <f t="shared" si="170"/>
        <v>13389</v>
      </c>
      <c r="IP99" s="24">
        <v>961</v>
      </c>
      <c r="IQ99" s="24">
        <v>1103</v>
      </c>
      <c r="IR99" s="24">
        <v>589</v>
      </c>
      <c r="IS99" s="54">
        <v>1222</v>
      </c>
      <c r="IT99" s="18">
        <v>1218</v>
      </c>
      <c r="IU99" s="24">
        <v>1118</v>
      </c>
      <c r="IV99" s="24">
        <v>1122</v>
      </c>
      <c r="IW99" s="24">
        <v>3690</v>
      </c>
      <c r="IX99" s="24">
        <v>2937</v>
      </c>
      <c r="IY99" s="24">
        <v>2205</v>
      </c>
      <c r="IZ99" s="24">
        <v>981</v>
      </c>
      <c r="JA99" s="24"/>
      <c r="JB99" s="25">
        <f t="shared" si="171"/>
        <v>17146</v>
      </c>
    </row>
    <row r="100" spans="1:262" ht="15.9" customHeight="1">
      <c r="A100" s="17" t="s">
        <v>113</v>
      </c>
      <c r="B100" s="17" t="s">
        <v>11</v>
      </c>
      <c r="C100" s="18">
        <v>0</v>
      </c>
      <c r="D100" s="18">
        <v>0</v>
      </c>
      <c r="E100" s="18">
        <v>0</v>
      </c>
      <c r="F100" s="18">
        <v>0</v>
      </c>
      <c r="G100" s="18">
        <v>0</v>
      </c>
      <c r="H100" s="18">
        <v>0</v>
      </c>
      <c r="I100" s="18">
        <v>0</v>
      </c>
      <c r="J100" s="18">
        <v>0</v>
      </c>
      <c r="K100" s="18">
        <v>0</v>
      </c>
      <c r="L100" s="18">
        <v>0</v>
      </c>
      <c r="M100" s="18">
        <v>0</v>
      </c>
      <c r="N100" s="18">
        <v>0</v>
      </c>
      <c r="O100" s="18">
        <f>SUM(C100:N100)</f>
        <v>0</v>
      </c>
      <c r="P100" s="18">
        <v>0</v>
      </c>
      <c r="Q100" s="18">
        <v>0</v>
      </c>
      <c r="R100" s="18">
        <v>0</v>
      </c>
      <c r="S100" s="18">
        <v>0</v>
      </c>
      <c r="T100" s="18">
        <v>0</v>
      </c>
      <c r="U100" s="18">
        <v>0</v>
      </c>
      <c r="V100" s="18">
        <v>0</v>
      </c>
      <c r="W100" s="18">
        <v>0</v>
      </c>
      <c r="X100" s="18">
        <v>0</v>
      </c>
      <c r="Y100" s="18">
        <v>0</v>
      </c>
      <c r="Z100" s="18">
        <v>0</v>
      </c>
      <c r="AA100" s="18">
        <v>0</v>
      </c>
      <c r="AB100" s="18">
        <f>SUM(P100:AA100)</f>
        <v>0</v>
      </c>
      <c r="AC100" s="18">
        <v>0</v>
      </c>
      <c r="AD100" s="18">
        <v>0</v>
      </c>
      <c r="AE100" s="18">
        <v>0</v>
      </c>
      <c r="AF100" s="18">
        <v>0</v>
      </c>
      <c r="AG100" s="18">
        <v>0</v>
      </c>
      <c r="AH100" s="18">
        <v>0</v>
      </c>
      <c r="AI100" s="18">
        <v>0</v>
      </c>
      <c r="AJ100" s="18">
        <v>0</v>
      </c>
      <c r="AK100" s="18">
        <v>0</v>
      </c>
      <c r="AL100" s="18">
        <v>0</v>
      </c>
      <c r="AM100" s="18">
        <v>46</v>
      </c>
      <c r="AN100" s="18">
        <v>298</v>
      </c>
      <c r="AO100" s="18">
        <f>SUM(AC100:AN100)</f>
        <v>344</v>
      </c>
      <c r="AP100" s="18">
        <v>280</v>
      </c>
      <c r="AQ100" s="18">
        <v>234</v>
      </c>
      <c r="AR100" s="18">
        <v>254</v>
      </c>
      <c r="AS100" s="18">
        <v>252</v>
      </c>
      <c r="AT100" s="18">
        <v>257</v>
      </c>
      <c r="AU100" s="18">
        <v>332</v>
      </c>
      <c r="AV100" s="18">
        <v>312</v>
      </c>
      <c r="AW100" s="18">
        <v>409</v>
      </c>
      <c r="AX100" s="18">
        <v>286</v>
      </c>
      <c r="AY100" s="18">
        <v>243</v>
      </c>
      <c r="AZ100" s="18">
        <v>290</v>
      </c>
      <c r="BA100" s="18">
        <v>311</v>
      </c>
      <c r="BB100" s="18">
        <f t="shared" si="152"/>
        <v>3460</v>
      </c>
      <c r="BC100" s="18">
        <v>408</v>
      </c>
      <c r="BD100" s="18">
        <v>393</v>
      </c>
      <c r="BE100" s="18">
        <v>374</v>
      </c>
      <c r="BF100" s="18">
        <v>369</v>
      </c>
      <c r="BG100" s="18">
        <v>653</v>
      </c>
      <c r="BH100" s="18">
        <v>489</v>
      </c>
      <c r="BI100" s="18">
        <v>608</v>
      </c>
      <c r="BJ100" s="18">
        <v>444</v>
      </c>
      <c r="BK100" s="18">
        <v>384</v>
      </c>
      <c r="BL100" s="18">
        <v>379</v>
      </c>
      <c r="BM100" s="18">
        <v>497</v>
      </c>
      <c r="BN100" s="18">
        <v>527</v>
      </c>
      <c r="BO100" s="18">
        <f t="shared" si="153"/>
        <v>5525</v>
      </c>
      <c r="BP100" s="18">
        <v>479</v>
      </c>
      <c r="BQ100" s="18">
        <v>637</v>
      </c>
      <c r="BR100" s="18">
        <v>774</v>
      </c>
      <c r="BS100" s="18">
        <v>621</v>
      </c>
      <c r="BT100" s="18">
        <v>783</v>
      </c>
      <c r="BU100" s="18">
        <v>687</v>
      </c>
      <c r="BV100" s="18">
        <v>609</v>
      </c>
      <c r="BW100" s="18">
        <v>688</v>
      </c>
      <c r="BX100" s="18">
        <v>463</v>
      </c>
      <c r="BY100" s="18">
        <v>492</v>
      </c>
      <c r="BZ100" s="18">
        <v>548</v>
      </c>
      <c r="CA100" s="18">
        <v>595</v>
      </c>
      <c r="CB100" s="18">
        <f t="shared" si="154"/>
        <v>7376</v>
      </c>
      <c r="CC100" s="18">
        <v>635</v>
      </c>
      <c r="CD100" s="18">
        <v>566</v>
      </c>
      <c r="CE100" s="18">
        <v>603</v>
      </c>
      <c r="CF100" s="18">
        <v>521</v>
      </c>
      <c r="CG100" s="18">
        <v>540</v>
      </c>
      <c r="CH100" s="18">
        <v>546</v>
      </c>
      <c r="CI100" s="18">
        <v>564</v>
      </c>
      <c r="CJ100" s="18">
        <v>604</v>
      </c>
      <c r="CK100" s="18">
        <v>607</v>
      </c>
      <c r="CL100" s="18">
        <v>694</v>
      </c>
      <c r="CM100" s="18">
        <v>621</v>
      </c>
      <c r="CN100" s="18">
        <v>591</v>
      </c>
      <c r="CO100" s="18">
        <f t="shared" si="155"/>
        <v>7092</v>
      </c>
      <c r="CP100" s="18">
        <v>612</v>
      </c>
      <c r="CQ100" s="18">
        <v>645</v>
      </c>
      <c r="CR100" s="18">
        <v>649</v>
      </c>
      <c r="CS100" s="18">
        <v>594</v>
      </c>
      <c r="CT100" s="18">
        <v>631</v>
      </c>
      <c r="CU100" s="18">
        <v>614</v>
      </c>
      <c r="CV100" s="18">
        <v>631</v>
      </c>
      <c r="CW100" s="18">
        <v>734</v>
      </c>
      <c r="CX100" s="18">
        <v>706</v>
      </c>
      <c r="CY100" s="18">
        <v>650</v>
      </c>
      <c r="CZ100" s="18">
        <v>592</v>
      </c>
      <c r="DA100" s="18">
        <v>619</v>
      </c>
      <c r="DB100" s="18">
        <f t="shared" si="156"/>
        <v>7677</v>
      </c>
      <c r="DC100" s="18">
        <v>649</v>
      </c>
      <c r="DD100" s="18">
        <v>584</v>
      </c>
      <c r="DE100" s="18">
        <v>657</v>
      </c>
      <c r="DF100" s="18">
        <v>612</v>
      </c>
      <c r="DG100" s="18">
        <v>708</v>
      </c>
      <c r="DH100" s="18">
        <v>701</v>
      </c>
      <c r="DI100" s="18">
        <v>641</v>
      </c>
      <c r="DJ100" s="18">
        <v>603</v>
      </c>
      <c r="DK100" s="18">
        <v>822</v>
      </c>
      <c r="DL100" s="18">
        <v>1024</v>
      </c>
      <c r="DM100" s="18">
        <v>666</v>
      </c>
      <c r="DN100" s="18">
        <v>659</v>
      </c>
      <c r="DO100" s="18">
        <f t="shared" si="157"/>
        <v>8326</v>
      </c>
      <c r="DP100" s="18">
        <v>741</v>
      </c>
      <c r="DQ100" s="18">
        <v>737</v>
      </c>
      <c r="DR100" s="18">
        <v>775</v>
      </c>
      <c r="DS100" s="18">
        <v>825</v>
      </c>
      <c r="DT100" s="18">
        <v>804</v>
      </c>
      <c r="DU100" s="18">
        <v>1284</v>
      </c>
      <c r="DV100" s="18">
        <v>1170</v>
      </c>
      <c r="DW100" s="18">
        <v>786</v>
      </c>
      <c r="DX100" s="18">
        <v>1093</v>
      </c>
      <c r="DY100" s="18">
        <v>840</v>
      </c>
      <c r="DZ100" s="18">
        <v>774</v>
      </c>
      <c r="EA100" s="18">
        <v>660</v>
      </c>
      <c r="EB100" s="18">
        <f t="shared" si="158"/>
        <v>10489</v>
      </c>
      <c r="EC100" s="18">
        <v>659</v>
      </c>
      <c r="ED100" s="18">
        <v>653</v>
      </c>
      <c r="EE100" s="18">
        <v>709</v>
      </c>
      <c r="EF100" s="18">
        <v>732</v>
      </c>
      <c r="EG100" s="18">
        <v>813</v>
      </c>
      <c r="EH100" s="18">
        <v>741</v>
      </c>
      <c r="EI100" s="18">
        <v>759</v>
      </c>
      <c r="EJ100" s="18">
        <v>1125</v>
      </c>
      <c r="EK100" s="18">
        <v>1079</v>
      </c>
      <c r="EL100" s="18">
        <v>993</v>
      </c>
      <c r="EM100" s="18">
        <v>989</v>
      </c>
      <c r="EN100" s="25">
        <v>688</v>
      </c>
      <c r="EO100" s="25">
        <f t="shared" si="164"/>
        <v>9940</v>
      </c>
      <c r="EP100" s="24">
        <v>723</v>
      </c>
      <c r="EQ100" s="18">
        <v>780</v>
      </c>
      <c r="ER100" s="18">
        <v>1060</v>
      </c>
      <c r="ES100" s="18">
        <v>845</v>
      </c>
      <c r="ET100" s="18">
        <v>692</v>
      </c>
      <c r="EU100" s="18">
        <v>759</v>
      </c>
      <c r="EV100" s="18">
        <v>723</v>
      </c>
      <c r="EW100" s="18">
        <v>1030</v>
      </c>
      <c r="EX100" s="18">
        <v>833</v>
      </c>
      <c r="EY100" s="18">
        <v>763</v>
      </c>
      <c r="EZ100" s="18">
        <v>797</v>
      </c>
      <c r="FA100" s="25">
        <v>780</v>
      </c>
      <c r="FB100" s="25">
        <f t="shared" si="165"/>
        <v>9785</v>
      </c>
      <c r="FC100" s="24">
        <v>714</v>
      </c>
      <c r="FD100" s="18">
        <v>748</v>
      </c>
      <c r="FE100" s="18">
        <v>875</v>
      </c>
      <c r="FF100" s="18">
        <v>998</v>
      </c>
      <c r="FG100" s="18">
        <v>760</v>
      </c>
      <c r="FH100" s="18">
        <v>954</v>
      </c>
      <c r="FI100" s="18">
        <v>990</v>
      </c>
      <c r="FJ100" s="18">
        <v>897</v>
      </c>
      <c r="FK100" s="32">
        <v>846</v>
      </c>
      <c r="FL100" s="18">
        <v>747</v>
      </c>
      <c r="FM100" s="18">
        <v>743</v>
      </c>
      <c r="FN100" s="25">
        <v>753</v>
      </c>
      <c r="FO100" s="25">
        <f t="shared" si="166"/>
        <v>10025</v>
      </c>
      <c r="FP100" s="24">
        <v>733</v>
      </c>
      <c r="FQ100" s="18">
        <v>747</v>
      </c>
      <c r="FR100" s="18">
        <v>779</v>
      </c>
      <c r="FS100" s="18">
        <v>765</v>
      </c>
      <c r="FT100" s="18">
        <v>831</v>
      </c>
      <c r="FU100" s="18">
        <v>760</v>
      </c>
      <c r="FV100" s="18">
        <v>859</v>
      </c>
      <c r="FW100" s="18">
        <v>978</v>
      </c>
      <c r="FX100" s="18">
        <v>855</v>
      </c>
      <c r="FY100" s="18">
        <v>758</v>
      </c>
      <c r="FZ100" s="18">
        <v>766</v>
      </c>
      <c r="GA100" s="25">
        <v>785</v>
      </c>
      <c r="GB100" s="25">
        <f t="shared" si="167"/>
        <v>9616</v>
      </c>
      <c r="GC100" s="24">
        <v>760</v>
      </c>
      <c r="GD100" s="18">
        <v>794</v>
      </c>
      <c r="GE100" s="18">
        <v>417</v>
      </c>
      <c r="GF100" s="18">
        <v>70</v>
      </c>
      <c r="GG100" s="18">
        <v>92</v>
      </c>
      <c r="GH100" s="18">
        <v>112</v>
      </c>
      <c r="GI100" s="18">
        <v>123</v>
      </c>
      <c r="GJ100" s="18">
        <v>168</v>
      </c>
      <c r="GK100" s="18">
        <v>176</v>
      </c>
      <c r="GL100" s="18">
        <v>249</v>
      </c>
      <c r="GM100" s="18">
        <v>351</v>
      </c>
      <c r="GN100" s="25">
        <v>413</v>
      </c>
      <c r="GO100" s="25">
        <f t="shared" si="159"/>
        <v>3725</v>
      </c>
      <c r="GP100" s="24">
        <v>455</v>
      </c>
      <c r="GQ100" s="18">
        <v>230</v>
      </c>
      <c r="GR100" s="18">
        <v>390</v>
      </c>
      <c r="GS100" s="18">
        <v>370</v>
      </c>
      <c r="GT100" s="18">
        <v>454</v>
      </c>
      <c r="GU100" s="18">
        <v>555</v>
      </c>
      <c r="GV100" s="18">
        <v>741</v>
      </c>
      <c r="GW100" s="18">
        <v>739</v>
      </c>
      <c r="GX100" s="18">
        <v>696</v>
      </c>
      <c r="GY100" s="18">
        <v>670</v>
      </c>
      <c r="GZ100" s="18">
        <v>650</v>
      </c>
      <c r="HA100" s="25">
        <v>574</v>
      </c>
      <c r="HB100" s="25">
        <f t="shared" si="168"/>
        <v>6524</v>
      </c>
      <c r="HC100" s="24">
        <v>537</v>
      </c>
      <c r="HD100" s="24">
        <v>516</v>
      </c>
      <c r="HE100" s="24">
        <v>817</v>
      </c>
      <c r="HF100" s="24">
        <v>574</v>
      </c>
      <c r="HG100" s="24">
        <v>750</v>
      </c>
      <c r="HH100" s="24">
        <v>804</v>
      </c>
      <c r="HI100" s="24">
        <v>945</v>
      </c>
      <c r="HJ100" s="24">
        <v>953</v>
      </c>
      <c r="HK100" s="24">
        <v>1033</v>
      </c>
      <c r="HL100" s="24">
        <v>832</v>
      </c>
      <c r="HM100" s="24">
        <v>864</v>
      </c>
      <c r="HN100" s="24">
        <v>743</v>
      </c>
      <c r="HO100" s="25">
        <f t="shared" si="160"/>
        <v>9368</v>
      </c>
      <c r="HP100" s="24">
        <v>743</v>
      </c>
      <c r="HQ100" s="24">
        <v>758</v>
      </c>
      <c r="HR100" s="24">
        <v>869</v>
      </c>
      <c r="HS100" s="24">
        <v>817</v>
      </c>
      <c r="HT100" s="24">
        <v>834</v>
      </c>
      <c r="HU100" s="24">
        <v>785</v>
      </c>
      <c r="HV100" s="24">
        <v>888</v>
      </c>
      <c r="HW100" s="24">
        <v>970</v>
      </c>
      <c r="HX100" s="24">
        <v>1142</v>
      </c>
      <c r="HY100" s="24">
        <v>963</v>
      </c>
      <c r="HZ100" s="24">
        <v>723</v>
      </c>
      <c r="IA100" s="24">
        <v>745</v>
      </c>
      <c r="IB100" s="25">
        <f t="shared" si="169"/>
        <v>10237</v>
      </c>
      <c r="IC100" s="24">
        <v>789</v>
      </c>
      <c r="ID100" s="24">
        <v>811</v>
      </c>
      <c r="IE100" s="24">
        <v>824</v>
      </c>
      <c r="IF100" s="18">
        <v>793</v>
      </c>
      <c r="IG100" s="18">
        <v>724</v>
      </c>
      <c r="IH100" s="24">
        <v>858</v>
      </c>
      <c r="II100" s="24">
        <v>950</v>
      </c>
      <c r="IJ100" s="24">
        <v>836</v>
      </c>
      <c r="IK100" s="24">
        <v>891</v>
      </c>
      <c r="IL100" s="24">
        <v>842</v>
      </c>
      <c r="IM100" s="24">
        <v>734</v>
      </c>
      <c r="IN100" s="24">
        <v>791</v>
      </c>
      <c r="IO100" s="25">
        <f t="shared" si="170"/>
        <v>9843</v>
      </c>
      <c r="IP100" s="24">
        <v>843</v>
      </c>
      <c r="IQ100" s="24">
        <v>776</v>
      </c>
      <c r="IR100" s="24">
        <v>670</v>
      </c>
      <c r="IS100" s="18">
        <v>626</v>
      </c>
      <c r="IT100" s="18">
        <v>689</v>
      </c>
      <c r="IU100" s="24">
        <v>868</v>
      </c>
      <c r="IV100" s="24">
        <v>911</v>
      </c>
      <c r="IW100" s="24">
        <v>1520</v>
      </c>
      <c r="IX100" s="24">
        <v>1538</v>
      </c>
      <c r="IY100" s="24">
        <v>1480</v>
      </c>
      <c r="IZ100" s="24">
        <v>972</v>
      </c>
      <c r="JA100" s="24"/>
      <c r="JB100" s="25">
        <f t="shared" si="171"/>
        <v>10893</v>
      </c>
    </row>
    <row r="101" spans="1:262" ht="15.9" customHeight="1">
      <c r="A101" s="19" t="s">
        <v>88</v>
      </c>
      <c r="B101" s="19"/>
      <c r="C101" s="20">
        <f t="shared" ref="C101:N101" si="172">SUM(C89:C100)</f>
        <v>0</v>
      </c>
      <c r="D101" s="20">
        <f t="shared" si="172"/>
        <v>0</v>
      </c>
      <c r="E101" s="20">
        <f t="shared" si="172"/>
        <v>0</v>
      </c>
      <c r="F101" s="20">
        <f t="shared" si="172"/>
        <v>0</v>
      </c>
      <c r="G101" s="20">
        <f t="shared" si="172"/>
        <v>0</v>
      </c>
      <c r="H101" s="20">
        <f t="shared" si="172"/>
        <v>0</v>
      </c>
      <c r="I101" s="20">
        <f t="shared" si="172"/>
        <v>0</v>
      </c>
      <c r="J101" s="20">
        <f t="shared" si="172"/>
        <v>0</v>
      </c>
      <c r="K101" s="20">
        <f t="shared" si="172"/>
        <v>0</v>
      </c>
      <c r="L101" s="20">
        <f t="shared" si="172"/>
        <v>0</v>
      </c>
      <c r="M101" s="20">
        <f t="shared" si="172"/>
        <v>0</v>
      </c>
      <c r="N101" s="20">
        <f t="shared" si="172"/>
        <v>1676</v>
      </c>
      <c r="O101" s="20">
        <f>SUM(O89:O100)</f>
        <v>1676</v>
      </c>
      <c r="P101" s="20">
        <f t="shared" ref="P101:AA101" si="173">SUM(P89:P100)</f>
        <v>2388</v>
      </c>
      <c r="Q101" s="20">
        <f t="shared" si="173"/>
        <v>2457</v>
      </c>
      <c r="R101" s="20">
        <f t="shared" si="173"/>
        <v>2660</v>
      </c>
      <c r="S101" s="20">
        <f t="shared" si="173"/>
        <v>2648</v>
      </c>
      <c r="T101" s="20">
        <f t="shared" si="173"/>
        <v>2703</v>
      </c>
      <c r="U101" s="20">
        <f t="shared" si="173"/>
        <v>2594</v>
      </c>
      <c r="V101" s="20">
        <f t="shared" si="173"/>
        <v>3108</v>
      </c>
      <c r="W101" s="20">
        <f t="shared" si="173"/>
        <v>3272</v>
      </c>
      <c r="X101" s="20">
        <f t="shared" si="173"/>
        <v>3247</v>
      </c>
      <c r="Y101" s="20">
        <f t="shared" si="173"/>
        <v>3261</v>
      </c>
      <c r="Z101" s="20">
        <f t="shared" si="173"/>
        <v>3071</v>
      </c>
      <c r="AA101" s="20">
        <f t="shared" si="173"/>
        <v>3327</v>
      </c>
      <c r="AB101" s="20">
        <f>SUM(AB89:AB100)</f>
        <v>34736</v>
      </c>
      <c r="AC101" s="20">
        <f t="shared" ref="AC101:AN101" si="174">SUM(AC89:AC100)</f>
        <v>3342</v>
      </c>
      <c r="AD101" s="20">
        <f t="shared" si="174"/>
        <v>4319</v>
      </c>
      <c r="AE101" s="20">
        <f t="shared" si="174"/>
        <v>5282</v>
      </c>
      <c r="AF101" s="20">
        <f t="shared" si="174"/>
        <v>5574</v>
      </c>
      <c r="AG101" s="20">
        <f t="shared" si="174"/>
        <v>5147</v>
      </c>
      <c r="AH101" s="20">
        <f t="shared" si="174"/>
        <v>6829</v>
      </c>
      <c r="AI101" s="20">
        <f t="shared" si="174"/>
        <v>8202</v>
      </c>
      <c r="AJ101" s="20">
        <f t="shared" si="174"/>
        <v>7519</v>
      </c>
      <c r="AK101" s="20">
        <f t="shared" si="174"/>
        <v>7343</v>
      </c>
      <c r="AL101" s="20">
        <f t="shared" si="174"/>
        <v>6122</v>
      </c>
      <c r="AM101" s="20">
        <f t="shared" si="174"/>
        <v>5417</v>
      </c>
      <c r="AN101" s="20">
        <f t="shared" si="174"/>
        <v>6917</v>
      </c>
      <c r="AO101" s="20">
        <f>SUM(AO89:AO100)</f>
        <v>72013</v>
      </c>
      <c r="AP101" s="20">
        <f t="shared" ref="AP101:BA101" si="175">SUM(AP89:AP100)</f>
        <v>6158</v>
      </c>
      <c r="AQ101" s="20">
        <f t="shared" si="175"/>
        <v>7353</v>
      </c>
      <c r="AR101" s="20">
        <f t="shared" si="175"/>
        <v>7753</v>
      </c>
      <c r="AS101" s="20">
        <f t="shared" si="175"/>
        <v>6817</v>
      </c>
      <c r="AT101" s="20">
        <f t="shared" si="175"/>
        <v>7380</v>
      </c>
      <c r="AU101" s="20">
        <f t="shared" si="175"/>
        <v>9179</v>
      </c>
      <c r="AV101" s="20">
        <f t="shared" si="175"/>
        <v>9291</v>
      </c>
      <c r="AW101" s="20">
        <f t="shared" si="175"/>
        <v>9118</v>
      </c>
      <c r="AX101" s="20">
        <f t="shared" si="175"/>
        <v>10346</v>
      </c>
      <c r="AY101" s="20">
        <f t="shared" si="175"/>
        <v>10659</v>
      </c>
      <c r="AZ101" s="20">
        <f t="shared" si="175"/>
        <v>7177</v>
      </c>
      <c r="BA101" s="20">
        <f t="shared" si="175"/>
        <v>6730</v>
      </c>
      <c r="BB101" s="20">
        <f>SUM(BB89:BB100)</f>
        <v>97961</v>
      </c>
      <c r="BC101" s="20">
        <f t="shared" ref="BC101:BN101" si="176">SUM(BC89:BC100)</f>
        <v>7605</v>
      </c>
      <c r="BD101" s="20">
        <f t="shared" si="176"/>
        <v>7399</v>
      </c>
      <c r="BE101" s="20">
        <f t="shared" si="176"/>
        <v>8462</v>
      </c>
      <c r="BF101" s="20">
        <f t="shared" si="176"/>
        <v>8438</v>
      </c>
      <c r="BG101" s="20">
        <f t="shared" si="176"/>
        <v>8584</v>
      </c>
      <c r="BH101" s="20">
        <f t="shared" si="176"/>
        <v>7653</v>
      </c>
      <c r="BI101" s="20">
        <f t="shared" si="176"/>
        <v>8796</v>
      </c>
      <c r="BJ101" s="20">
        <f t="shared" si="176"/>
        <v>9866</v>
      </c>
      <c r="BK101" s="20">
        <f t="shared" si="176"/>
        <v>8413</v>
      </c>
      <c r="BL101" s="20">
        <f t="shared" si="176"/>
        <v>7646</v>
      </c>
      <c r="BM101" s="20">
        <f t="shared" si="176"/>
        <v>7827</v>
      </c>
      <c r="BN101" s="20">
        <f t="shared" si="176"/>
        <v>6697</v>
      </c>
      <c r="BO101" s="20">
        <f>SUM(BO89:BO100)</f>
        <v>97386</v>
      </c>
      <c r="BP101" s="20">
        <f t="shared" ref="BP101:CA101" si="177">SUM(BP89:BP100)</f>
        <v>6780</v>
      </c>
      <c r="BQ101" s="20">
        <f t="shared" si="177"/>
        <v>8666</v>
      </c>
      <c r="BR101" s="20">
        <f t="shared" si="177"/>
        <v>8220</v>
      </c>
      <c r="BS101" s="20">
        <f t="shared" si="177"/>
        <v>8260</v>
      </c>
      <c r="BT101" s="20">
        <f t="shared" si="177"/>
        <v>8750</v>
      </c>
      <c r="BU101" s="20">
        <f t="shared" si="177"/>
        <v>7383</v>
      </c>
      <c r="BV101" s="20">
        <f t="shared" si="177"/>
        <v>8947</v>
      </c>
      <c r="BW101" s="20">
        <f t="shared" si="177"/>
        <v>9796</v>
      </c>
      <c r="BX101" s="20">
        <f t="shared" si="177"/>
        <v>8158</v>
      </c>
      <c r="BY101" s="20">
        <f t="shared" si="177"/>
        <v>8143</v>
      </c>
      <c r="BZ101" s="20">
        <f t="shared" si="177"/>
        <v>8915</v>
      </c>
      <c r="CA101" s="20">
        <f t="shared" si="177"/>
        <v>7919</v>
      </c>
      <c r="CB101" s="20">
        <f>SUM(CB89:CB100)</f>
        <v>99937</v>
      </c>
      <c r="CC101" s="20">
        <f t="shared" ref="CC101:CN101" si="178">SUM(CC89:CC100)</f>
        <v>8268</v>
      </c>
      <c r="CD101" s="20">
        <f t="shared" si="178"/>
        <v>8860</v>
      </c>
      <c r="CE101" s="20">
        <f t="shared" si="178"/>
        <v>9962</v>
      </c>
      <c r="CF101" s="20">
        <f t="shared" si="178"/>
        <v>8305</v>
      </c>
      <c r="CG101" s="20">
        <f t="shared" si="178"/>
        <v>7932</v>
      </c>
      <c r="CH101" s="20">
        <f t="shared" si="178"/>
        <v>9433</v>
      </c>
      <c r="CI101" s="20">
        <f t="shared" si="178"/>
        <v>7632</v>
      </c>
      <c r="CJ101" s="20">
        <f t="shared" si="178"/>
        <v>9556</v>
      </c>
      <c r="CK101" s="20">
        <f t="shared" si="178"/>
        <v>8887</v>
      </c>
      <c r="CL101" s="20">
        <f t="shared" si="178"/>
        <v>9542</v>
      </c>
      <c r="CM101" s="20">
        <f t="shared" si="178"/>
        <v>8858</v>
      </c>
      <c r="CN101" s="20">
        <f t="shared" si="178"/>
        <v>7808</v>
      </c>
      <c r="CO101" s="20">
        <f>SUM(CO89:CO100)</f>
        <v>105043</v>
      </c>
      <c r="CP101" s="20">
        <f t="shared" ref="CP101:DA101" si="179">SUM(CP89:CP100)</f>
        <v>7260</v>
      </c>
      <c r="CQ101" s="20">
        <f t="shared" si="179"/>
        <v>7464</v>
      </c>
      <c r="CR101" s="20">
        <f t="shared" si="179"/>
        <v>7694</v>
      </c>
      <c r="CS101" s="20">
        <f t="shared" si="179"/>
        <v>7472</v>
      </c>
      <c r="CT101" s="20">
        <f t="shared" si="179"/>
        <v>7445</v>
      </c>
      <c r="CU101" s="20">
        <f t="shared" si="179"/>
        <v>6469</v>
      </c>
      <c r="CV101" s="20">
        <f t="shared" si="179"/>
        <v>8427</v>
      </c>
      <c r="CW101" s="20">
        <f t="shared" si="179"/>
        <v>9690</v>
      </c>
      <c r="CX101" s="20">
        <f t="shared" si="179"/>
        <v>9419</v>
      </c>
      <c r="CY101" s="20">
        <f t="shared" si="179"/>
        <v>9737</v>
      </c>
      <c r="CZ101" s="20">
        <f t="shared" si="179"/>
        <v>8708</v>
      </c>
      <c r="DA101" s="20">
        <f t="shared" si="179"/>
        <v>8630</v>
      </c>
      <c r="DB101" s="20">
        <f>SUM(DB89:DB100)</f>
        <v>98415</v>
      </c>
      <c r="DC101" s="20">
        <f t="shared" ref="DC101:DN101" si="180">SUM(DC89:DC100)</f>
        <v>7729</v>
      </c>
      <c r="DD101" s="20">
        <f t="shared" si="180"/>
        <v>8744</v>
      </c>
      <c r="DE101" s="20">
        <f t="shared" si="180"/>
        <v>8830</v>
      </c>
      <c r="DF101" s="20">
        <f t="shared" si="180"/>
        <v>6901</v>
      </c>
      <c r="DG101" s="20">
        <f t="shared" si="180"/>
        <v>9535</v>
      </c>
      <c r="DH101" s="20">
        <f t="shared" si="180"/>
        <v>9700</v>
      </c>
      <c r="DI101" s="20">
        <f t="shared" si="180"/>
        <v>9685</v>
      </c>
      <c r="DJ101" s="20">
        <f t="shared" si="180"/>
        <v>10324</v>
      </c>
      <c r="DK101" s="20">
        <f t="shared" si="180"/>
        <v>10576</v>
      </c>
      <c r="DL101" s="20">
        <f t="shared" si="180"/>
        <v>10636</v>
      </c>
      <c r="DM101" s="20">
        <f t="shared" si="180"/>
        <v>10550</v>
      </c>
      <c r="DN101" s="20">
        <f t="shared" si="180"/>
        <v>8603</v>
      </c>
      <c r="DO101" s="20">
        <f>SUM(DO89:DO100)</f>
        <v>111813</v>
      </c>
      <c r="DP101" s="20">
        <f t="shared" ref="DP101:DZ101" si="181">SUM(DP89:DP100)</f>
        <v>8940</v>
      </c>
      <c r="DQ101" s="20">
        <f t="shared" si="181"/>
        <v>9216</v>
      </c>
      <c r="DR101" s="20">
        <f t="shared" si="181"/>
        <v>10349</v>
      </c>
      <c r="DS101" s="20">
        <f t="shared" si="181"/>
        <v>9699</v>
      </c>
      <c r="DT101" s="20">
        <f t="shared" si="181"/>
        <v>9570</v>
      </c>
      <c r="DU101" s="20">
        <f t="shared" si="181"/>
        <v>9745</v>
      </c>
      <c r="DV101" s="20">
        <f t="shared" si="181"/>
        <v>9576</v>
      </c>
      <c r="DW101" s="20">
        <f t="shared" si="181"/>
        <v>10328</v>
      </c>
      <c r="DX101" s="20">
        <f t="shared" si="181"/>
        <v>11357</v>
      </c>
      <c r="DY101" s="20">
        <f t="shared" si="181"/>
        <v>10508</v>
      </c>
      <c r="DZ101" s="20">
        <f t="shared" si="181"/>
        <v>10672</v>
      </c>
      <c r="EA101" s="20">
        <f>SUM(EA89:EA100)</f>
        <v>8792</v>
      </c>
      <c r="EB101" s="20">
        <f>SUM(EB89:EB100)</f>
        <v>118752</v>
      </c>
      <c r="EC101" s="20">
        <f t="shared" ref="EC101:FB101" si="182">SUM(EC89:EC100)</f>
        <v>9340</v>
      </c>
      <c r="ED101" s="20">
        <f t="shared" si="182"/>
        <v>10865</v>
      </c>
      <c r="EE101" s="20">
        <f t="shared" si="182"/>
        <v>10963</v>
      </c>
      <c r="EF101" s="20">
        <f t="shared" si="182"/>
        <v>9606</v>
      </c>
      <c r="EG101" s="20">
        <f t="shared" si="182"/>
        <v>10836</v>
      </c>
      <c r="EH101" s="20">
        <f t="shared" si="182"/>
        <v>10363</v>
      </c>
      <c r="EI101" s="20">
        <f t="shared" si="182"/>
        <v>10345</v>
      </c>
      <c r="EJ101" s="20">
        <f t="shared" si="182"/>
        <v>11262</v>
      </c>
      <c r="EK101" s="20">
        <f t="shared" si="182"/>
        <v>12550</v>
      </c>
      <c r="EL101" s="20">
        <f t="shared" si="182"/>
        <v>11403</v>
      </c>
      <c r="EM101" s="20">
        <f t="shared" si="182"/>
        <v>10390</v>
      </c>
      <c r="EN101" s="20">
        <f t="shared" si="182"/>
        <v>9717</v>
      </c>
      <c r="EO101" s="20">
        <f t="shared" si="182"/>
        <v>127640</v>
      </c>
      <c r="EP101" s="20">
        <f t="shared" si="182"/>
        <v>10223</v>
      </c>
      <c r="EQ101" s="20">
        <f t="shared" si="182"/>
        <v>11307</v>
      </c>
      <c r="ER101" s="20">
        <f t="shared" si="182"/>
        <v>13222</v>
      </c>
      <c r="ES101" s="20">
        <f t="shared" si="182"/>
        <v>11045</v>
      </c>
      <c r="ET101" s="20">
        <f t="shared" si="182"/>
        <v>11267</v>
      </c>
      <c r="EU101" s="20">
        <f t="shared" si="182"/>
        <v>13078</v>
      </c>
      <c r="EV101" s="20">
        <f t="shared" si="182"/>
        <v>10342</v>
      </c>
      <c r="EW101" s="20">
        <f t="shared" si="182"/>
        <v>12455</v>
      </c>
      <c r="EX101" s="20">
        <f t="shared" si="182"/>
        <v>12025</v>
      </c>
      <c r="EY101" s="20">
        <f t="shared" si="182"/>
        <v>13702</v>
      </c>
      <c r="EZ101" s="20">
        <f t="shared" si="182"/>
        <v>13085</v>
      </c>
      <c r="FA101" s="20">
        <f t="shared" si="182"/>
        <v>11851</v>
      </c>
      <c r="FB101" s="20">
        <f t="shared" si="182"/>
        <v>143602</v>
      </c>
      <c r="FC101" s="20">
        <f t="shared" ref="FC101:FO101" si="183">SUM(FC89:FC100)</f>
        <v>13131</v>
      </c>
      <c r="FD101" s="20">
        <f t="shared" si="183"/>
        <v>14757</v>
      </c>
      <c r="FE101" s="20">
        <f t="shared" si="183"/>
        <v>12115</v>
      </c>
      <c r="FF101" s="20">
        <f t="shared" si="183"/>
        <v>12363</v>
      </c>
      <c r="FG101" s="20">
        <f t="shared" si="183"/>
        <v>13337</v>
      </c>
      <c r="FH101" s="20">
        <f t="shared" si="183"/>
        <v>11514</v>
      </c>
      <c r="FI101" s="20">
        <f t="shared" si="183"/>
        <v>14082</v>
      </c>
      <c r="FJ101" s="20">
        <f t="shared" si="183"/>
        <v>13174</v>
      </c>
      <c r="FK101" s="20">
        <f t="shared" si="183"/>
        <v>12772</v>
      </c>
      <c r="FL101" s="20">
        <f t="shared" si="183"/>
        <v>14454</v>
      </c>
      <c r="FM101" s="20">
        <f t="shared" si="183"/>
        <v>9906</v>
      </c>
      <c r="FN101" s="20">
        <f t="shared" si="183"/>
        <v>10685</v>
      </c>
      <c r="FO101" s="20">
        <f t="shared" si="183"/>
        <v>152290</v>
      </c>
      <c r="FP101" s="20">
        <f t="shared" ref="FP101:HA101" si="184">SUM(FP89:FP100)</f>
        <v>11587</v>
      </c>
      <c r="FQ101" s="20">
        <f t="shared" si="184"/>
        <v>14570</v>
      </c>
      <c r="FR101" s="20">
        <f t="shared" si="184"/>
        <v>15511</v>
      </c>
      <c r="FS101" s="20">
        <f t="shared" si="184"/>
        <v>13217</v>
      </c>
      <c r="FT101" s="20">
        <f t="shared" si="184"/>
        <v>14124</v>
      </c>
      <c r="FU101" s="20">
        <f t="shared" si="184"/>
        <v>13852</v>
      </c>
      <c r="FV101" s="20">
        <f t="shared" si="184"/>
        <v>13804</v>
      </c>
      <c r="FW101" s="20">
        <f t="shared" si="184"/>
        <v>13428</v>
      </c>
      <c r="FX101" s="20">
        <f t="shared" si="184"/>
        <v>13913</v>
      </c>
      <c r="FY101" s="20">
        <f t="shared" si="184"/>
        <v>15142</v>
      </c>
      <c r="FZ101" s="20">
        <f t="shared" si="184"/>
        <v>13621</v>
      </c>
      <c r="GA101" s="20">
        <f t="shared" si="184"/>
        <v>11761</v>
      </c>
      <c r="GB101" s="53">
        <f t="shared" si="184"/>
        <v>164530</v>
      </c>
      <c r="GC101" s="20">
        <f t="shared" si="184"/>
        <v>12725</v>
      </c>
      <c r="GD101" s="20">
        <f t="shared" si="184"/>
        <v>14833</v>
      </c>
      <c r="GE101" s="20">
        <f t="shared" si="184"/>
        <v>7881</v>
      </c>
      <c r="GF101" s="20">
        <f t="shared" si="184"/>
        <v>1481</v>
      </c>
      <c r="GG101" s="20">
        <f t="shared" si="184"/>
        <v>2161</v>
      </c>
      <c r="GH101" s="20">
        <f t="shared" si="184"/>
        <v>4399</v>
      </c>
      <c r="GI101" s="20">
        <f t="shared" si="184"/>
        <v>5124</v>
      </c>
      <c r="GJ101" s="20">
        <f t="shared" si="184"/>
        <v>5208</v>
      </c>
      <c r="GK101" s="20">
        <f t="shared" si="184"/>
        <v>5825</v>
      </c>
      <c r="GL101" s="20">
        <f t="shared" si="184"/>
        <v>10362</v>
      </c>
      <c r="GM101" s="20">
        <f t="shared" si="184"/>
        <v>11404</v>
      </c>
      <c r="GN101" s="20">
        <f t="shared" si="184"/>
        <v>9953</v>
      </c>
      <c r="GO101" s="20">
        <f t="shared" si="159"/>
        <v>91356</v>
      </c>
      <c r="GP101" s="20">
        <f t="shared" si="184"/>
        <v>9709</v>
      </c>
      <c r="GQ101" s="20">
        <f t="shared" si="184"/>
        <v>7752</v>
      </c>
      <c r="GR101" s="20">
        <f t="shared" si="184"/>
        <v>10055</v>
      </c>
      <c r="GS101" s="20">
        <f t="shared" si="184"/>
        <v>8304</v>
      </c>
      <c r="GT101" s="20">
        <f t="shared" si="184"/>
        <v>9993</v>
      </c>
      <c r="GU101" s="20">
        <f t="shared" si="184"/>
        <v>10070</v>
      </c>
      <c r="GV101" s="20">
        <f t="shared" si="184"/>
        <v>11308</v>
      </c>
      <c r="GW101" s="20">
        <f t="shared" si="184"/>
        <v>13069</v>
      </c>
      <c r="GX101" s="20">
        <f t="shared" si="184"/>
        <v>12157</v>
      </c>
      <c r="GY101" s="20">
        <f t="shared" si="184"/>
        <v>11858</v>
      </c>
      <c r="GZ101" s="20">
        <f t="shared" si="184"/>
        <v>12606</v>
      </c>
      <c r="HA101" s="20">
        <f t="shared" si="184"/>
        <v>10082</v>
      </c>
      <c r="HB101" s="20">
        <f t="shared" si="168"/>
        <v>126963</v>
      </c>
      <c r="HC101" s="20">
        <f t="shared" ref="HC101:HN101" si="185">SUM(HC89:HC100)</f>
        <v>9498</v>
      </c>
      <c r="HD101" s="20">
        <f t="shared" si="185"/>
        <v>12062</v>
      </c>
      <c r="HE101" s="20">
        <f t="shared" si="185"/>
        <v>12952</v>
      </c>
      <c r="HF101" s="20">
        <f t="shared" si="185"/>
        <v>11883</v>
      </c>
      <c r="HG101" s="20">
        <f t="shared" si="185"/>
        <v>11668</v>
      </c>
      <c r="HH101" s="20">
        <f t="shared" si="185"/>
        <v>12580</v>
      </c>
      <c r="HI101" s="20">
        <f t="shared" si="185"/>
        <v>11763</v>
      </c>
      <c r="HJ101" s="20">
        <f t="shared" si="185"/>
        <v>13549</v>
      </c>
      <c r="HK101" s="20">
        <f t="shared" si="185"/>
        <v>13379</v>
      </c>
      <c r="HL101" s="20">
        <f t="shared" si="185"/>
        <v>13637</v>
      </c>
      <c r="HM101" s="20">
        <f t="shared" si="185"/>
        <v>13382</v>
      </c>
      <c r="HN101" s="20">
        <f t="shared" si="185"/>
        <v>9501</v>
      </c>
      <c r="HO101" s="20">
        <f t="shared" si="160"/>
        <v>145854</v>
      </c>
      <c r="HP101" s="20">
        <f t="shared" ref="HP101:HZ101" si="186">SUM(HP89:HP100)</f>
        <v>11571</v>
      </c>
      <c r="HQ101" s="20">
        <f t="shared" si="186"/>
        <v>13359</v>
      </c>
      <c r="HR101" s="20">
        <f t="shared" si="186"/>
        <v>13709</v>
      </c>
      <c r="HS101" s="20">
        <f t="shared" si="186"/>
        <v>11178</v>
      </c>
      <c r="HT101" s="20">
        <f>SUM(HT89:HT100)</f>
        <v>12687</v>
      </c>
      <c r="HU101" s="20">
        <f t="shared" si="186"/>
        <v>13417</v>
      </c>
      <c r="HV101" s="20">
        <f t="shared" si="186"/>
        <v>13839</v>
      </c>
      <c r="HW101" s="20">
        <f t="shared" si="186"/>
        <v>13562</v>
      </c>
      <c r="HX101" s="20">
        <f t="shared" si="186"/>
        <v>12585</v>
      </c>
      <c r="HY101" s="20">
        <f t="shared" si="186"/>
        <v>12091</v>
      </c>
      <c r="HZ101" s="20">
        <f t="shared" si="186"/>
        <v>12792</v>
      </c>
      <c r="IA101" s="20">
        <f>SUM(IA89:IA100)</f>
        <v>11305</v>
      </c>
      <c r="IB101" s="20">
        <f>SUM(HP101:IA101)</f>
        <v>152095</v>
      </c>
      <c r="IC101" s="20">
        <f>SUM(IC89:IC100)</f>
        <v>11508</v>
      </c>
      <c r="ID101" s="20">
        <f>SUM(ID89:ID100)</f>
        <v>12558</v>
      </c>
      <c r="IE101" s="20">
        <f>SUM(IE89:IE100)</f>
        <v>14049</v>
      </c>
      <c r="IF101" s="20">
        <f>SUM(IF89:IF100)</f>
        <v>14302</v>
      </c>
      <c r="IG101" s="20">
        <f>SUM(IG89:IG100)</f>
        <v>12281</v>
      </c>
      <c r="IH101" s="20">
        <f t="shared" ref="IH101:IN101" si="187">SUM(IH89:IH100)</f>
        <v>11372</v>
      </c>
      <c r="II101" s="20">
        <f t="shared" si="187"/>
        <v>12575</v>
      </c>
      <c r="IJ101" s="20">
        <f t="shared" si="187"/>
        <v>12684</v>
      </c>
      <c r="IK101" s="20">
        <f t="shared" si="187"/>
        <v>12828</v>
      </c>
      <c r="IL101" s="20">
        <f t="shared" si="187"/>
        <v>11898</v>
      </c>
      <c r="IM101" s="20">
        <f t="shared" si="187"/>
        <v>13058</v>
      </c>
      <c r="IN101" s="20">
        <f t="shared" si="187"/>
        <v>11578</v>
      </c>
      <c r="IO101" s="20">
        <f>SUM(IC101:IN101)</f>
        <v>150691</v>
      </c>
      <c r="IP101" s="20">
        <f>SUM(IP89:IP100)</f>
        <v>10841</v>
      </c>
      <c r="IQ101" s="20">
        <f>SUM(IQ89:IQ100)</f>
        <v>12361</v>
      </c>
      <c r="IR101" s="20">
        <f>SUM(IR89:IR100)</f>
        <v>6827</v>
      </c>
      <c r="IS101" s="20">
        <f>SUM(IS89:IS100)</f>
        <v>12513</v>
      </c>
      <c r="IT101" s="20">
        <f>SUM(IT89:IT100)</f>
        <v>13389</v>
      </c>
      <c r="IU101" s="20">
        <f t="shared" ref="IU101:JA101" si="188">SUM(IU89:IU100)</f>
        <v>12688</v>
      </c>
      <c r="IV101" s="20">
        <f t="shared" si="188"/>
        <v>13945</v>
      </c>
      <c r="IW101" s="20">
        <f t="shared" si="188"/>
        <v>16239</v>
      </c>
      <c r="IX101" s="20">
        <f t="shared" si="188"/>
        <v>14772</v>
      </c>
      <c r="IY101" s="20">
        <f t="shared" si="188"/>
        <v>15131</v>
      </c>
      <c r="IZ101" s="20">
        <f t="shared" si="188"/>
        <v>13902</v>
      </c>
      <c r="JA101" s="20">
        <f t="shared" si="188"/>
        <v>0</v>
      </c>
      <c r="JB101" s="20">
        <f>SUM(IP101:JA101)</f>
        <v>142608</v>
      </c>
    </row>
    <row r="102" spans="1:262" ht="15.9" customHeight="1">
      <c r="A102" s="52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  <c r="BZ102" s="15"/>
      <c r="CA102" s="15"/>
      <c r="CB102" s="15"/>
      <c r="CC102" s="15"/>
      <c r="CD102" s="15"/>
      <c r="CE102" s="15"/>
      <c r="CF102" s="15"/>
      <c r="CG102" s="15"/>
      <c r="CH102" s="15"/>
      <c r="CI102" s="15"/>
      <c r="CJ102" s="15"/>
      <c r="CK102" s="15"/>
      <c r="CL102" s="15"/>
      <c r="CM102" s="15"/>
      <c r="CN102" s="15"/>
      <c r="CO102" s="15"/>
      <c r="CP102" s="15"/>
      <c r="CQ102" s="15"/>
      <c r="CR102" s="15"/>
      <c r="CS102" s="15"/>
      <c r="CT102" s="15"/>
      <c r="CU102" s="15"/>
      <c r="CV102" s="15"/>
      <c r="CW102" s="15"/>
      <c r="CX102" s="15"/>
      <c r="CY102" s="15"/>
      <c r="CZ102" s="15"/>
      <c r="DA102" s="15"/>
      <c r="DB102" s="15"/>
      <c r="DC102" s="15"/>
      <c r="DD102" s="15"/>
      <c r="DE102" s="15"/>
      <c r="DF102" s="15"/>
      <c r="DG102" s="15"/>
      <c r="DH102" s="15"/>
      <c r="DI102" s="15"/>
      <c r="DJ102" s="15"/>
      <c r="DK102" s="15"/>
      <c r="DL102" s="15"/>
      <c r="DM102" s="15"/>
      <c r="DN102" s="15"/>
      <c r="DO102" s="15"/>
      <c r="DP102" s="15"/>
      <c r="DQ102" s="15"/>
      <c r="DR102" s="15"/>
      <c r="DS102" s="15"/>
      <c r="DT102" s="15"/>
      <c r="DU102" s="15"/>
      <c r="DV102" s="15"/>
      <c r="DW102" s="15"/>
      <c r="DX102" s="15"/>
      <c r="DY102" s="15"/>
      <c r="DZ102" s="15"/>
      <c r="EA102" s="15"/>
      <c r="EB102" s="15"/>
      <c r="EC102" s="15"/>
      <c r="ED102" s="15"/>
      <c r="EE102" s="15"/>
      <c r="EF102" s="15"/>
      <c r="EG102" s="15"/>
      <c r="EH102" s="15"/>
      <c r="EI102" s="15"/>
      <c r="EJ102" s="15"/>
      <c r="EK102" s="15"/>
      <c r="EL102" s="15"/>
      <c r="EM102" s="15"/>
      <c r="EN102" s="15"/>
      <c r="EO102" s="15"/>
      <c r="EP102" s="15"/>
      <c r="EQ102" s="15"/>
      <c r="ER102" s="15"/>
      <c r="ES102" s="15"/>
      <c r="ET102" s="15"/>
      <c r="EU102" s="15"/>
      <c r="EV102" s="15"/>
      <c r="EW102" s="15"/>
      <c r="EX102" s="15"/>
      <c r="EY102" s="15"/>
      <c r="EZ102" s="15"/>
      <c r="FA102" s="15"/>
      <c r="FB102" s="15"/>
      <c r="HG102" s="11"/>
    </row>
    <row r="103" spans="1:262" ht="15.9" customHeight="1">
      <c r="A103" s="15" t="s">
        <v>119</v>
      </c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  <c r="BM103" s="15"/>
      <c r="BN103" s="15"/>
      <c r="BO103" s="15"/>
      <c r="BP103" s="15"/>
      <c r="BQ103" s="15"/>
      <c r="BR103" s="15"/>
      <c r="BS103" s="15"/>
      <c r="BT103" s="15"/>
      <c r="BU103" s="15"/>
      <c r="BV103" s="15"/>
      <c r="BW103" s="15"/>
      <c r="BX103" s="15"/>
      <c r="BY103" s="15"/>
      <c r="BZ103" s="15"/>
      <c r="CA103" s="15"/>
      <c r="CB103" s="15"/>
      <c r="CC103" s="15"/>
      <c r="CD103" s="15"/>
      <c r="CE103" s="15"/>
      <c r="CF103" s="15"/>
      <c r="CG103" s="15"/>
      <c r="CH103" s="15"/>
      <c r="CI103" s="15"/>
      <c r="CJ103" s="15"/>
      <c r="CK103" s="15"/>
      <c r="CL103" s="15"/>
      <c r="CM103" s="15"/>
      <c r="CN103" s="15"/>
      <c r="CO103" s="15"/>
      <c r="CP103" s="15"/>
      <c r="CQ103" s="15"/>
      <c r="CR103" s="15"/>
      <c r="CS103" s="15"/>
      <c r="CT103" s="15"/>
      <c r="CU103" s="15"/>
      <c r="CV103" s="15"/>
      <c r="CW103" s="15"/>
      <c r="CX103" s="15"/>
      <c r="CY103" s="15"/>
      <c r="CZ103" s="15"/>
      <c r="DA103" s="15"/>
      <c r="DB103" s="15"/>
      <c r="DC103" s="15"/>
      <c r="DD103" s="15"/>
      <c r="DE103" s="15"/>
      <c r="DF103" s="15"/>
      <c r="DG103" s="15"/>
      <c r="DH103" s="15"/>
      <c r="DI103" s="15"/>
      <c r="DJ103" s="15"/>
      <c r="DK103" s="15"/>
      <c r="DL103" s="15"/>
      <c r="DM103" s="15"/>
      <c r="DN103" s="15"/>
      <c r="DO103" s="15"/>
      <c r="DP103" s="15"/>
      <c r="DQ103" s="15"/>
      <c r="DR103" s="15"/>
      <c r="DS103" s="15"/>
      <c r="DT103" s="15"/>
      <c r="DU103" s="15"/>
      <c r="DV103" s="15"/>
      <c r="DW103" s="15"/>
      <c r="DX103" s="15"/>
      <c r="DY103" s="15"/>
      <c r="DZ103" s="15"/>
      <c r="EA103" s="15"/>
      <c r="EB103" s="15"/>
      <c r="EC103" s="15"/>
      <c r="ED103" s="15"/>
      <c r="EE103" s="15"/>
      <c r="EF103" s="15"/>
      <c r="EG103" s="15"/>
      <c r="EH103" s="15"/>
      <c r="EI103" s="15"/>
      <c r="EJ103" s="15"/>
      <c r="EK103" s="15"/>
      <c r="EL103" s="15"/>
      <c r="EM103" s="15"/>
      <c r="EN103" s="15"/>
      <c r="EO103" s="15"/>
      <c r="EP103" s="15"/>
      <c r="EQ103" s="15"/>
      <c r="ER103" s="15"/>
      <c r="ES103" s="15"/>
      <c r="ET103" s="15"/>
      <c r="EU103" s="15"/>
      <c r="EV103" s="15"/>
      <c r="EW103" s="15"/>
      <c r="EX103" s="15"/>
      <c r="EY103" s="15"/>
      <c r="EZ103" s="15"/>
      <c r="FA103" s="15"/>
      <c r="FB103" s="15"/>
      <c r="FC103" s="11"/>
      <c r="FO103" s="11"/>
      <c r="FP103" s="11"/>
      <c r="GB103" s="11"/>
    </row>
    <row r="104" spans="1:262" ht="15.9" customHeight="1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  <c r="BM104" s="15"/>
      <c r="BN104" s="15"/>
      <c r="BO104" s="15"/>
      <c r="BP104" s="15"/>
      <c r="BQ104" s="15"/>
      <c r="BR104" s="15"/>
      <c r="BS104" s="15"/>
      <c r="BT104" s="15"/>
      <c r="BU104" s="15"/>
      <c r="BV104" s="15"/>
      <c r="BW104" s="15"/>
      <c r="BX104" s="15"/>
      <c r="BY104" s="15"/>
      <c r="BZ104" s="15"/>
      <c r="CA104" s="15"/>
      <c r="CB104" s="15"/>
      <c r="CC104" s="15"/>
      <c r="CD104" s="15"/>
      <c r="CE104" s="15"/>
      <c r="CF104" s="15"/>
      <c r="CG104" s="15"/>
      <c r="CH104" s="15"/>
      <c r="CI104" s="15"/>
      <c r="CJ104" s="15"/>
      <c r="CK104" s="15"/>
      <c r="CL104" s="15"/>
      <c r="CM104" s="15"/>
      <c r="CN104" s="15"/>
      <c r="CO104" s="15"/>
      <c r="CP104" s="15"/>
      <c r="CQ104" s="15"/>
      <c r="CR104" s="15"/>
      <c r="CS104" s="15"/>
      <c r="CT104" s="15"/>
      <c r="CU104" s="15"/>
      <c r="CV104" s="15"/>
      <c r="CW104" s="15"/>
      <c r="CX104" s="15"/>
      <c r="CY104" s="15"/>
      <c r="CZ104" s="15"/>
      <c r="DA104" s="15"/>
      <c r="DB104" s="15"/>
      <c r="DC104" s="15"/>
      <c r="DD104" s="15"/>
      <c r="DE104" s="15"/>
      <c r="DF104" s="15"/>
      <c r="DG104" s="15"/>
      <c r="DH104" s="15"/>
      <c r="DI104" s="15"/>
      <c r="DJ104" s="15"/>
      <c r="DK104" s="15"/>
      <c r="DL104" s="15"/>
      <c r="DM104" s="15"/>
      <c r="DN104" s="15"/>
      <c r="DO104" s="15"/>
      <c r="DP104" s="15"/>
      <c r="DQ104" s="15"/>
      <c r="DR104" s="15"/>
      <c r="DS104" s="15"/>
      <c r="DT104" s="15"/>
      <c r="DU104" s="15"/>
      <c r="DV104" s="15"/>
      <c r="DW104" s="15"/>
      <c r="DX104" s="15"/>
      <c r="DY104" s="15"/>
      <c r="DZ104" s="15"/>
      <c r="EA104" s="15"/>
      <c r="EB104" s="15"/>
      <c r="EC104" s="15"/>
      <c r="ED104" s="15"/>
      <c r="EE104" s="15"/>
      <c r="EF104" s="15"/>
      <c r="EG104" s="15"/>
      <c r="EH104" s="15"/>
      <c r="EI104" s="15"/>
      <c r="EJ104" s="15"/>
      <c r="EK104" s="15"/>
      <c r="EL104" s="15"/>
      <c r="EM104" s="15"/>
      <c r="EN104" s="15"/>
      <c r="EO104" s="15"/>
      <c r="EP104" s="15"/>
      <c r="EQ104" s="15"/>
      <c r="ER104" s="15"/>
      <c r="ES104" s="15"/>
      <c r="ET104" s="15"/>
      <c r="EU104" s="15"/>
      <c r="EV104" s="15"/>
      <c r="EW104" s="15"/>
      <c r="EX104" s="15"/>
      <c r="EY104" s="15"/>
      <c r="EZ104" s="15"/>
      <c r="FA104" s="15"/>
      <c r="FB104" s="15"/>
    </row>
    <row r="105" spans="1:262" ht="15.9" customHeight="1">
      <c r="A105" s="22" t="s">
        <v>45</v>
      </c>
      <c r="B105" s="22"/>
      <c r="C105" s="83">
        <v>2006</v>
      </c>
      <c r="D105" s="84"/>
      <c r="E105" s="84"/>
      <c r="F105" s="84"/>
      <c r="G105" s="84"/>
      <c r="H105" s="84"/>
      <c r="I105" s="84"/>
      <c r="J105" s="84"/>
      <c r="K105" s="84"/>
      <c r="L105" s="84"/>
      <c r="M105" s="84"/>
      <c r="N105" s="85"/>
      <c r="O105" s="79" t="s">
        <v>51</v>
      </c>
      <c r="P105" s="83">
        <v>2007</v>
      </c>
      <c r="Q105" s="84"/>
      <c r="R105" s="84"/>
      <c r="S105" s="84"/>
      <c r="T105" s="84"/>
      <c r="U105" s="84"/>
      <c r="V105" s="84"/>
      <c r="W105" s="84"/>
      <c r="X105" s="84"/>
      <c r="Y105" s="84"/>
      <c r="Z105" s="84"/>
      <c r="AA105" s="85"/>
      <c r="AB105" s="79" t="s">
        <v>52</v>
      </c>
      <c r="AC105" s="83">
        <v>2008</v>
      </c>
      <c r="AD105" s="84"/>
      <c r="AE105" s="84"/>
      <c r="AF105" s="84"/>
      <c r="AG105" s="84"/>
      <c r="AH105" s="84"/>
      <c r="AI105" s="84"/>
      <c r="AJ105" s="84"/>
      <c r="AK105" s="84"/>
      <c r="AL105" s="84"/>
      <c r="AM105" s="84"/>
      <c r="AN105" s="85"/>
      <c r="AO105" s="79" t="s">
        <v>53</v>
      </c>
      <c r="AP105" s="83">
        <v>2009</v>
      </c>
      <c r="AQ105" s="84"/>
      <c r="AR105" s="84"/>
      <c r="AS105" s="84"/>
      <c r="AT105" s="84"/>
      <c r="AU105" s="84"/>
      <c r="AV105" s="84"/>
      <c r="AW105" s="84"/>
      <c r="AX105" s="84"/>
      <c r="AY105" s="84"/>
      <c r="AZ105" s="84"/>
      <c r="BA105" s="85"/>
      <c r="BB105" s="79" t="s">
        <v>54</v>
      </c>
      <c r="BC105" s="83">
        <v>2010</v>
      </c>
      <c r="BD105" s="84"/>
      <c r="BE105" s="84"/>
      <c r="BF105" s="84"/>
      <c r="BG105" s="84"/>
      <c r="BH105" s="84"/>
      <c r="BI105" s="84"/>
      <c r="BJ105" s="84"/>
      <c r="BK105" s="84"/>
      <c r="BL105" s="84"/>
      <c r="BM105" s="84"/>
      <c r="BN105" s="85"/>
      <c r="BO105" s="79" t="s">
        <v>55</v>
      </c>
      <c r="BP105" s="83">
        <v>2011</v>
      </c>
      <c r="BQ105" s="84"/>
      <c r="BR105" s="84"/>
      <c r="BS105" s="84"/>
      <c r="BT105" s="84"/>
      <c r="BU105" s="84"/>
      <c r="BV105" s="84"/>
      <c r="BW105" s="84"/>
      <c r="BX105" s="84"/>
      <c r="BY105" s="84"/>
      <c r="BZ105" s="84"/>
      <c r="CA105" s="85"/>
      <c r="CB105" s="79" t="s">
        <v>56</v>
      </c>
      <c r="CC105" s="83">
        <v>2012</v>
      </c>
      <c r="CD105" s="84"/>
      <c r="CE105" s="84"/>
      <c r="CF105" s="84"/>
      <c r="CG105" s="84"/>
      <c r="CH105" s="84"/>
      <c r="CI105" s="84"/>
      <c r="CJ105" s="84"/>
      <c r="CK105" s="84"/>
      <c r="CL105" s="84"/>
      <c r="CM105" s="84"/>
      <c r="CN105" s="85"/>
      <c r="CO105" s="79" t="s">
        <v>57</v>
      </c>
      <c r="CP105" s="83">
        <v>2013</v>
      </c>
      <c r="CQ105" s="84"/>
      <c r="CR105" s="84"/>
      <c r="CS105" s="84"/>
      <c r="CT105" s="84"/>
      <c r="CU105" s="84"/>
      <c r="CV105" s="84"/>
      <c r="CW105" s="84"/>
      <c r="CX105" s="84"/>
      <c r="CY105" s="84"/>
      <c r="CZ105" s="84"/>
      <c r="DA105" s="85"/>
      <c r="DB105" s="79" t="s">
        <v>58</v>
      </c>
      <c r="DC105" s="83">
        <v>2014</v>
      </c>
      <c r="DD105" s="84"/>
      <c r="DE105" s="84"/>
      <c r="DF105" s="84"/>
      <c r="DG105" s="84"/>
      <c r="DH105" s="84"/>
      <c r="DI105" s="84"/>
      <c r="DJ105" s="84"/>
      <c r="DK105" s="84"/>
      <c r="DL105" s="84"/>
      <c r="DM105" s="84"/>
      <c r="DN105" s="85"/>
      <c r="DO105" s="79" t="s">
        <v>59</v>
      </c>
      <c r="DP105" s="83">
        <v>2015</v>
      </c>
      <c r="DQ105" s="84"/>
      <c r="DR105" s="84"/>
      <c r="DS105" s="84"/>
      <c r="DT105" s="84"/>
      <c r="DU105" s="84"/>
      <c r="DV105" s="84"/>
      <c r="DW105" s="84"/>
      <c r="DX105" s="84"/>
      <c r="DY105" s="84"/>
      <c r="DZ105" s="84"/>
      <c r="EA105" s="85"/>
      <c r="EB105" s="79" t="s">
        <v>60</v>
      </c>
      <c r="EC105" s="75">
        <v>2016</v>
      </c>
      <c r="ED105" s="75"/>
      <c r="EE105" s="75"/>
      <c r="EF105" s="75"/>
      <c r="EG105" s="75"/>
      <c r="EH105" s="75"/>
      <c r="EI105" s="75"/>
      <c r="EJ105" s="75"/>
      <c r="EK105" s="75"/>
      <c r="EL105" s="75"/>
      <c r="EM105" s="75"/>
      <c r="EN105" s="75"/>
      <c r="EO105" s="79" t="s">
        <v>61</v>
      </c>
      <c r="EP105" s="75">
        <v>2017</v>
      </c>
      <c r="EQ105" s="75"/>
      <c r="ER105" s="75"/>
      <c r="ES105" s="75"/>
      <c r="ET105" s="75"/>
      <c r="EU105" s="75"/>
      <c r="EV105" s="75"/>
      <c r="EW105" s="75"/>
      <c r="EX105" s="75"/>
      <c r="EY105" s="75"/>
      <c r="EZ105" s="75"/>
      <c r="FA105" s="75"/>
      <c r="FB105" s="79" t="s">
        <v>62</v>
      </c>
      <c r="FC105" s="75">
        <v>2018</v>
      </c>
      <c r="FD105" s="75"/>
      <c r="FE105" s="75"/>
      <c r="FF105" s="75"/>
      <c r="FG105" s="75"/>
      <c r="FH105" s="75"/>
      <c r="FI105" s="75"/>
      <c r="FJ105" s="75"/>
      <c r="FK105" s="75"/>
      <c r="FL105" s="75"/>
      <c r="FM105" s="75"/>
      <c r="FN105" s="75"/>
      <c r="FO105" s="79" t="s">
        <v>63</v>
      </c>
      <c r="FP105" s="75">
        <v>2019</v>
      </c>
      <c r="FQ105" s="75"/>
      <c r="FR105" s="75"/>
      <c r="FS105" s="75"/>
      <c r="FT105" s="75"/>
      <c r="FU105" s="75"/>
      <c r="FV105" s="75"/>
      <c r="FW105" s="75"/>
      <c r="FX105" s="75"/>
      <c r="FY105" s="75"/>
      <c r="FZ105" s="75"/>
      <c r="GA105" s="75"/>
      <c r="GB105" s="79" t="s">
        <v>64</v>
      </c>
      <c r="GC105" s="75">
        <v>2020</v>
      </c>
      <c r="GD105" s="75"/>
      <c r="GE105" s="75"/>
      <c r="GF105" s="75"/>
      <c r="GG105" s="75"/>
      <c r="GH105" s="75"/>
      <c r="GI105" s="75"/>
      <c r="GJ105" s="75"/>
      <c r="GK105" s="75"/>
      <c r="GL105" s="75"/>
      <c r="GM105" s="75"/>
      <c r="GN105" s="75"/>
      <c r="GO105" s="76" t="s">
        <v>65</v>
      </c>
      <c r="GP105" s="75">
        <v>2021</v>
      </c>
      <c r="GQ105" s="75"/>
      <c r="GR105" s="75"/>
      <c r="GS105" s="75"/>
      <c r="GT105" s="75"/>
      <c r="GU105" s="75"/>
      <c r="GV105" s="75"/>
      <c r="GW105" s="75"/>
      <c r="GX105" s="75"/>
      <c r="GY105" s="75"/>
      <c r="GZ105" s="75"/>
      <c r="HA105" s="75"/>
      <c r="HB105" s="76" t="s">
        <v>66</v>
      </c>
      <c r="HC105" s="75">
        <v>2022</v>
      </c>
      <c r="HD105" s="75"/>
      <c r="HE105" s="75"/>
      <c r="HF105" s="75"/>
      <c r="HG105" s="75"/>
      <c r="HH105" s="75"/>
      <c r="HI105" s="75"/>
      <c r="HJ105" s="75"/>
      <c r="HK105" s="75"/>
      <c r="HL105" s="75"/>
      <c r="HM105" s="75"/>
      <c r="HN105" s="75"/>
      <c r="HO105" s="76" t="s">
        <v>67</v>
      </c>
      <c r="HP105" s="75">
        <v>2023</v>
      </c>
      <c r="HQ105" s="75"/>
      <c r="HR105" s="75"/>
      <c r="HS105" s="75"/>
      <c r="HT105" s="75"/>
      <c r="HU105" s="75"/>
      <c r="HV105" s="75"/>
      <c r="HW105" s="75"/>
      <c r="HX105" s="75"/>
      <c r="HY105" s="75"/>
      <c r="HZ105" s="75"/>
      <c r="IA105" s="75"/>
      <c r="IB105" s="76" t="s">
        <v>68</v>
      </c>
      <c r="IC105" s="75">
        <v>2024</v>
      </c>
      <c r="ID105" s="75"/>
      <c r="IE105" s="75"/>
      <c r="IF105" s="75"/>
      <c r="IG105" s="75"/>
      <c r="IH105" s="75"/>
      <c r="II105" s="75"/>
      <c r="IJ105" s="75"/>
      <c r="IK105" s="75"/>
      <c r="IL105" s="75"/>
      <c r="IM105" s="75"/>
      <c r="IN105" s="75"/>
      <c r="IO105" s="76" t="s">
        <v>69</v>
      </c>
      <c r="IP105" s="75">
        <v>2025</v>
      </c>
      <c r="IQ105" s="75"/>
      <c r="IR105" s="75"/>
      <c r="IS105" s="75"/>
      <c r="IT105" s="75"/>
      <c r="IU105" s="75"/>
      <c r="IV105" s="75"/>
      <c r="IW105" s="75"/>
      <c r="IX105" s="75"/>
      <c r="IY105" s="75"/>
      <c r="IZ105" s="75"/>
      <c r="JA105" s="75"/>
      <c r="JB105" s="76" t="s">
        <v>70</v>
      </c>
    </row>
    <row r="106" spans="1:262" ht="15.9" customHeight="1">
      <c r="A106" s="23"/>
      <c r="B106" s="23"/>
      <c r="C106" s="16" t="s">
        <v>71</v>
      </c>
      <c r="D106" s="16" t="s">
        <v>72</v>
      </c>
      <c r="E106" s="16" t="s">
        <v>73</v>
      </c>
      <c r="F106" s="16" t="s">
        <v>74</v>
      </c>
      <c r="G106" s="16" t="s">
        <v>75</v>
      </c>
      <c r="H106" s="16" t="s">
        <v>76</v>
      </c>
      <c r="I106" s="16" t="s">
        <v>77</v>
      </c>
      <c r="J106" s="16" t="s">
        <v>78</v>
      </c>
      <c r="K106" s="16" t="s">
        <v>79</v>
      </c>
      <c r="L106" s="16" t="s">
        <v>80</v>
      </c>
      <c r="M106" s="16" t="s">
        <v>81</v>
      </c>
      <c r="N106" s="16" t="s">
        <v>82</v>
      </c>
      <c r="O106" s="80"/>
      <c r="P106" s="16" t="s">
        <v>71</v>
      </c>
      <c r="Q106" s="16" t="s">
        <v>72</v>
      </c>
      <c r="R106" s="16" t="s">
        <v>73</v>
      </c>
      <c r="S106" s="16" t="s">
        <v>74</v>
      </c>
      <c r="T106" s="16" t="s">
        <v>75</v>
      </c>
      <c r="U106" s="16" t="s">
        <v>76</v>
      </c>
      <c r="V106" s="16" t="s">
        <v>77</v>
      </c>
      <c r="W106" s="16" t="s">
        <v>78</v>
      </c>
      <c r="X106" s="16" t="s">
        <v>79</v>
      </c>
      <c r="Y106" s="16" t="s">
        <v>80</v>
      </c>
      <c r="Z106" s="16" t="s">
        <v>81</v>
      </c>
      <c r="AA106" s="16" t="s">
        <v>82</v>
      </c>
      <c r="AB106" s="80"/>
      <c r="AC106" s="16" t="s">
        <v>71</v>
      </c>
      <c r="AD106" s="16" t="s">
        <v>72</v>
      </c>
      <c r="AE106" s="16" t="s">
        <v>73</v>
      </c>
      <c r="AF106" s="16" t="s">
        <v>74</v>
      </c>
      <c r="AG106" s="16" t="s">
        <v>75</v>
      </c>
      <c r="AH106" s="16" t="s">
        <v>76</v>
      </c>
      <c r="AI106" s="16" t="s">
        <v>77</v>
      </c>
      <c r="AJ106" s="16" t="s">
        <v>78</v>
      </c>
      <c r="AK106" s="16" t="s">
        <v>79</v>
      </c>
      <c r="AL106" s="16" t="s">
        <v>80</v>
      </c>
      <c r="AM106" s="16" t="s">
        <v>81</v>
      </c>
      <c r="AN106" s="16" t="s">
        <v>82</v>
      </c>
      <c r="AO106" s="80"/>
      <c r="AP106" s="16" t="s">
        <v>71</v>
      </c>
      <c r="AQ106" s="16" t="s">
        <v>72</v>
      </c>
      <c r="AR106" s="16" t="s">
        <v>73</v>
      </c>
      <c r="AS106" s="16" t="s">
        <v>74</v>
      </c>
      <c r="AT106" s="16" t="s">
        <v>75</v>
      </c>
      <c r="AU106" s="16" t="s">
        <v>76</v>
      </c>
      <c r="AV106" s="16" t="s">
        <v>77</v>
      </c>
      <c r="AW106" s="16" t="s">
        <v>78</v>
      </c>
      <c r="AX106" s="16" t="s">
        <v>79</v>
      </c>
      <c r="AY106" s="16" t="s">
        <v>80</v>
      </c>
      <c r="AZ106" s="16" t="s">
        <v>81</v>
      </c>
      <c r="BA106" s="16" t="s">
        <v>82</v>
      </c>
      <c r="BB106" s="80"/>
      <c r="BC106" s="16" t="s">
        <v>71</v>
      </c>
      <c r="BD106" s="16" t="s">
        <v>72</v>
      </c>
      <c r="BE106" s="16" t="s">
        <v>73</v>
      </c>
      <c r="BF106" s="16" t="s">
        <v>74</v>
      </c>
      <c r="BG106" s="16" t="s">
        <v>75</v>
      </c>
      <c r="BH106" s="16" t="s">
        <v>76</v>
      </c>
      <c r="BI106" s="16" t="s">
        <v>77</v>
      </c>
      <c r="BJ106" s="16" t="s">
        <v>78</v>
      </c>
      <c r="BK106" s="16" t="s">
        <v>79</v>
      </c>
      <c r="BL106" s="16" t="s">
        <v>80</v>
      </c>
      <c r="BM106" s="16" t="s">
        <v>81</v>
      </c>
      <c r="BN106" s="16" t="s">
        <v>82</v>
      </c>
      <c r="BO106" s="80"/>
      <c r="BP106" s="16" t="s">
        <v>71</v>
      </c>
      <c r="BQ106" s="16" t="s">
        <v>72</v>
      </c>
      <c r="BR106" s="16" t="s">
        <v>73</v>
      </c>
      <c r="BS106" s="16" t="s">
        <v>74</v>
      </c>
      <c r="BT106" s="16" t="s">
        <v>75</v>
      </c>
      <c r="BU106" s="16" t="s">
        <v>76</v>
      </c>
      <c r="BV106" s="16" t="s">
        <v>77</v>
      </c>
      <c r="BW106" s="16" t="s">
        <v>78</v>
      </c>
      <c r="BX106" s="16" t="s">
        <v>79</v>
      </c>
      <c r="BY106" s="16" t="s">
        <v>80</v>
      </c>
      <c r="BZ106" s="16" t="s">
        <v>81</v>
      </c>
      <c r="CA106" s="16" t="s">
        <v>82</v>
      </c>
      <c r="CB106" s="80"/>
      <c r="CC106" s="16" t="s">
        <v>71</v>
      </c>
      <c r="CD106" s="16" t="s">
        <v>72</v>
      </c>
      <c r="CE106" s="16" t="s">
        <v>73</v>
      </c>
      <c r="CF106" s="16" t="s">
        <v>74</v>
      </c>
      <c r="CG106" s="16" t="s">
        <v>75</v>
      </c>
      <c r="CH106" s="16" t="s">
        <v>76</v>
      </c>
      <c r="CI106" s="16" t="s">
        <v>77</v>
      </c>
      <c r="CJ106" s="16" t="s">
        <v>78</v>
      </c>
      <c r="CK106" s="16" t="s">
        <v>79</v>
      </c>
      <c r="CL106" s="16" t="s">
        <v>80</v>
      </c>
      <c r="CM106" s="16" t="s">
        <v>81</v>
      </c>
      <c r="CN106" s="16" t="s">
        <v>82</v>
      </c>
      <c r="CO106" s="80"/>
      <c r="CP106" s="16" t="s">
        <v>71</v>
      </c>
      <c r="CQ106" s="16" t="s">
        <v>72</v>
      </c>
      <c r="CR106" s="16" t="s">
        <v>73</v>
      </c>
      <c r="CS106" s="16" t="s">
        <v>74</v>
      </c>
      <c r="CT106" s="16" t="s">
        <v>75</v>
      </c>
      <c r="CU106" s="16" t="s">
        <v>76</v>
      </c>
      <c r="CV106" s="16" t="s">
        <v>77</v>
      </c>
      <c r="CW106" s="16" t="s">
        <v>78</v>
      </c>
      <c r="CX106" s="16" t="s">
        <v>79</v>
      </c>
      <c r="CY106" s="16" t="s">
        <v>80</v>
      </c>
      <c r="CZ106" s="16" t="s">
        <v>81</v>
      </c>
      <c r="DA106" s="16" t="s">
        <v>82</v>
      </c>
      <c r="DB106" s="80"/>
      <c r="DC106" s="16" t="s">
        <v>71</v>
      </c>
      <c r="DD106" s="16" t="s">
        <v>72</v>
      </c>
      <c r="DE106" s="16" t="s">
        <v>73</v>
      </c>
      <c r="DF106" s="16" t="s">
        <v>74</v>
      </c>
      <c r="DG106" s="16" t="s">
        <v>75</v>
      </c>
      <c r="DH106" s="16" t="s">
        <v>76</v>
      </c>
      <c r="DI106" s="16" t="s">
        <v>77</v>
      </c>
      <c r="DJ106" s="16" t="s">
        <v>78</v>
      </c>
      <c r="DK106" s="16" t="s">
        <v>79</v>
      </c>
      <c r="DL106" s="16" t="s">
        <v>80</v>
      </c>
      <c r="DM106" s="16" t="s">
        <v>81</v>
      </c>
      <c r="DN106" s="16" t="s">
        <v>82</v>
      </c>
      <c r="DO106" s="80"/>
      <c r="DP106" s="16" t="s">
        <v>71</v>
      </c>
      <c r="DQ106" s="16" t="s">
        <v>72</v>
      </c>
      <c r="DR106" s="16" t="s">
        <v>73</v>
      </c>
      <c r="DS106" s="16" t="s">
        <v>74</v>
      </c>
      <c r="DT106" s="16" t="s">
        <v>75</v>
      </c>
      <c r="DU106" s="16" t="s">
        <v>76</v>
      </c>
      <c r="DV106" s="16" t="s">
        <v>77</v>
      </c>
      <c r="DW106" s="16" t="s">
        <v>78</v>
      </c>
      <c r="DX106" s="16" t="s">
        <v>79</v>
      </c>
      <c r="DY106" s="16" t="s">
        <v>80</v>
      </c>
      <c r="DZ106" s="16" t="s">
        <v>81</v>
      </c>
      <c r="EA106" s="16" t="s">
        <v>82</v>
      </c>
      <c r="EB106" s="80"/>
      <c r="EC106" s="16" t="s">
        <v>71</v>
      </c>
      <c r="ED106" s="16" t="s">
        <v>72</v>
      </c>
      <c r="EE106" s="16" t="s">
        <v>73</v>
      </c>
      <c r="EF106" s="16" t="s">
        <v>74</v>
      </c>
      <c r="EG106" s="16" t="s">
        <v>75</v>
      </c>
      <c r="EH106" s="16" t="s">
        <v>76</v>
      </c>
      <c r="EI106" s="16" t="s">
        <v>77</v>
      </c>
      <c r="EJ106" s="16" t="s">
        <v>78</v>
      </c>
      <c r="EK106" s="16" t="s">
        <v>79</v>
      </c>
      <c r="EL106" s="16" t="s">
        <v>80</v>
      </c>
      <c r="EM106" s="16" t="s">
        <v>81</v>
      </c>
      <c r="EN106" s="16" t="s">
        <v>82</v>
      </c>
      <c r="EO106" s="80"/>
      <c r="EP106" s="16" t="s">
        <v>71</v>
      </c>
      <c r="EQ106" s="16" t="s">
        <v>72</v>
      </c>
      <c r="ER106" s="16" t="s">
        <v>73</v>
      </c>
      <c r="ES106" s="16" t="s">
        <v>74</v>
      </c>
      <c r="ET106" s="16" t="s">
        <v>75</v>
      </c>
      <c r="EU106" s="16" t="s">
        <v>76</v>
      </c>
      <c r="EV106" s="16" t="s">
        <v>77</v>
      </c>
      <c r="EW106" s="16" t="s">
        <v>78</v>
      </c>
      <c r="EX106" s="16" t="s">
        <v>79</v>
      </c>
      <c r="EY106" s="16" t="s">
        <v>80</v>
      </c>
      <c r="EZ106" s="16" t="s">
        <v>81</v>
      </c>
      <c r="FA106" s="16" t="s">
        <v>82</v>
      </c>
      <c r="FB106" s="80"/>
      <c r="FC106" s="16" t="s">
        <v>71</v>
      </c>
      <c r="FD106" s="16" t="s">
        <v>72</v>
      </c>
      <c r="FE106" s="16" t="s">
        <v>73</v>
      </c>
      <c r="FF106" s="16" t="s">
        <v>74</v>
      </c>
      <c r="FG106" s="16" t="s">
        <v>75</v>
      </c>
      <c r="FH106" s="16" t="s">
        <v>76</v>
      </c>
      <c r="FI106" s="16" t="s">
        <v>77</v>
      </c>
      <c r="FJ106" s="16" t="s">
        <v>78</v>
      </c>
      <c r="FK106" s="16" t="s">
        <v>79</v>
      </c>
      <c r="FL106" s="16" t="s">
        <v>80</v>
      </c>
      <c r="FM106" s="16" t="s">
        <v>81</v>
      </c>
      <c r="FN106" s="16" t="s">
        <v>82</v>
      </c>
      <c r="FO106" s="80"/>
      <c r="FP106" s="16" t="s">
        <v>71</v>
      </c>
      <c r="FQ106" s="16" t="s">
        <v>72</v>
      </c>
      <c r="FR106" s="16" t="s">
        <v>73</v>
      </c>
      <c r="FS106" s="16" t="s">
        <v>74</v>
      </c>
      <c r="FT106" s="16" t="s">
        <v>75</v>
      </c>
      <c r="FU106" s="16" t="s">
        <v>76</v>
      </c>
      <c r="FV106" s="16" t="s">
        <v>77</v>
      </c>
      <c r="FW106" s="16" t="s">
        <v>78</v>
      </c>
      <c r="FX106" s="16" t="s">
        <v>79</v>
      </c>
      <c r="FY106" s="16" t="s">
        <v>80</v>
      </c>
      <c r="FZ106" s="16" t="s">
        <v>81</v>
      </c>
      <c r="GA106" s="16" t="s">
        <v>82</v>
      </c>
      <c r="GB106" s="80"/>
      <c r="GC106" s="16" t="s">
        <v>71</v>
      </c>
      <c r="GD106" s="16" t="s">
        <v>72</v>
      </c>
      <c r="GE106" s="16" t="s">
        <v>73</v>
      </c>
      <c r="GF106" s="16" t="s">
        <v>74</v>
      </c>
      <c r="GG106" s="16" t="s">
        <v>75</v>
      </c>
      <c r="GH106" s="16" t="s">
        <v>76</v>
      </c>
      <c r="GI106" s="16" t="s">
        <v>77</v>
      </c>
      <c r="GJ106" s="16" t="s">
        <v>78</v>
      </c>
      <c r="GK106" s="16" t="s">
        <v>79</v>
      </c>
      <c r="GL106" s="16" t="s">
        <v>80</v>
      </c>
      <c r="GM106" s="16" t="s">
        <v>81</v>
      </c>
      <c r="GN106" s="16" t="s">
        <v>82</v>
      </c>
      <c r="GO106" s="76"/>
      <c r="GP106" s="16" t="s">
        <v>71</v>
      </c>
      <c r="GQ106" s="16" t="s">
        <v>72</v>
      </c>
      <c r="GR106" s="16" t="s">
        <v>73</v>
      </c>
      <c r="GS106" s="16" t="s">
        <v>74</v>
      </c>
      <c r="GT106" s="16" t="s">
        <v>75</v>
      </c>
      <c r="GU106" s="16" t="s">
        <v>76</v>
      </c>
      <c r="GV106" s="16" t="s">
        <v>77</v>
      </c>
      <c r="GW106" s="16" t="s">
        <v>78</v>
      </c>
      <c r="GX106" s="16" t="s">
        <v>84</v>
      </c>
      <c r="GY106" s="16" t="s">
        <v>80</v>
      </c>
      <c r="GZ106" s="16" t="s">
        <v>81</v>
      </c>
      <c r="HA106" s="16" t="s">
        <v>82</v>
      </c>
      <c r="HB106" s="76"/>
      <c r="HC106" s="16" t="s">
        <v>71</v>
      </c>
      <c r="HD106" s="16" t="s">
        <v>72</v>
      </c>
      <c r="HE106" s="16" t="s">
        <v>73</v>
      </c>
      <c r="HF106" s="16" t="s">
        <v>74</v>
      </c>
      <c r="HG106" s="16" t="s">
        <v>75</v>
      </c>
      <c r="HH106" s="16" t="s">
        <v>76</v>
      </c>
      <c r="HI106" s="16" t="s">
        <v>77</v>
      </c>
      <c r="HJ106" s="16" t="s">
        <v>78</v>
      </c>
      <c r="HK106" s="16" t="s">
        <v>84</v>
      </c>
      <c r="HL106" s="16" t="s">
        <v>80</v>
      </c>
      <c r="HM106" s="16" t="s">
        <v>81</v>
      </c>
      <c r="HN106" s="16" t="s">
        <v>82</v>
      </c>
      <c r="HO106" s="76"/>
      <c r="HP106" s="16" t="s">
        <v>71</v>
      </c>
      <c r="HQ106" s="16" t="s">
        <v>72</v>
      </c>
      <c r="HR106" s="16" t="s">
        <v>73</v>
      </c>
      <c r="HS106" s="16" t="s">
        <v>74</v>
      </c>
      <c r="HT106" s="16" t="s">
        <v>75</v>
      </c>
      <c r="HU106" s="16" t="s">
        <v>76</v>
      </c>
      <c r="HV106" s="16" t="s">
        <v>77</v>
      </c>
      <c r="HW106" s="16" t="s">
        <v>78</v>
      </c>
      <c r="HX106" s="16" t="s">
        <v>84</v>
      </c>
      <c r="HY106" s="16" t="s">
        <v>80</v>
      </c>
      <c r="HZ106" s="16" t="s">
        <v>81</v>
      </c>
      <c r="IA106" s="16" t="s">
        <v>82</v>
      </c>
      <c r="IB106" s="76"/>
      <c r="IC106" s="16" t="s">
        <v>71</v>
      </c>
      <c r="ID106" s="16" t="s">
        <v>72</v>
      </c>
      <c r="IE106" s="16" t="s">
        <v>73</v>
      </c>
      <c r="IF106" s="16" t="s">
        <v>74</v>
      </c>
      <c r="IG106" s="16" t="s">
        <v>75</v>
      </c>
      <c r="IH106" s="16" t="s">
        <v>76</v>
      </c>
      <c r="II106" s="16" t="s">
        <v>77</v>
      </c>
      <c r="IJ106" s="16" t="s">
        <v>78</v>
      </c>
      <c r="IK106" s="16" t="s">
        <v>84</v>
      </c>
      <c r="IL106" s="16" t="s">
        <v>80</v>
      </c>
      <c r="IM106" s="16" t="s">
        <v>81</v>
      </c>
      <c r="IN106" s="16" t="s">
        <v>82</v>
      </c>
      <c r="IO106" s="76"/>
      <c r="IP106" s="16" t="s">
        <v>71</v>
      </c>
      <c r="IQ106" s="16" t="s">
        <v>72</v>
      </c>
      <c r="IR106" s="16" t="s">
        <v>73</v>
      </c>
      <c r="IS106" s="16" t="s">
        <v>74</v>
      </c>
      <c r="IT106" s="16" t="s">
        <v>75</v>
      </c>
      <c r="IU106" s="16" t="s">
        <v>76</v>
      </c>
      <c r="IV106" s="16" t="s">
        <v>77</v>
      </c>
      <c r="IW106" s="16" t="s">
        <v>78</v>
      </c>
      <c r="IX106" s="16" t="s">
        <v>84</v>
      </c>
      <c r="IY106" s="16" t="s">
        <v>80</v>
      </c>
      <c r="IZ106" s="16" t="s">
        <v>81</v>
      </c>
      <c r="JA106" s="16" t="s">
        <v>82</v>
      </c>
      <c r="JB106" s="76"/>
    </row>
    <row r="107" spans="1:262" ht="15.9" customHeight="1">
      <c r="A107" s="17" t="s">
        <v>102</v>
      </c>
      <c r="B107" s="17" t="s">
        <v>6</v>
      </c>
      <c r="C107" s="18">
        <v>0</v>
      </c>
      <c r="D107" s="18">
        <v>0</v>
      </c>
      <c r="E107" s="18">
        <v>0</v>
      </c>
      <c r="F107" s="18">
        <v>0</v>
      </c>
      <c r="G107" s="18">
        <v>0</v>
      </c>
      <c r="H107" s="18">
        <v>0</v>
      </c>
      <c r="I107" s="18">
        <v>0</v>
      </c>
      <c r="J107" s="18">
        <v>0</v>
      </c>
      <c r="K107" s="18">
        <v>0</v>
      </c>
      <c r="L107" s="18">
        <v>0</v>
      </c>
      <c r="M107" s="18">
        <v>0</v>
      </c>
      <c r="N107" s="18">
        <v>0</v>
      </c>
      <c r="O107" s="18">
        <f>SUM(C107:N107)</f>
        <v>0</v>
      </c>
      <c r="P107" s="18">
        <v>0</v>
      </c>
      <c r="Q107" s="18">
        <v>0</v>
      </c>
      <c r="R107" s="18">
        <v>0</v>
      </c>
      <c r="S107" s="18">
        <v>0</v>
      </c>
      <c r="T107" s="18">
        <v>0</v>
      </c>
      <c r="U107" s="18">
        <v>0</v>
      </c>
      <c r="V107" s="18">
        <v>0</v>
      </c>
      <c r="W107" s="18">
        <v>0</v>
      </c>
      <c r="X107" s="18">
        <v>0</v>
      </c>
      <c r="Y107" s="18">
        <v>0</v>
      </c>
      <c r="Z107" s="18">
        <v>0</v>
      </c>
      <c r="AA107" s="18">
        <v>0</v>
      </c>
      <c r="AB107" s="18">
        <f>SUM(P107:AA107)</f>
        <v>0</v>
      </c>
      <c r="AC107" s="18">
        <v>0</v>
      </c>
      <c r="AD107" s="18">
        <v>0</v>
      </c>
      <c r="AE107" s="18">
        <v>0</v>
      </c>
      <c r="AF107" s="18">
        <v>0</v>
      </c>
      <c r="AG107" s="18">
        <v>0</v>
      </c>
      <c r="AH107" s="18">
        <v>0</v>
      </c>
      <c r="AI107" s="18">
        <v>0</v>
      </c>
      <c r="AJ107" s="18">
        <v>0</v>
      </c>
      <c r="AK107" s="18">
        <v>0</v>
      </c>
      <c r="AL107" s="18">
        <v>0</v>
      </c>
      <c r="AM107" s="18">
        <v>0</v>
      </c>
      <c r="AN107" s="18">
        <v>0</v>
      </c>
      <c r="AO107" s="18">
        <f>SUM(AC107:AN107)</f>
        <v>0</v>
      </c>
      <c r="AP107" s="18">
        <v>0</v>
      </c>
      <c r="AQ107" s="18">
        <v>0</v>
      </c>
      <c r="AR107" s="18">
        <v>2</v>
      </c>
      <c r="AS107" s="18">
        <v>0</v>
      </c>
      <c r="AT107" s="18">
        <v>0</v>
      </c>
      <c r="AU107" s="18">
        <v>0</v>
      </c>
      <c r="AV107" s="18">
        <v>0</v>
      </c>
      <c r="AW107" s="18">
        <v>2</v>
      </c>
      <c r="AX107" s="18">
        <v>0</v>
      </c>
      <c r="AY107" s="18">
        <v>0</v>
      </c>
      <c r="AZ107" s="18">
        <v>0</v>
      </c>
      <c r="BA107" s="18">
        <v>0</v>
      </c>
      <c r="BB107" s="18">
        <f t="shared" ref="BB107:BB118" si="189">SUM(AP107:BA107)</f>
        <v>4</v>
      </c>
      <c r="BC107" s="18">
        <v>0</v>
      </c>
      <c r="BD107" s="18">
        <v>0</v>
      </c>
      <c r="BE107" s="18">
        <v>2</v>
      </c>
      <c r="BF107" s="18">
        <v>0</v>
      </c>
      <c r="BG107" s="18">
        <v>0</v>
      </c>
      <c r="BH107" s="18">
        <v>6</v>
      </c>
      <c r="BI107" s="18">
        <v>0</v>
      </c>
      <c r="BJ107" s="18">
        <v>0</v>
      </c>
      <c r="BK107" s="18">
        <v>0</v>
      </c>
      <c r="BL107" s="18">
        <v>0</v>
      </c>
      <c r="BM107" s="18">
        <v>0</v>
      </c>
      <c r="BN107" s="18">
        <v>2</v>
      </c>
      <c r="BO107" s="18">
        <f t="shared" ref="BO107:BO118" si="190">SUM(BC107:BN107)</f>
        <v>10</v>
      </c>
      <c r="BP107" s="18">
        <v>0</v>
      </c>
      <c r="BQ107" s="18">
        <v>0</v>
      </c>
      <c r="BR107" s="18">
        <v>0</v>
      </c>
      <c r="BS107" s="18">
        <v>2</v>
      </c>
      <c r="BT107" s="18">
        <v>0</v>
      </c>
      <c r="BU107" s="18">
        <v>0</v>
      </c>
      <c r="BV107" s="18">
        <v>0</v>
      </c>
      <c r="BW107" s="18">
        <v>0</v>
      </c>
      <c r="BX107" s="18">
        <v>0</v>
      </c>
      <c r="BY107" s="18">
        <v>0</v>
      </c>
      <c r="BZ107" s="18">
        <v>4</v>
      </c>
      <c r="CA107" s="18">
        <v>0</v>
      </c>
      <c r="CB107" s="18">
        <f t="shared" ref="CB107:CB118" si="191">SUM(BP107:CA107)</f>
        <v>6</v>
      </c>
      <c r="CC107" s="18">
        <v>0</v>
      </c>
      <c r="CD107" s="18">
        <v>0</v>
      </c>
      <c r="CE107" s="18">
        <v>0</v>
      </c>
      <c r="CF107" s="18">
        <v>0</v>
      </c>
      <c r="CG107" s="18">
        <v>0</v>
      </c>
      <c r="CH107" s="18">
        <v>0</v>
      </c>
      <c r="CI107" s="18">
        <v>0</v>
      </c>
      <c r="CJ107" s="18">
        <v>0</v>
      </c>
      <c r="CK107" s="18">
        <v>0</v>
      </c>
      <c r="CL107" s="18">
        <v>0</v>
      </c>
      <c r="CM107" s="18">
        <v>0</v>
      </c>
      <c r="CN107" s="18">
        <v>0</v>
      </c>
      <c r="CO107" s="18">
        <f t="shared" ref="CO107:CO118" si="192">SUM(CC107:CN107)</f>
        <v>0</v>
      </c>
      <c r="CP107" s="18">
        <v>0</v>
      </c>
      <c r="CQ107" s="18">
        <v>0</v>
      </c>
      <c r="CR107" s="18">
        <v>0</v>
      </c>
      <c r="CS107" s="18">
        <v>0</v>
      </c>
      <c r="CT107" s="18">
        <v>0</v>
      </c>
      <c r="CU107" s="18">
        <v>0</v>
      </c>
      <c r="CV107" s="18">
        <v>0</v>
      </c>
      <c r="CW107" s="18">
        <v>0</v>
      </c>
      <c r="CX107" s="18">
        <v>0</v>
      </c>
      <c r="CY107" s="18">
        <v>0</v>
      </c>
      <c r="CZ107" s="18">
        <v>0</v>
      </c>
      <c r="DA107" s="18">
        <v>0</v>
      </c>
      <c r="DB107" s="18">
        <f t="shared" ref="DB107:DB118" si="193">SUM(CP107:DA107)</f>
        <v>0</v>
      </c>
      <c r="DC107" s="18">
        <v>0</v>
      </c>
      <c r="DD107" s="18">
        <v>0</v>
      </c>
      <c r="DE107" s="18">
        <v>0</v>
      </c>
      <c r="DF107" s="18">
        <v>0</v>
      </c>
      <c r="DG107" s="18">
        <v>0</v>
      </c>
      <c r="DH107" s="18">
        <v>0</v>
      </c>
      <c r="DI107" s="18">
        <v>0</v>
      </c>
      <c r="DJ107" s="18">
        <v>4</v>
      </c>
      <c r="DK107" s="18">
        <v>0</v>
      </c>
      <c r="DL107" s="18">
        <v>0</v>
      </c>
      <c r="DM107" s="18">
        <v>0</v>
      </c>
      <c r="DN107" s="18">
        <v>0</v>
      </c>
      <c r="DO107" s="18">
        <f t="shared" ref="DO107:DO118" si="194">SUM(DC107:DN107)</f>
        <v>4</v>
      </c>
      <c r="DP107" s="18">
        <v>0</v>
      </c>
      <c r="DQ107" s="18">
        <v>0</v>
      </c>
      <c r="DR107" s="18">
        <v>0</v>
      </c>
      <c r="DS107" s="18">
        <v>0</v>
      </c>
      <c r="DT107" s="18">
        <v>0</v>
      </c>
      <c r="DU107" s="18">
        <v>0</v>
      </c>
      <c r="DV107" s="18">
        <v>0</v>
      </c>
      <c r="DW107" s="18">
        <v>0</v>
      </c>
      <c r="DX107" s="18">
        <v>0</v>
      </c>
      <c r="DY107" s="18">
        <v>2</v>
      </c>
      <c r="DZ107" s="18">
        <v>0</v>
      </c>
      <c r="EA107" s="18">
        <v>0</v>
      </c>
      <c r="EB107" s="18">
        <f t="shared" ref="EB107:EB118" si="195">SUM(DP107:EA107)</f>
        <v>2</v>
      </c>
      <c r="EC107" s="24">
        <v>0</v>
      </c>
      <c r="ED107" s="24">
        <v>0</v>
      </c>
      <c r="EE107" s="24">
        <v>0</v>
      </c>
      <c r="EF107" s="24">
        <v>0</v>
      </c>
      <c r="EG107" s="24">
        <v>0</v>
      </c>
      <c r="EH107" s="24">
        <v>0</v>
      </c>
      <c r="EI107" s="24">
        <v>0</v>
      </c>
      <c r="EJ107" s="24">
        <v>0</v>
      </c>
      <c r="EK107" s="24">
        <v>0</v>
      </c>
      <c r="EL107" s="24">
        <v>0</v>
      </c>
      <c r="EM107" s="24">
        <v>0</v>
      </c>
      <c r="EN107" s="24">
        <v>0</v>
      </c>
      <c r="EO107" s="18">
        <f>SUM(EC107:EN107)</f>
        <v>0</v>
      </c>
      <c r="EP107" s="24">
        <v>0</v>
      </c>
      <c r="EQ107" s="24">
        <v>0</v>
      </c>
      <c r="ER107" s="24">
        <v>0</v>
      </c>
      <c r="ES107" s="24">
        <v>0</v>
      </c>
      <c r="ET107" s="24">
        <v>0</v>
      </c>
      <c r="EU107" s="24">
        <v>0</v>
      </c>
      <c r="EV107" s="24">
        <v>0</v>
      </c>
      <c r="EW107" s="24">
        <v>0</v>
      </c>
      <c r="EX107" s="24">
        <v>0</v>
      </c>
      <c r="EY107" s="24">
        <v>2</v>
      </c>
      <c r="EZ107" s="24">
        <v>0</v>
      </c>
      <c r="FA107" s="24">
        <v>0</v>
      </c>
      <c r="FB107" s="18">
        <f>SUM(EP107:FA107)</f>
        <v>2</v>
      </c>
      <c r="FC107" s="24">
        <v>0</v>
      </c>
      <c r="FD107" s="24">
        <v>0</v>
      </c>
      <c r="FE107" s="24">
        <v>0</v>
      </c>
      <c r="FF107" s="24">
        <v>0</v>
      </c>
      <c r="FG107" s="24">
        <v>0</v>
      </c>
      <c r="FH107" s="24">
        <v>0</v>
      </c>
      <c r="FI107" s="24">
        <v>0</v>
      </c>
      <c r="FJ107" s="24">
        <v>0</v>
      </c>
      <c r="FK107" s="24">
        <v>0</v>
      </c>
      <c r="FL107" s="24">
        <v>0</v>
      </c>
      <c r="FM107" s="24">
        <v>0</v>
      </c>
      <c r="FN107" s="24">
        <v>0</v>
      </c>
      <c r="FO107" s="18">
        <f>SUM(FC107:FN107)</f>
        <v>0</v>
      </c>
      <c r="FP107" s="24">
        <v>0</v>
      </c>
      <c r="FQ107" s="24">
        <v>0</v>
      </c>
      <c r="FR107" s="24">
        <v>0</v>
      </c>
      <c r="FS107" s="24">
        <v>0</v>
      </c>
      <c r="FT107" s="24">
        <v>0</v>
      </c>
      <c r="FU107" s="24">
        <v>0</v>
      </c>
      <c r="FV107" s="24">
        <v>0</v>
      </c>
      <c r="FW107" s="24">
        <v>0</v>
      </c>
      <c r="FX107" s="24">
        <v>0</v>
      </c>
      <c r="FY107" s="24">
        <v>0</v>
      </c>
      <c r="FZ107" s="24">
        <v>0</v>
      </c>
      <c r="GA107" s="24">
        <v>0</v>
      </c>
      <c r="GB107" s="18">
        <f>SUM(FP107:GA107)</f>
        <v>0</v>
      </c>
      <c r="GC107" s="24">
        <v>0</v>
      </c>
      <c r="GD107" s="24">
        <v>0</v>
      </c>
      <c r="GE107" s="24">
        <v>0</v>
      </c>
      <c r="GF107" s="24">
        <v>0</v>
      </c>
      <c r="GG107" s="24">
        <v>0</v>
      </c>
      <c r="GH107" s="24">
        <v>0</v>
      </c>
      <c r="GI107" s="24">
        <v>0</v>
      </c>
      <c r="GJ107" s="24">
        <v>0</v>
      </c>
      <c r="GK107" s="24">
        <v>0</v>
      </c>
      <c r="GL107" s="24">
        <v>0</v>
      </c>
      <c r="GM107" s="24">
        <v>0</v>
      </c>
      <c r="GN107" s="24">
        <v>0</v>
      </c>
      <c r="GO107" s="25">
        <f t="shared" ref="GO107:GO119" si="196">SUM(GC107:GN107)</f>
        <v>0</v>
      </c>
      <c r="GP107" s="24">
        <v>0</v>
      </c>
      <c r="GQ107" s="24">
        <v>0</v>
      </c>
      <c r="GR107" s="24">
        <v>0</v>
      </c>
      <c r="GS107" s="24">
        <v>0</v>
      </c>
      <c r="GT107" s="24">
        <v>0</v>
      </c>
      <c r="GU107" s="24">
        <v>0</v>
      </c>
      <c r="GV107" s="24">
        <v>0</v>
      </c>
      <c r="GW107" s="24">
        <v>0</v>
      </c>
      <c r="GX107" s="24">
        <v>0</v>
      </c>
      <c r="GY107" s="24">
        <v>0</v>
      </c>
      <c r="GZ107" s="24">
        <v>0</v>
      </c>
      <c r="HA107" s="24">
        <v>0</v>
      </c>
      <c r="HB107" s="25">
        <f>SUM(GP107:HA107)</f>
        <v>0</v>
      </c>
      <c r="HC107" s="24">
        <v>0</v>
      </c>
      <c r="HD107" s="24">
        <v>0</v>
      </c>
      <c r="HE107" s="24">
        <v>0</v>
      </c>
      <c r="HF107" s="24">
        <v>0</v>
      </c>
      <c r="HG107" s="24">
        <v>0</v>
      </c>
      <c r="HH107" s="24">
        <v>0</v>
      </c>
      <c r="HI107" s="24">
        <v>0</v>
      </c>
      <c r="HJ107" s="24">
        <v>0</v>
      </c>
      <c r="HK107" s="24">
        <v>0</v>
      </c>
      <c r="HL107" s="24">
        <v>0</v>
      </c>
      <c r="HM107" s="24">
        <v>0</v>
      </c>
      <c r="HN107" s="24">
        <v>0</v>
      </c>
      <c r="HO107" s="25">
        <f t="shared" ref="HO107:HO119" si="197">SUM(HC107:HN107)</f>
        <v>0</v>
      </c>
      <c r="HP107" s="24">
        <v>0</v>
      </c>
      <c r="HQ107" s="24">
        <v>0</v>
      </c>
      <c r="HR107" s="24">
        <v>0</v>
      </c>
      <c r="HS107" s="24">
        <v>0</v>
      </c>
      <c r="HT107" s="24">
        <v>0</v>
      </c>
      <c r="HU107" s="24">
        <v>0</v>
      </c>
      <c r="HV107" s="24">
        <v>0</v>
      </c>
      <c r="HW107" s="24">
        <v>0</v>
      </c>
      <c r="HX107" s="24">
        <v>0</v>
      </c>
      <c r="HY107" s="24">
        <v>0</v>
      </c>
      <c r="HZ107" s="24">
        <v>0</v>
      </c>
      <c r="IA107" s="24">
        <v>0</v>
      </c>
      <c r="IB107" s="25">
        <f>SUM(HP107:IA107)</f>
        <v>0</v>
      </c>
      <c r="IC107" s="24">
        <v>0</v>
      </c>
      <c r="ID107" s="24">
        <v>0</v>
      </c>
      <c r="IE107" s="24">
        <v>0</v>
      </c>
      <c r="IF107" s="24">
        <v>0</v>
      </c>
      <c r="IG107" s="24">
        <v>0</v>
      </c>
      <c r="IH107" s="24">
        <v>0</v>
      </c>
      <c r="II107" s="24">
        <v>0</v>
      </c>
      <c r="IJ107" s="24">
        <v>0</v>
      </c>
      <c r="IK107" s="24">
        <v>0</v>
      </c>
      <c r="IL107" s="24">
        <v>0</v>
      </c>
      <c r="IM107" s="24">
        <v>0</v>
      </c>
      <c r="IN107" s="24">
        <v>0</v>
      </c>
      <c r="IO107" s="25">
        <f>SUM(IC107:IN107)</f>
        <v>0</v>
      </c>
      <c r="IP107" s="24">
        <v>0</v>
      </c>
      <c r="IQ107" s="24">
        <v>0</v>
      </c>
      <c r="IR107" s="24">
        <v>0</v>
      </c>
      <c r="IS107" s="24">
        <v>0</v>
      </c>
      <c r="IT107" s="24">
        <v>0</v>
      </c>
      <c r="IU107" s="24">
        <v>0</v>
      </c>
      <c r="IV107" s="24">
        <v>0</v>
      </c>
      <c r="IW107" s="24">
        <v>0</v>
      </c>
      <c r="IX107" s="24">
        <v>0</v>
      </c>
      <c r="IY107" s="24">
        <v>0</v>
      </c>
      <c r="IZ107" s="24">
        <v>0</v>
      </c>
      <c r="JA107" s="24"/>
      <c r="JB107" s="25">
        <f>SUM(IP107:JA107)</f>
        <v>0</v>
      </c>
    </row>
    <row r="108" spans="1:262" ht="15.9" customHeight="1">
      <c r="A108" s="17" t="s">
        <v>103</v>
      </c>
      <c r="B108" s="17" t="s">
        <v>7</v>
      </c>
      <c r="C108" s="18">
        <v>0</v>
      </c>
      <c r="D108" s="18">
        <v>0</v>
      </c>
      <c r="E108" s="18">
        <v>0</v>
      </c>
      <c r="F108" s="18">
        <v>0</v>
      </c>
      <c r="G108" s="18">
        <v>0</v>
      </c>
      <c r="H108" s="18">
        <v>0</v>
      </c>
      <c r="I108" s="18">
        <v>0</v>
      </c>
      <c r="J108" s="18">
        <v>0</v>
      </c>
      <c r="K108" s="18">
        <v>0</v>
      </c>
      <c r="L108" s="18">
        <v>0</v>
      </c>
      <c r="M108" s="18">
        <v>0</v>
      </c>
      <c r="N108" s="18">
        <v>0</v>
      </c>
      <c r="O108" s="18">
        <f t="shared" ref="O108:O117" si="198">SUM(C108:N108)</f>
        <v>0</v>
      </c>
      <c r="P108" s="18">
        <v>0</v>
      </c>
      <c r="Q108" s="18">
        <v>0</v>
      </c>
      <c r="R108" s="18">
        <v>0</v>
      </c>
      <c r="S108" s="18">
        <v>0</v>
      </c>
      <c r="T108" s="18">
        <v>0</v>
      </c>
      <c r="U108" s="18">
        <v>0</v>
      </c>
      <c r="V108" s="18">
        <v>0</v>
      </c>
      <c r="W108" s="18">
        <v>0</v>
      </c>
      <c r="X108" s="18">
        <v>0</v>
      </c>
      <c r="Y108" s="18">
        <v>1</v>
      </c>
      <c r="Z108" s="18">
        <v>0</v>
      </c>
      <c r="AA108" s="18">
        <v>0</v>
      </c>
      <c r="AB108" s="18">
        <f t="shared" ref="AB108:AB117" si="199">SUM(P108:AA108)</f>
        <v>1</v>
      </c>
      <c r="AC108" s="18">
        <v>0</v>
      </c>
      <c r="AD108" s="18">
        <v>0</v>
      </c>
      <c r="AE108" s="18">
        <v>0</v>
      </c>
      <c r="AF108" s="18">
        <v>0</v>
      </c>
      <c r="AG108" s="18">
        <v>0</v>
      </c>
      <c r="AH108" s="18">
        <v>0</v>
      </c>
      <c r="AI108" s="18">
        <v>0</v>
      </c>
      <c r="AJ108" s="18">
        <v>0</v>
      </c>
      <c r="AK108" s="18">
        <v>0</v>
      </c>
      <c r="AL108" s="18">
        <v>0</v>
      </c>
      <c r="AM108" s="18">
        <v>0</v>
      </c>
      <c r="AN108" s="18">
        <v>0</v>
      </c>
      <c r="AO108" s="18">
        <f t="shared" ref="AO108:AO117" si="200">SUM(AC108:AN108)</f>
        <v>0</v>
      </c>
      <c r="AP108" s="18">
        <v>0</v>
      </c>
      <c r="AQ108" s="18">
        <v>0</v>
      </c>
      <c r="AR108" s="18">
        <v>0</v>
      </c>
      <c r="AS108" s="18">
        <v>0</v>
      </c>
      <c r="AT108" s="18">
        <v>0</v>
      </c>
      <c r="AU108" s="18">
        <v>0</v>
      </c>
      <c r="AV108" s="18">
        <v>0</v>
      </c>
      <c r="AW108" s="18">
        <v>0</v>
      </c>
      <c r="AX108" s="18">
        <v>0</v>
      </c>
      <c r="AY108" s="18">
        <v>0</v>
      </c>
      <c r="AZ108" s="18">
        <v>0</v>
      </c>
      <c r="BA108" s="18">
        <v>0</v>
      </c>
      <c r="BB108" s="18">
        <f t="shared" si="189"/>
        <v>0</v>
      </c>
      <c r="BC108" s="18">
        <v>0</v>
      </c>
      <c r="BD108" s="18">
        <v>0</v>
      </c>
      <c r="BE108" s="18">
        <v>0</v>
      </c>
      <c r="BF108" s="18">
        <v>0</v>
      </c>
      <c r="BG108" s="18">
        <v>0</v>
      </c>
      <c r="BH108" s="18">
        <v>0</v>
      </c>
      <c r="BI108" s="18">
        <v>0</v>
      </c>
      <c r="BJ108" s="18">
        <v>0</v>
      </c>
      <c r="BK108" s="18">
        <v>0</v>
      </c>
      <c r="BL108" s="18">
        <v>0</v>
      </c>
      <c r="BM108" s="18">
        <v>0</v>
      </c>
      <c r="BN108" s="18">
        <v>0</v>
      </c>
      <c r="BO108" s="18">
        <f t="shared" si="190"/>
        <v>0</v>
      </c>
      <c r="BP108" s="18">
        <v>0</v>
      </c>
      <c r="BQ108" s="18">
        <v>0</v>
      </c>
      <c r="BR108" s="18">
        <v>0</v>
      </c>
      <c r="BS108" s="18">
        <v>0</v>
      </c>
      <c r="BT108" s="18">
        <v>0</v>
      </c>
      <c r="BU108" s="18">
        <v>0</v>
      </c>
      <c r="BV108" s="18">
        <v>0</v>
      </c>
      <c r="BW108" s="18">
        <v>0</v>
      </c>
      <c r="BX108" s="18">
        <v>0</v>
      </c>
      <c r="BY108" s="18">
        <v>0</v>
      </c>
      <c r="BZ108" s="18">
        <v>0</v>
      </c>
      <c r="CA108" s="18">
        <v>0</v>
      </c>
      <c r="CB108" s="18">
        <f t="shared" si="191"/>
        <v>0</v>
      </c>
      <c r="CC108" s="18">
        <v>0</v>
      </c>
      <c r="CD108" s="18">
        <v>0</v>
      </c>
      <c r="CE108" s="18">
        <v>0</v>
      </c>
      <c r="CF108" s="18">
        <v>0</v>
      </c>
      <c r="CG108" s="18">
        <v>0</v>
      </c>
      <c r="CH108" s="18">
        <v>0</v>
      </c>
      <c r="CI108" s="18">
        <v>0</v>
      </c>
      <c r="CJ108" s="18">
        <v>0</v>
      </c>
      <c r="CK108" s="18">
        <v>0</v>
      </c>
      <c r="CL108" s="18">
        <v>0</v>
      </c>
      <c r="CM108" s="18">
        <v>0</v>
      </c>
      <c r="CN108" s="18">
        <v>0</v>
      </c>
      <c r="CO108" s="18">
        <f t="shared" si="192"/>
        <v>0</v>
      </c>
      <c r="CP108" s="18">
        <v>0</v>
      </c>
      <c r="CQ108" s="18">
        <v>0</v>
      </c>
      <c r="CR108" s="18">
        <v>0</v>
      </c>
      <c r="CS108" s="18">
        <v>0</v>
      </c>
      <c r="CT108" s="18">
        <v>0</v>
      </c>
      <c r="CU108" s="18">
        <v>0</v>
      </c>
      <c r="CV108" s="18">
        <v>0</v>
      </c>
      <c r="CW108" s="18">
        <v>0</v>
      </c>
      <c r="CX108" s="18">
        <v>0</v>
      </c>
      <c r="CY108" s="18">
        <v>0</v>
      </c>
      <c r="CZ108" s="18">
        <v>0</v>
      </c>
      <c r="DA108" s="18">
        <v>0</v>
      </c>
      <c r="DB108" s="18">
        <f t="shared" si="193"/>
        <v>0</v>
      </c>
      <c r="DC108" s="18">
        <v>0</v>
      </c>
      <c r="DD108" s="18">
        <v>0</v>
      </c>
      <c r="DE108" s="18">
        <v>0</v>
      </c>
      <c r="DF108" s="18">
        <v>0</v>
      </c>
      <c r="DG108" s="18">
        <v>0</v>
      </c>
      <c r="DH108" s="18">
        <v>0</v>
      </c>
      <c r="DI108" s="18">
        <v>0</v>
      </c>
      <c r="DJ108" s="18">
        <v>0</v>
      </c>
      <c r="DK108" s="18">
        <v>0</v>
      </c>
      <c r="DL108" s="18">
        <v>0</v>
      </c>
      <c r="DM108" s="18">
        <v>0</v>
      </c>
      <c r="DN108" s="18">
        <v>0</v>
      </c>
      <c r="DO108" s="18">
        <f t="shared" si="194"/>
        <v>0</v>
      </c>
      <c r="DP108" s="18">
        <v>0</v>
      </c>
      <c r="DQ108" s="18">
        <v>0</v>
      </c>
      <c r="DR108" s="18">
        <v>0</v>
      </c>
      <c r="DS108" s="18">
        <v>0</v>
      </c>
      <c r="DT108" s="18">
        <v>0</v>
      </c>
      <c r="DU108" s="18">
        <v>0</v>
      </c>
      <c r="DV108" s="18">
        <v>0</v>
      </c>
      <c r="DW108" s="18">
        <v>0</v>
      </c>
      <c r="DX108" s="18">
        <v>0</v>
      </c>
      <c r="DY108" s="18">
        <v>0</v>
      </c>
      <c r="DZ108" s="18">
        <v>1</v>
      </c>
      <c r="EA108" s="18">
        <v>0</v>
      </c>
      <c r="EB108" s="18">
        <f t="shared" si="195"/>
        <v>1</v>
      </c>
      <c r="EC108" s="18">
        <v>0</v>
      </c>
      <c r="ED108" s="18">
        <v>0</v>
      </c>
      <c r="EE108" s="18">
        <v>0</v>
      </c>
      <c r="EF108" s="18">
        <v>0</v>
      </c>
      <c r="EG108" s="18">
        <v>0</v>
      </c>
      <c r="EH108" s="18">
        <v>0</v>
      </c>
      <c r="EI108" s="18">
        <v>0</v>
      </c>
      <c r="EJ108" s="18">
        <v>0</v>
      </c>
      <c r="EK108" s="18">
        <v>0</v>
      </c>
      <c r="EL108" s="18">
        <v>0</v>
      </c>
      <c r="EM108" s="18">
        <v>0</v>
      </c>
      <c r="EN108" s="18">
        <v>0</v>
      </c>
      <c r="EO108" s="18">
        <f t="shared" ref="EO108:EO118" si="201">SUM(EC108:EN108)</f>
        <v>0</v>
      </c>
      <c r="EP108" s="24">
        <v>0</v>
      </c>
      <c r="EQ108" s="18">
        <v>0</v>
      </c>
      <c r="ER108" s="18">
        <v>0</v>
      </c>
      <c r="ES108" s="18">
        <v>0</v>
      </c>
      <c r="ET108" s="18">
        <v>0</v>
      </c>
      <c r="EU108" s="18">
        <v>0</v>
      </c>
      <c r="EV108" s="18">
        <v>0</v>
      </c>
      <c r="EW108" s="18">
        <v>0</v>
      </c>
      <c r="EX108" s="18">
        <v>0</v>
      </c>
      <c r="EY108" s="18">
        <v>0</v>
      </c>
      <c r="EZ108" s="18">
        <v>0</v>
      </c>
      <c r="FA108" s="18">
        <v>0</v>
      </c>
      <c r="FB108" s="18">
        <f t="shared" ref="FB108:FB118" si="202">SUM(EP108:FA108)</f>
        <v>0</v>
      </c>
      <c r="FC108" s="24">
        <v>0</v>
      </c>
      <c r="FD108" s="18">
        <v>0</v>
      </c>
      <c r="FE108" s="18">
        <v>0</v>
      </c>
      <c r="FF108" s="18">
        <v>0</v>
      </c>
      <c r="FG108" s="18">
        <v>0</v>
      </c>
      <c r="FH108" s="18">
        <v>0</v>
      </c>
      <c r="FI108" s="18">
        <v>0</v>
      </c>
      <c r="FJ108" s="18">
        <v>0</v>
      </c>
      <c r="FK108" s="18">
        <v>0</v>
      </c>
      <c r="FL108" s="18">
        <v>0</v>
      </c>
      <c r="FM108" s="18">
        <v>0</v>
      </c>
      <c r="FN108" s="18">
        <v>0</v>
      </c>
      <c r="FO108" s="18">
        <f t="shared" ref="FO108:FO118" si="203">SUM(FC108:FN108)</f>
        <v>0</v>
      </c>
      <c r="FP108" s="24">
        <v>0</v>
      </c>
      <c r="FQ108" s="18">
        <v>0</v>
      </c>
      <c r="FR108" s="18">
        <v>0</v>
      </c>
      <c r="FS108" s="18">
        <v>0</v>
      </c>
      <c r="FT108" s="18">
        <v>0</v>
      </c>
      <c r="FU108" s="18">
        <v>0</v>
      </c>
      <c r="FV108" s="18">
        <v>0</v>
      </c>
      <c r="FW108" s="18">
        <v>0</v>
      </c>
      <c r="FX108" s="18">
        <v>0</v>
      </c>
      <c r="FY108" s="18">
        <v>0</v>
      </c>
      <c r="FZ108" s="18">
        <v>0</v>
      </c>
      <c r="GA108" s="18">
        <v>0</v>
      </c>
      <c r="GB108" s="18">
        <f t="shared" ref="GB108:GB118" si="204">SUM(FP108:GA108)</f>
        <v>0</v>
      </c>
      <c r="GC108" s="24">
        <v>0</v>
      </c>
      <c r="GD108" s="18">
        <v>0</v>
      </c>
      <c r="GE108" s="18">
        <v>0</v>
      </c>
      <c r="GF108" s="18">
        <v>0</v>
      </c>
      <c r="GG108" s="18">
        <v>0</v>
      </c>
      <c r="GH108" s="18">
        <v>0</v>
      </c>
      <c r="GI108" s="18">
        <v>0</v>
      </c>
      <c r="GJ108" s="18">
        <v>0</v>
      </c>
      <c r="GK108" s="18">
        <v>0</v>
      </c>
      <c r="GL108" s="18">
        <v>0</v>
      </c>
      <c r="GM108" s="18">
        <v>0</v>
      </c>
      <c r="GN108" s="18">
        <v>0</v>
      </c>
      <c r="GO108" s="25">
        <f t="shared" si="196"/>
        <v>0</v>
      </c>
      <c r="GP108" s="24">
        <v>0</v>
      </c>
      <c r="GQ108" s="18">
        <v>0</v>
      </c>
      <c r="GR108" s="18">
        <v>0</v>
      </c>
      <c r="GS108" s="18">
        <v>0</v>
      </c>
      <c r="GT108" s="18">
        <v>0</v>
      </c>
      <c r="GU108" s="18">
        <v>0</v>
      </c>
      <c r="GV108" s="18">
        <v>0</v>
      </c>
      <c r="GW108" s="18">
        <v>0</v>
      </c>
      <c r="GX108" s="18">
        <v>0</v>
      </c>
      <c r="GY108" s="18">
        <v>0</v>
      </c>
      <c r="GZ108" s="18">
        <v>0</v>
      </c>
      <c r="HA108" s="18">
        <v>0</v>
      </c>
      <c r="HB108" s="25">
        <f t="shared" ref="HB108:HB119" si="205">SUM(GP108:HA108)</f>
        <v>0</v>
      </c>
      <c r="HC108" s="24">
        <v>0</v>
      </c>
      <c r="HD108" s="24">
        <v>0</v>
      </c>
      <c r="HE108" s="24">
        <v>0</v>
      </c>
      <c r="HF108" s="24">
        <v>0</v>
      </c>
      <c r="HG108" s="24">
        <v>0</v>
      </c>
      <c r="HH108" s="24">
        <v>0</v>
      </c>
      <c r="HI108" s="24">
        <v>0</v>
      </c>
      <c r="HJ108" s="24">
        <v>0</v>
      </c>
      <c r="HK108" s="24">
        <v>0</v>
      </c>
      <c r="HL108" s="24">
        <v>0</v>
      </c>
      <c r="HM108" s="24">
        <v>0</v>
      </c>
      <c r="HN108" s="24">
        <v>0</v>
      </c>
      <c r="HO108" s="25">
        <f t="shared" si="197"/>
        <v>0</v>
      </c>
      <c r="HP108" s="24">
        <v>0</v>
      </c>
      <c r="HQ108" s="24">
        <v>0</v>
      </c>
      <c r="HR108" s="24">
        <v>4</v>
      </c>
      <c r="HS108" s="24">
        <v>0</v>
      </c>
      <c r="HT108" s="24">
        <v>0</v>
      </c>
      <c r="HU108" s="24">
        <v>0</v>
      </c>
      <c r="HV108" s="24">
        <v>0</v>
      </c>
      <c r="HW108" s="24">
        <v>0</v>
      </c>
      <c r="HX108" s="24">
        <v>0</v>
      </c>
      <c r="HY108" s="24">
        <v>0</v>
      </c>
      <c r="HZ108" s="24">
        <v>0</v>
      </c>
      <c r="IA108" s="24">
        <v>0</v>
      </c>
      <c r="IB108" s="25">
        <f t="shared" ref="IB108:IB118" si="206">SUM(HP108:IA108)</f>
        <v>4</v>
      </c>
      <c r="IC108" s="24">
        <v>0</v>
      </c>
      <c r="ID108" s="24">
        <v>0</v>
      </c>
      <c r="IE108" s="24">
        <v>0</v>
      </c>
      <c r="IF108" s="24">
        <v>0</v>
      </c>
      <c r="IG108" s="24">
        <v>0</v>
      </c>
      <c r="IH108" s="24">
        <v>0</v>
      </c>
      <c r="II108" s="24">
        <v>0</v>
      </c>
      <c r="IJ108" s="24">
        <v>0</v>
      </c>
      <c r="IK108" s="24">
        <v>0</v>
      </c>
      <c r="IL108" s="24">
        <v>0</v>
      </c>
      <c r="IM108" s="24">
        <v>0</v>
      </c>
      <c r="IN108" s="24">
        <v>0</v>
      </c>
      <c r="IO108" s="25">
        <f t="shared" ref="IO108:IO118" si="207">SUM(IC108:IN108)</f>
        <v>0</v>
      </c>
      <c r="IP108" s="24">
        <v>0</v>
      </c>
      <c r="IQ108" s="24">
        <v>0</v>
      </c>
      <c r="IR108" s="24">
        <v>2</v>
      </c>
      <c r="IS108" s="24">
        <v>0</v>
      </c>
      <c r="IT108" s="24">
        <v>0</v>
      </c>
      <c r="IU108" s="24">
        <v>0</v>
      </c>
      <c r="IV108" s="24">
        <v>0</v>
      </c>
      <c r="IW108" s="24">
        <v>0</v>
      </c>
      <c r="IX108" s="24">
        <v>2</v>
      </c>
      <c r="IY108" s="24">
        <v>1</v>
      </c>
      <c r="IZ108" s="24">
        <v>0</v>
      </c>
      <c r="JA108" s="24"/>
      <c r="JB108" s="25">
        <f t="shared" ref="JB108:JB118" si="208">SUM(IP108:JA108)</f>
        <v>5</v>
      </c>
    </row>
    <row r="109" spans="1:262" ht="15.9" customHeight="1">
      <c r="A109" s="17" t="s">
        <v>104</v>
      </c>
      <c r="B109" s="17" t="s">
        <v>5</v>
      </c>
      <c r="C109" s="18">
        <v>0</v>
      </c>
      <c r="D109" s="18">
        <v>0</v>
      </c>
      <c r="E109" s="18">
        <v>0</v>
      </c>
      <c r="F109" s="18">
        <v>0</v>
      </c>
      <c r="G109" s="18">
        <v>0</v>
      </c>
      <c r="H109" s="18">
        <v>0</v>
      </c>
      <c r="I109" s="18">
        <v>0</v>
      </c>
      <c r="J109" s="18">
        <v>0</v>
      </c>
      <c r="K109" s="18">
        <v>0</v>
      </c>
      <c r="L109" s="18">
        <v>0</v>
      </c>
      <c r="M109" s="18">
        <v>0</v>
      </c>
      <c r="N109" s="18">
        <v>0</v>
      </c>
      <c r="O109" s="18">
        <f t="shared" si="198"/>
        <v>0</v>
      </c>
      <c r="P109" s="18">
        <v>0</v>
      </c>
      <c r="Q109" s="18">
        <v>0</v>
      </c>
      <c r="R109" s="18">
        <v>0</v>
      </c>
      <c r="S109" s="18">
        <v>0</v>
      </c>
      <c r="T109" s="18">
        <v>0</v>
      </c>
      <c r="U109" s="18">
        <v>0</v>
      </c>
      <c r="V109" s="18">
        <v>0</v>
      </c>
      <c r="W109" s="18">
        <v>0</v>
      </c>
      <c r="X109" s="18">
        <v>0</v>
      </c>
      <c r="Y109" s="18">
        <v>0</v>
      </c>
      <c r="Z109" s="18">
        <v>0</v>
      </c>
      <c r="AA109" s="18">
        <v>2</v>
      </c>
      <c r="AB109" s="18">
        <f t="shared" si="199"/>
        <v>2</v>
      </c>
      <c r="AC109" s="18">
        <v>0</v>
      </c>
      <c r="AD109" s="18">
        <v>0</v>
      </c>
      <c r="AE109" s="18">
        <v>0</v>
      </c>
      <c r="AF109" s="18">
        <v>0</v>
      </c>
      <c r="AG109" s="18">
        <v>0</v>
      </c>
      <c r="AH109" s="18">
        <v>8</v>
      </c>
      <c r="AI109" s="18">
        <v>0</v>
      </c>
      <c r="AJ109" s="18">
        <v>0</v>
      </c>
      <c r="AK109" s="18">
        <v>0</v>
      </c>
      <c r="AL109" s="18">
        <v>0</v>
      </c>
      <c r="AM109" s="18">
        <v>0</v>
      </c>
      <c r="AN109" s="18">
        <v>0</v>
      </c>
      <c r="AO109" s="18">
        <f t="shared" si="200"/>
        <v>8</v>
      </c>
      <c r="AP109" s="18">
        <v>0</v>
      </c>
      <c r="AQ109" s="18">
        <v>1</v>
      </c>
      <c r="AR109" s="18">
        <v>0</v>
      </c>
      <c r="AS109" s="18">
        <v>0</v>
      </c>
      <c r="AT109" s="18">
        <v>0</v>
      </c>
      <c r="AU109" s="18">
        <v>0</v>
      </c>
      <c r="AV109" s="18">
        <v>0</v>
      </c>
      <c r="AW109" s="18">
        <v>0</v>
      </c>
      <c r="AX109" s="18">
        <v>0</v>
      </c>
      <c r="AY109" s="18">
        <v>0</v>
      </c>
      <c r="AZ109" s="18">
        <v>0</v>
      </c>
      <c r="BA109" s="18">
        <v>0</v>
      </c>
      <c r="BB109" s="18">
        <f t="shared" si="189"/>
        <v>1</v>
      </c>
      <c r="BC109" s="18">
        <v>0</v>
      </c>
      <c r="BD109" s="18">
        <v>0</v>
      </c>
      <c r="BE109" s="18">
        <v>0</v>
      </c>
      <c r="BF109" s="18">
        <v>0</v>
      </c>
      <c r="BG109" s="18">
        <v>0</v>
      </c>
      <c r="BH109" s="18">
        <v>0</v>
      </c>
      <c r="BI109" s="18">
        <v>0</v>
      </c>
      <c r="BJ109" s="18">
        <v>0</v>
      </c>
      <c r="BK109" s="18">
        <v>0</v>
      </c>
      <c r="BL109" s="18">
        <v>0</v>
      </c>
      <c r="BM109" s="18">
        <v>0</v>
      </c>
      <c r="BN109" s="18">
        <v>0</v>
      </c>
      <c r="BO109" s="18">
        <f t="shared" si="190"/>
        <v>0</v>
      </c>
      <c r="BP109" s="18">
        <v>0</v>
      </c>
      <c r="BQ109" s="18">
        <v>0</v>
      </c>
      <c r="BR109" s="18">
        <v>0</v>
      </c>
      <c r="BS109" s="18">
        <v>0</v>
      </c>
      <c r="BT109" s="18">
        <v>0</v>
      </c>
      <c r="BU109" s="18">
        <v>0</v>
      </c>
      <c r="BV109" s="18">
        <v>0</v>
      </c>
      <c r="BW109" s="18">
        <v>0</v>
      </c>
      <c r="BX109" s="18">
        <v>0</v>
      </c>
      <c r="BY109" s="18">
        <v>0</v>
      </c>
      <c r="BZ109" s="18">
        <v>0</v>
      </c>
      <c r="CA109" s="18">
        <v>0</v>
      </c>
      <c r="CB109" s="18">
        <f t="shared" si="191"/>
        <v>0</v>
      </c>
      <c r="CC109" s="18">
        <v>0</v>
      </c>
      <c r="CD109" s="18">
        <v>0</v>
      </c>
      <c r="CE109" s="18">
        <v>0</v>
      </c>
      <c r="CF109" s="18">
        <v>0</v>
      </c>
      <c r="CG109" s="18">
        <v>0</v>
      </c>
      <c r="CH109" s="18">
        <v>0</v>
      </c>
      <c r="CI109" s="18">
        <v>0</v>
      </c>
      <c r="CJ109" s="18">
        <v>0</v>
      </c>
      <c r="CK109" s="18">
        <v>0</v>
      </c>
      <c r="CL109" s="18">
        <v>0</v>
      </c>
      <c r="CM109" s="18">
        <v>0</v>
      </c>
      <c r="CN109" s="18">
        <v>0</v>
      </c>
      <c r="CO109" s="18">
        <f t="shared" si="192"/>
        <v>0</v>
      </c>
      <c r="CP109" s="18">
        <v>0</v>
      </c>
      <c r="CQ109" s="18">
        <v>0</v>
      </c>
      <c r="CR109" s="18">
        <v>0</v>
      </c>
      <c r="CS109" s="18">
        <v>0</v>
      </c>
      <c r="CT109" s="18">
        <v>0</v>
      </c>
      <c r="CU109" s="18">
        <v>0</v>
      </c>
      <c r="CV109" s="18">
        <v>0</v>
      </c>
      <c r="CW109" s="18">
        <v>0</v>
      </c>
      <c r="CX109" s="18">
        <v>0</v>
      </c>
      <c r="CY109" s="18">
        <v>0</v>
      </c>
      <c r="CZ109" s="18">
        <v>0</v>
      </c>
      <c r="DA109" s="18">
        <v>0</v>
      </c>
      <c r="DB109" s="18">
        <f t="shared" si="193"/>
        <v>0</v>
      </c>
      <c r="DC109" s="18">
        <v>0</v>
      </c>
      <c r="DD109" s="18">
        <v>0</v>
      </c>
      <c r="DE109" s="18">
        <v>0</v>
      </c>
      <c r="DF109" s="18">
        <v>0</v>
      </c>
      <c r="DG109" s="18">
        <v>0</v>
      </c>
      <c r="DH109" s="18">
        <v>0</v>
      </c>
      <c r="DI109" s="18">
        <v>0</v>
      </c>
      <c r="DJ109" s="18">
        <v>0</v>
      </c>
      <c r="DK109" s="18">
        <v>0</v>
      </c>
      <c r="DL109" s="18">
        <v>0</v>
      </c>
      <c r="DM109" s="18">
        <v>0</v>
      </c>
      <c r="DN109" s="18">
        <v>0</v>
      </c>
      <c r="DO109" s="18">
        <f t="shared" si="194"/>
        <v>0</v>
      </c>
      <c r="DP109" s="18">
        <v>0</v>
      </c>
      <c r="DQ109" s="18">
        <v>0</v>
      </c>
      <c r="DR109" s="18">
        <v>0</v>
      </c>
      <c r="DS109" s="18">
        <v>0</v>
      </c>
      <c r="DT109" s="18">
        <v>0</v>
      </c>
      <c r="DU109" s="18">
        <v>0</v>
      </c>
      <c r="DV109" s="18">
        <v>0</v>
      </c>
      <c r="DW109" s="18">
        <v>0</v>
      </c>
      <c r="DX109" s="18">
        <v>0</v>
      </c>
      <c r="DY109" s="18">
        <v>0</v>
      </c>
      <c r="DZ109" s="18">
        <v>0</v>
      </c>
      <c r="EA109" s="18">
        <v>0</v>
      </c>
      <c r="EB109" s="18">
        <f t="shared" si="195"/>
        <v>0</v>
      </c>
      <c r="EC109" s="18">
        <v>0</v>
      </c>
      <c r="ED109" s="18">
        <v>0</v>
      </c>
      <c r="EE109" s="18">
        <v>0</v>
      </c>
      <c r="EF109" s="18">
        <v>0</v>
      </c>
      <c r="EG109" s="18">
        <v>0</v>
      </c>
      <c r="EH109" s="18">
        <v>0</v>
      </c>
      <c r="EI109" s="18">
        <v>0</v>
      </c>
      <c r="EJ109" s="18">
        <v>0</v>
      </c>
      <c r="EK109" s="18">
        <v>0</v>
      </c>
      <c r="EL109" s="18">
        <v>0</v>
      </c>
      <c r="EM109" s="18">
        <v>0</v>
      </c>
      <c r="EN109" s="18">
        <v>0</v>
      </c>
      <c r="EO109" s="18">
        <f t="shared" si="201"/>
        <v>0</v>
      </c>
      <c r="EP109" s="24">
        <v>0</v>
      </c>
      <c r="EQ109" s="18">
        <v>0</v>
      </c>
      <c r="ER109" s="18">
        <v>0</v>
      </c>
      <c r="ES109" s="18">
        <v>0</v>
      </c>
      <c r="ET109" s="18">
        <v>0</v>
      </c>
      <c r="EU109" s="18">
        <v>0</v>
      </c>
      <c r="EV109" s="18">
        <v>0</v>
      </c>
      <c r="EW109" s="18">
        <v>0</v>
      </c>
      <c r="EX109" s="18">
        <v>0</v>
      </c>
      <c r="EY109" s="18">
        <v>0</v>
      </c>
      <c r="EZ109" s="18">
        <v>0</v>
      </c>
      <c r="FA109" s="18">
        <v>0</v>
      </c>
      <c r="FB109" s="18">
        <f t="shared" si="202"/>
        <v>0</v>
      </c>
      <c r="FC109" s="24">
        <v>0</v>
      </c>
      <c r="FD109" s="18">
        <v>0</v>
      </c>
      <c r="FE109" s="18">
        <v>0</v>
      </c>
      <c r="FF109" s="18">
        <v>0</v>
      </c>
      <c r="FG109" s="18">
        <v>0</v>
      </c>
      <c r="FH109" s="18">
        <v>0</v>
      </c>
      <c r="FI109" s="18">
        <v>2</v>
      </c>
      <c r="FJ109" s="18">
        <v>0</v>
      </c>
      <c r="FK109" s="18">
        <v>0</v>
      </c>
      <c r="FL109" s="18">
        <v>0</v>
      </c>
      <c r="FM109" s="18">
        <v>0</v>
      </c>
      <c r="FN109" s="18">
        <v>0</v>
      </c>
      <c r="FO109" s="18">
        <f t="shared" si="203"/>
        <v>2</v>
      </c>
      <c r="FP109" s="24">
        <v>0</v>
      </c>
      <c r="FQ109" s="18">
        <v>0</v>
      </c>
      <c r="FR109" s="18">
        <v>0</v>
      </c>
      <c r="FS109" s="18">
        <v>0</v>
      </c>
      <c r="FT109" s="18">
        <v>2</v>
      </c>
      <c r="FU109" s="18">
        <v>0</v>
      </c>
      <c r="FV109" s="18">
        <v>0</v>
      </c>
      <c r="FW109" s="18">
        <v>0</v>
      </c>
      <c r="FX109" s="18">
        <v>0</v>
      </c>
      <c r="FY109" s="18">
        <v>2</v>
      </c>
      <c r="FZ109" s="18">
        <v>0</v>
      </c>
      <c r="GA109" s="18">
        <v>0</v>
      </c>
      <c r="GB109" s="18">
        <f t="shared" si="204"/>
        <v>4</v>
      </c>
      <c r="GC109" s="24">
        <v>0</v>
      </c>
      <c r="GD109" s="18">
        <v>0</v>
      </c>
      <c r="GE109" s="18">
        <v>0</v>
      </c>
      <c r="GF109" s="18">
        <v>0</v>
      </c>
      <c r="GG109" s="18">
        <v>0</v>
      </c>
      <c r="GH109" s="18">
        <v>0</v>
      </c>
      <c r="GI109" s="18">
        <v>0</v>
      </c>
      <c r="GJ109" s="18">
        <v>0</v>
      </c>
      <c r="GK109" s="18">
        <v>0</v>
      </c>
      <c r="GL109" s="18">
        <v>0</v>
      </c>
      <c r="GM109" s="18">
        <v>0</v>
      </c>
      <c r="GN109" s="18">
        <v>0</v>
      </c>
      <c r="GO109" s="25">
        <f t="shared" si="196"/>
        <v>0</v>
      </c>
      <c r="GP109" s="24">
        <v>0</v>
      </c>
      <c r="GQ109" s="18">
        <v>0</v>
      </c>
      <c r="GR109" s="18">
        <v>0</v>
      </c>
      <c r="GS109" s="18">
        <v>0</v>
      </c>
      <c r="GT109" s="18">
        <v>0</v>
      </c>
      <c r="GU109" s="18">
        <v>0</v>
      </c>
      <c r="GV109" s="18">
        <v>0</v>
      </c>
      <c r="GW109" s="18">
        <v>0</v>
      </c>
      <c r="GX109" s="18">
        <v>0</v>
      </c>
      <c r="GY109" s="18">
        <v>0</v>
      </c>
      <c r="GZ109" s="18">
        <v>0</v>
      </c>
      <c r="HA109" s="18">
        <v>0</v>
      </c>
      <c r="HB109" s="25">
        <f t="shared" si="205"/>
        <v>0</v>
      </c>
      <c r="HC109" s="24">
        <v>0</v>
      </c>
      <c r="HD109" s="24">
        <v>0</v>
      </c>
      <c r="HE109" s="24">
        <v>0</v>
      </c>
      <c r="HF109" s="24">
        <v>0</v>
      </c>
      <c r="HG109" s="24">
        <v>0</v>
      </c>
      <c r="HH109" s="24">
        <v>0</v>
      </c>
      <c r="HI109" s="24">
        <v>0</v>
      </c>
      <c r="HJ109" s="24">
        <v>0</v>
      </c>
      <c r="HK109" s="24">
        <v>0</v>
      </c>
      <c r="HL109" s="24">
        <v>0</v>
      </c>
      <c r="HM109" s="24">
        <v>0</v>
      </c>
      <c r="HN109" s="24">
        <v>0</v>
      </c>
      <c r="HO109" s="25">
        <f t="shared" si="197"/>
        <v>0</v>
      </c>
      <c r="HP109" s="24">
        <v>0</v>
      </c>
      <c r="HQ109" s="24">
        <v>0</v>
      </c>
      <c r="HR109" s="24">
        <v>0</v>
      </c>
      <c r="HS109" s="24">
        <v>0</v>
      </c>
      <c r="HT109" s="24">
        <v>0</v>
      </c>
      <c r="HU109" s="24">
        <v>0</v>
      </c>
      <c r="HV109" s="24">
        <v>0</v>
      </c>
      <c r="HW109" s="24">
        <v>0</v>
      </c>
      <c r="HX109" s="24">
        <v>0</v>
      </c>
      <c r="HY109" s="24">
        <v>0</v>
      </c>
      <c r="HZ109" s="24">
        <v>0</v>
      </c>
      <c r="IA109" s="24">
        <v>0</v>
      </c>
      <c r="IB109" s="25">
        <f t="shared" si="206"/>
        <v>0</v>
      </c>
      <c r="IC109" s="24">
        <v>0</v>
      </c>
      <c r="ID109" s="24">
        <v>0</v>
      </c>
      <c r="IE109" s="24">
        <v>0</v>
      </c>
      <c r="IF109" s="24">
        <v>0</v>
      </c>
      <c r="IG109" s="24">
        <v>0</v>
      </c>
      <c r="IH109" s="24">
        <v>0</v>
      </c>
      <c r="II109" s="24">
        <v>0</v>
      </c>
      <c r="IJ109" s="24">
        <v>0</v>
      </c>
      <c r="IK109" s="24">
        <v>0</v>
      </c>
      <c r="IL109" s="24">
        <v>0</v>
      </c>
      <c r="IM109" s="24">
        <v>0</v>
      </c>
      <c r="IN109" s="24">
        <v>0</v>
      </c>
      <c r="IO109" s="25">
        <f t="shared" si="207"/>
        <v>0</v>
      </c>
      <c r="IP109" s="24">
        <v>0</v>
      </c>
      <c r="IQ109" s="24">
        <v>0</v>
      </c>
      <c r="IR109" s="24">
        <v>0</v>
      </c>
      <c r="IS109" s="24">
        <v>0</v>
      </c>
      <c r="IT109" s="24">
        <v>0</v>
      </c>
      <c r="IU109" s="24">
        <v>0</v>
      </c>
      <c r="IV109" s="24">
        <v>0</v>
      </c>
      <c r="IW109" s="24">
        <v>0</v>
      </c>
      <c r="IX109" s="24">
        <v>0</v>
      </c>
      <c r="IY109" s="24">
        <v>0</v>
      </c>
      <c r="IZ109" s="24">
        <v>0</v>
      </c>
      <c r="JA109" s="24"/>
      <c r="JB109" s="25">
        <f t="shared" si="208"/>
        <v>0</v>
      </c>
    </row>
    <row r="110" spans="1:262" ht="15.9" customHeight="1">
      <c r="A110" s="17" t="s">
        <v>105</v>
      </c>
      <c r="B110" s="17" t="s">
        <v>9</v>
      </c>
      <c r="C110" s="18">
        <v>0</v>
      </c>
      <c r="D110" s="18">
        <v>0</v>
      </c>
      <c r="E110" s="18">
        <v>0</v>
      </c>
      <c r="F110" s="18">
        <v>0</v>
      </c>
      <c r="G110" s="18">
        <v>0</v>
      </c>
      <c r="H110" s="18">
        <v>0</v>
      </c>
      <c r="I110" s="18">
        <v>0</v>
      </c>
      <c r="J110" s="18">
        <v>0</v>
      </c>
      <c r="K110" s="18">
        <v>0</v>
      </c>
      <c r="L110" s="18">
        <v>0</v>
      </c>
      <c r="M110" s="18">
        <v>0</v>
      </c>
      <c r="N110" s="18">
        <v>6</v>
      </c>
      <c r="O110" s="18">
        <f t="shared" si="198"/>
        <v>6</v>
      </c>
      <c r="P110" s="18">
        <v>13</v>
      </c>
      <c r="Q110" s="18">
        <v>14</v>
      </c>
      <c r="R110" s="18">
        <v>10</v>
      </c>
      <c r="S110" s="18">
        <v>11</v>
      </c>
      <c r="T110" s="18">
        <v>6</v>
      </c>
      <c r="U110" s="18">
        <v>4</v>
      </c>
      <c r="V110" s="18">
        <v>10</v>
      </c>
      <c r="W110" s="18">
        <v>14</v>
      </c>
      <c r="X110" s="18">
        <v>10</v>
      </c>
      <c r="Y110" s="18">
        <v>26</v>
      </c>
      <c r="Z110" s="18">
        <v>6</v>
      </c>
      <c r="AA110" s="18">
        <v>10</v>
      </c>
      <c r="AB110" s="18">
        <f t="shared" si="199"/>
        <v>134</v>
      </c>
      <c r="AC110" s="18">
        <v>5</v>
      </c>
      <c r="AD110" s="18">
        <v>17</v>
      </c>
      <c r="AE110" s="18">
        <v>14</v>
      </c>
      <c r="AF110" s="18">
        <v>11</v>
      </c>
      <c r="AG110" s="18">
        <v>15</v>
      </c>
      <c r="AH110" s="18">
        <v>16</v>
      </c>
      <c r="AI110" s="18">
        <v>16</v>
      </c>
      <c r="AJ110" s="18">
        <v>16</v>
      </c>
      <c r="AK110" s="18">
        <v>13</v>
      </c>
      <c r="AL110" s="18">
        <v>10</v>
      </c>
      <c r="AM110" s="18">
        <v>12</v>
      </c>
      <c r="AN110" s="18">
        <v>8</v>
      </c>
      <c r="AO110" s="18">
        <f t="shared" si="200"/>
        <v>153</v>
      </c>
      <c r="AP110" s="18">
        <v>18</v>
      </c>
      <c r="AQ110" s="18">
        <v>6</v>
      </c>
      <c r="AR110" s="18">
        <v>18</v>
      </c>
      <c r="AS110" s="18">
        <v>9</v>
      </c>
      <c r="AT110" s="18">
        <v>17</v>
      </c>
      <c r="AU110" s="18">
        <v>17</v>
      </c>
      <c r="AV110" s="18">
        <v>35</v>
      </c>
      <c r="AW110" s="18">
        <v>20</v>
      </c>
      <c r="AX110" s="18">
        <v>30</v>
      </c>
      <c r="AY110" s="18">
        <v>12</v>
      </c>
      <c r="AZ110" s="18">
        <v>13</v>
      </c>
      <c r="BA110" s="18">
        <v>8</v>
      </c>
      <c r="BB110" s="18">
        <f t="shared" si="189"/>
        <v>203</v>
      </c>
      <c r="BC110" s="18">
        <v>18</v>
      </c>
      <c r="BD110" s="18">
        <v>10</v>
      </c>
      <c r="BE110" s="18">
        <v>20</v>
      </c>
      <c r="BF110" s="18">
        <v>11</v>
      </c>
      <c r="BG110" s="18">
        <v>11</v>
      </c>
      <c r="BH110" s="18">
        <v>11</v>
      </c>
      <c r="BI110" s="18">
        <v>16</v>
      </c>
      <c r="BJ110" s="18">
        <v>25</v>
      </c>
      <c r="BK110" s="18">
        <v>21</v>
      </c>
      <c r="BL110" s="18">
        <v>13</v>
      </c>
      <c r="BM110" s="18">
        <v>19</v>
      </c>
      <c r="BN110" s="18">
        <v>16</v>
      </c>
      <c r="BO110" s="18">
        <f t="shared" si="190"/>
        <v>191</v>
      </c>
      <c r="BP110" s="18">
        <v>7</v>
      </c>
      <c r="BQ110" s="18">
        <v>8</v>
      </c>
      <c r="BR110" s="18">
        <v>22</v>
      </c>
      <c r="BS110" s="18">
        <v>14</v>
      </c>
      <c r="BT110" s="18">
        <v>22</v>
      </c>
      <c r="BU110" s="18">
        <v>14</v>
      </c>
      <c r="BV110" s="18">
        <v>16</v>
      </c>
      <c r="BW110" s="18">
        <v>13</v>
      </c>
      <c r="BX110" s="18">
        <v>9</v>
      </c>
      <c r="BY110" s="18">
        <v>23</v>
      </c>
      <c r="BZ110" s="18">
        <v>20</v>
      </c>
      <c r="CA110" s="18">
        <v>12</v>
      </c>
      <c r="CB110" s="18">
        <f t="shared" si="191"/>
        <v>180</v>
      </c>
      <c r="CC110" s="18">
        <v>8</v>
      </c>
      <c r="CD110" s="18">
        <v>15</v>
      </c>
      <c r="CE110" s="18">
        <v>28</v>
      </c>
      <c r="CF110" s="18">
        <v>6</v>
      </c>
      <c r="CG110" s="18">
        <v>21</v>
      </c>
      <c r="CH110" s="18">
        <v>7</v>
      </c>
      <c r="CI110" s="18">
        <v>16</v>
      </c>
      <c r="CJ110" s="18">
        <v>32</v>
      </c>
      <c r="CK110" s="18">
        <v>23</v>
      </c>
      <c r="CL110" s="18">
        <v>25</v>
      </c>
      <c r="CM110" s="18">
        <v>24</v>
      </c>
      <c r="CN110" s="18">
        <v>30</v>
      </c>
      <c r="CO110" s="18">
        <f t="shared" si="192"/>
        <v>235</v>
      </c>
      <c r="CP110" s="18">
        <v>28</v>
      </c>
      <c r="CQ110" s="18">
        <v>27</v>
      </c>
      <c r="CR110" s="18">
        <v>35</v>
      </c>
      <c r="CS110" s="18">
        <v>28</v>
      </c>
      <c r="CT110" s="18">
        <v>30</v>
      </c>
      <c r="CU110" s="18">
        <v>36</v>
      </c>
      <c r="CV110" s="18">
        <v>28</v>
      </c>
      <c r="CW110" s="18">
        <v>26</v>
      </c>
      <c r="CX110" s="18">
        <v>28</v>
      </c>
      <c r="CY110" s="18">
        <v>26</v>
      </c>
      <c r="CZ110" s="18">
        <v>38</v>
      </c>
      <c r="DA110" s="18">
        <v>45</v>
      </c>
      <c r="DB110" s="18">
        <f t="shared" si="193"/>
        <v>375</v>
      </c>
      <c r="DC110" s="18">
        <v>49</v>
      </c>
      <c r="DD110" s="18">
        <v>39</v>
      </c>
      <c r="DE110" s="18">
        <v>51</v>
      </c>
      <c r="DF110" s="18">
        <v>46</v>
      </c>
      <c r="DG110" s="18">
        <v>51</v>
      </c>
      <c r="DH110" s="18">
        <v>45</v>
      </c>
      <c r="DI110" s="18">
        <v>63</v>
      </c>
      <c r="DJ110" s="18">
        <v>54</v>
      </c>
      <c r="DK110" s="18">
        <v>34</v>
      </c>
      <c r="DL110" s="18">
        <v>29</v>
      </c>
      <c r="DM110" s="18">
        <v>38</v>
      </c>
      <c r="DN110" s="18">
        <v>35</v>
      </c>
      <c r="DO110" s="18">
        <f t="shared" si="194"/>
        <v>534</v>
      </c>
      <c r="DP110" s="18">
        <v>36</v>
      </c>
      <c r="DQ110" s="18">
        <v>30</v>
      </c>
      <c r="DR110" s="18">
        <v>38</v>
      </c>
      <c r="DS110" s="18">
        <v>23</v>
      </c>
      <c r="DT110" s="18">
        <v>30</v>
      </c>
      <c r="DU110" s="18">
        <v>25</v>
      </c>
      <c r="DV110" s="18">
        <v>30</v>
      </c>
      <c r="DW110" s="18">
        <v>28</v>
      </c>
      <c r="DX110" s="18">
        <v>28</v>
      </c>
      <c r="DY110" s="18">
        <v>32</v>
      </c>
      <c r="DZ110" s="18">
        <v>30</v>
      </c>
      <c r="EA110" s="18">
        <v>15</v>
      </c>
      <c r="EB110" s="18">
        <f t="shared" si="195"/>
        <v>345</v>
      </c>
      <c r="EC110" s="18">
        <v>12</v>
      </c>
      <c r="ED110" s="18">
        <v>14</v>
      </c>
      <c r="EE110" s="18">
        <v>1</v>
      </c>
      <c r="EF110" s="18">
        <v>6</v>
      </c>
      <c r="EG110" s="18">
        <v>1</v>
      </c>
      <c r="EH110" s="18">
        <v>8</v>
      </c>
      <c r="EI110" s="18">
        <v>20</v>
      </c>
      <c r="EJ110" s="18">
        <v>9</v>
      </c>
      <c r="EK110" s="18">
        <v>11</v>
      </c>
      <c r="EL110" s="18">
        <v>23</v>
      </c>
      <c r="EM110" s="18">
        <v>11</v>
      </c>
      <c r="EN110" s="18">
        <v>15</v>
      </c>
      <c r="EO110" s="18">
        <f t="shared" si="201"/>
        <v>131</v>
      </c>
      <c r="EP110" s="24">
        <v>16</v>
      </c>
      <c r="EQ110" s="18">
        <v>9</v>
      </c>
      <c r="ER110" s="18">
        <v>13</v>
      </c>
      <c r="ES110" s="18">
        <v>14</v>
      </c>
      <c r="ET110" s="18">
        <v>4</v>
      </c>
      <c r="EU110" s="18">
        <v>16</v>
      </c>
      <c r="EV110" s="18">
        <v>19</v>
      </c>
      <c r="EW110" s="18">
        <v>10</v>
      </c>
      <c r="EX110" s="18">
        <v>12</v>
      </c>
      <c r="EY110" s="18">
        <v>6</v>
      </c>
      <c r="EZ110" s="18">
        <v>9</v>
      </c>
      <c r="FA110" s="18">
        <v>10</v>
      </c>
      <c r="FB110" s="18">
        <f t="shared" si="202"/>
        <v>138</v>
      </c>
      <c r="FC110" s="24">
        <v>10</v>
      </c>
      <c r="FD110" s="18">
        <v>7</v>
      </c>
      <c r="FE110" s="18">
        <v>25</v>
      </c>
      <c r="FF110" s="18">
        <v>14</v>
      </c>
      <c r="FG110" s="18">
        <v>8</v>
      </c>
      <c r="FH110" s="18">
        <v>4</v>
      </c>
      <c r="FI110" s="18">
        <v>17</v>
      </c>
      <c r="FJ110" s="18">
        <v>7</v>
      </c>
      <c r="FK110" s="18">
        <v>19</v>
      </c>
      <c r="FL110" s="18">
        <v>25</v>
      </c>
      <c r="FM110" s="18">
        <v>24</v>
      </c>
      <c r="FN110" s="18">
        <v>25</v>
      </c>
      <c r="FO110" s="18">
        <f t="shared" si="203"/>
        <v>185</v>
      </c>
      <c r="FP110" s="24">
        <v>30</v>
      </c>
      <c r="FQ110" s="18">
        <v>26</v>
      </c>
      <c r="FR110" s="18">
        <v>20</v>
      </c>
      <c r="FS110" s="18">
        <v>13</v>
      </c>
      <c r="FT110" s="18">
        <v>27</v>
      </c>
      <c r="FU110" s="18">
        <v>13</v>
      </c>
      <c r="FV110" s="18">
        <v>22</v>
      </c>
      <c r="FW110" s="18">
        <v>32</v>
      </c>
      <c r="FX110" s="18">
        <v>30</v>
      </c>
      <c r="FY110" s="18">
        <v>29</v>
      </c>
      <c r="FZ110" s="18">
        <v>24</v>
      </c>
      <c r="GA110" s="18">
        <v>11</v>
      </c>
      <c r="GB110" s="18">
        <f t="shared" si="204"/>
        <v>277</v>
      </c>
      <c r="GC110" s="24">
        <v>35</v>
      </c>
      <c r="GD110" s="18">
        <v>30</v>
      </c>
      <c r="GE110" s="18">
        <v>36</v>
      </c>
      <c r="GF110" s="18">
        <v>12</v>
      </c>
      <c r="GG110" s="18">
        <v>18</v>
      </c>
      <c r="GH110" s="18">
        <v>15</v>
      </c>
      <c r="GI110" s="18">
        <v>28</v>
      </c>
      <c r="GJ110" s="18">
        <v>25</v>
      </c>
      <c r="GK110" s="18">
        <v>31</v>
      </c>
      <c r="GL110" s="18">
        <v>15</v>
      </c>
      <c r="GM110" s="18">
        <v>27</v>
      </c>
      <c r="GN110" s="18">
        <v>26</v>
      </c>
      <c r="GO110" s="25">
        <f t="shared" si="196"/>
        <v>298</v>
      </c>
      <c r="GP110" s="24">
        <v>18</v>
      </c>
      <c r="GQ110" s="18">
        <v>29</v>
      </c>
      <c r="GR110" s="18">
        <v>19</v>
      </c>
      <c r="GS110" s="18">
        <v>26</v>
      </c>
      <c r="GT110" s="18">
        <v>31</v>
      </c>
      <c r="GU110" s="18">
        <v>23</v>
      </c>
      <c r="GV110" s="18">
        <v>35</v>
      </c>
      <c r="GW110" s="18">
        <v>33</v>
      </c>
      <c r="GX110" s="18">
        <v>29</v>
      </c>
      <c r="GY110" s="18">
        <v>36</v>
      </c>
      <c r="GZ110" s="18">
        <v>35</v>
      </c>
      <c r="HA110" s="18">
        <v>33</v>
      </c>
      <c r="HB110" s="25">
        <f t="shared" si="205"/>
        <v>347</v>
      </c>
      <c r="HC110" s="24">
        <v>34</v>
      </c>
      <c r="HD110" s="24">
        <v>35</v>
      </c>
      <c r="HE110" s="24">
        <v>42</v>
      </c>
      <c r="HF110" s="24">
        <v>35</v>
      </c>
      <c r="HG110" s="24">
        <v>32</v>
      </c>
      <c r="HH110" s="24">
        <v>25</v>
      </c>
      <c r="HI110" s="24">
        <v>34</v>
      </c>
      <c r="HJ110" s="24">
        <v>30</v>
      </c>
      <c r="HK110" s="24">
        <v>27</v>
      </c>
      <c r="HL110" s="24">
        <v>11</v>
      </c>
      <c r="HM110" s="24">
        <v>5</v>
      </c>
      <c r="HN110" s="24">
        <v>11</v>
      </c>
      <c r="HO110" s="25">
        <f t="shared" si="197"/>
        <v>321</v>
      </c>
      <c r="HP110" s="24">
        <v>2</v>
      </c>
      <c r="HQ110" s="24">
        <v>8</v>
      </c>
      <c r="HR110" s="24">
        <v>5</v>
      </c>
      <c r="HS110" s="24">
        <v>2</v>
      </c>
      <c r="HT110" s="24">
        <v>5</v>
      </c>
      <c r="HU110" s="24">
        <v>4</v>
      </c>
      <c r="HV110" s="24">
        <v>10</v>
      </c>
      <c r="HW110" s="24">
        <v>12</v>
      </c>
      <c r="HX110" s="24">
        <v>11</v>
      </c>
      <c r="HY110" s="24">
        <v>20</v>
      </c>
      <c r="HZ110" s="24">
        <v>19</v>
      </c>
      <c r="IA110" s="24">
        <v>15</v>
      </c>
      <c r="IB110" s="25">
        <f t="shared" si="206"/>
        <v>113</v>
      </c>
      <c r="IC110" s="24">
        <v>19</v>
      </c>
      <c r="ID110" s="24">
        <v>14</v>
      </c>
      <c r="IE110" s="24">
        <v>27</v>
      </c>
      <c r="IF110" s="24">
        <v>13</v>
      </c>
      <c r="IG110" s="24">
        <v>17</v>
      </c>
      <c r="IH110" s="24">
        <v>13</v>
      </c>
      <c r="II110" s="24">
        <v>10</v>
      </c>
      <c r="IJ110" s="24">
        <v>11</v>
      </c>
      <c r="IK110" s="24">
        <v>13</v>
      </c>
      <c r="IL110" s="24">
        <v>20</v>
      </c>
      <c r="IM110" s="24">
        <v>21</v>
      </c>
      <c r="IN110" s="24">
        <v>19</v>
      </c>
      <c r="IO110" s="25">
        <f t="shared" si="207"/>
        <v>197</v>
      </c>
      <c r="IP110" s="24">
        <v>12</v>
      </c>
      <c r="IQ110" s="24">
        <v>20</v>
      </c>
      <c r="IR110" s="24">
        <v>18</v>
      </c>
      <c r="IS110" s="24">
        <v>23</v>
      </c>
      <c r="IT110" s="24">
        <v>19</v>
      </c>
      <c r="IU110" s="24">
        <v>19</v>
      </c>
      <c r="IV110" s="24">
        <v>14</v>
      </c>
      <c r="IW110" s="24">
        <v>17</v>
      </c>
      <c r="IX110" s="24">
        <v>5</v>
      </c>
      <c r="IY110" s="24">
        <v>5</v>
      </c>
      <c r="IZ110" s="24">
        <v>8</v>
      </c>
      <c r="JA110" s="24"/>
      <c r="JB110" s="25">
        <f t="shared" si="208"/>
        <v>160</v>
      </c>
    </row>
    <row r="111" spans="1:262" ht="15.9" customHeight="1">
      <c r="A111" s="17" t="s">
        <v>106</v>
      </c>
      <c r="B111" s="17" t="s">
        <v>12</v>
      </c>
      <c r="C111" s="18">
        <v>0</v>
      </c>
      <c r="D111" s="18">
        <v>0</v>
      </c>
      <c r="E111" s="18">
        <v>0</v>
      </c>
      <c r="F111" s="18">
        <v>0</v>
      </c>
      <c r="G111" s="18">
        <v>0</v>
      </c>
      <c r="H111" s="18">
        <v>0</v>
      </c>
      <c r="I111" s="18">
        <v>0</v>
      </c>
      <c r="J111" s="18">
        <v>0</v>
      </c>
      <c r="K111" s="18">
        <v>0</v>
      </c>
      <c r="L111" s="18">
        <v>0</v>
      </c>
      <c r="M111" s="18">
        <v>0</v>
      </c>
      <c r="N111" s="18">
        <v>2</v>
      </c>
      <c r="O111" s="18">
        <f t="shared" si="198"/>
        <v>2</v>
      </c>
      <c r="P111" s="18">
        <v>9</v>
      </c>
      <c r="Q111" s="18">
        <v>5</v>
      </c>
      <c r="R111" s="18">
        <v>8</v>
      </c>
      <c r="S111" s="18">
        <v>4</v>
      </c>
      <c r="T111" s="18">
        <v>11</v>
      </c>
      <c r="U111" s="18">
        <v>4</v>
      </c>
      <c r="V111" s="18">
        <v>4</v>
      </c>
      <c r="W111" s="18">
        <v>11</v>
      </c>
      <c r="X111" s="18">
        <v>2</v>
      </c>
      <c r="Y111" s="18">
        <v>2</v>
      </c>
      <c r="Z111" s="18">
        <v>10</v>
      </c>
      <c r="AA111" s="18">
        <v>8</v>
      </c>
      <c r="AB111" s="18">
        <f t="shared" si="199"/>
        <v>78</v>
      </c>
      <c r="AC111" s="18">
        <v>5</v>
      </c>
      <c r="AD111" s="18">
        <v>15</v>
      </c>
      <c r="AE111" s="18">
        <v>0</v>
      </c>
      <c r="AF111" s="18">
        <v>0</v>
      </c>
      <c r="AG111" s="18">
        <v>1</v>
      </c>
      <c r="AH111" s="18">
        <v>3</v>
      </c>
      <c r="AI111" s="18">
        <v>19</v>
      </c>
      <c r="AJ111" s="18">
        <v>0</v>
      </c>
      <c r="AK111" s="18">
        <v>0</v>
      </c>
      <c r="AL111" s="18">
        <v>1</v>
      </c>
      <c r="AM111" s="18">
        <v>2</v>
      </c>
      <c r="AN111" s="18">
        <v>1</v>
      </c>
      <c r="AO111" s="18">
        <f t="shared" si="200"/>
        <v>47</v>
      </c>
      <c r="AP111" s="18">
        <v>0</v>
      </c>
      <c r="AQ111" s="18">
        <v>0</v>
      </c>
      <c r="AR111" s="18">
        <v>0</v>
      </c>
      <c r="AS111" s="18">
        <v>4</v>
      </c>
      <c r="AT111" s="18">
        <v>0</v>
      </c>
      <c r="AU111" s="18">
        <v>18</v>
      </c>
      <c r="AV111" s="18">
        <v>0</v>
      </c>
      <c r="AW111" s="18">
        <v>22</v>
      </c>
      <c r="AX111" s="18">
        <v>1</v>
      </c>
      <c r="AY111" s="18">
        <v>0</v>
      </c>
      <c r="AZ111" s="18">
        <v>2</v>
      </c>
      <c r="BA111" s="18">
        <v>11</v>
      </c>
      <c r="BB111" s="18">
        <f t="shared" si="189"/>
        <v>58</v>
      </c>
      <c r="BC111" s="18">
        <v>2</v>
      </c>
      <c r="BD111" s="18">
        <v>2</v>
      </c>
      <c r="BE111" s="18">
        <v>1</v>
      </c>
      <c r="BF111" s="18">
        <v>2</v>
      </c>
      <c r="BG111" s="18">
        <v>11</v>
      </c>
      <c r="BH111" s="18">
        <v>23</v>
      </c>
      <c r="BI111" s="18">
        <v>6</v>
      </c>
      <c r="BJ111" s="18">
        <v>2</v>
      </c>
      <c r="BK111" s="18">
        <v>2</v>
      </c>
      <c r="BL111" s="18">
        <v>0</v>
      </c>
      <c r="BM111" s="18">
        <v>0</v>
      </c>
      <c r="BN111" s="18">
        <v>8</v>
      </c>
      <c r="BO111" s="18">
        <f t="shared" si="190"/>
        <v>59</v>
      </c>
      <c r="BP111" s="18">
        <v>3</v>
      </c>
      <c r="BQ111" s="18">
        <v>0</v>
      </c>
      <c r="BR111" s="18">
        <v>0</v>
      </c>
      <c r="BS111" s="18">
        <v>6</v>
      </c>
      <c r="BT111" s="18">
        <v>6</v>
      </c>
      <c r="BU111" s="18">
        <v>9</v>
      </c>
      <c r="BV111" s="18">
        <v>5</v>
      </c>
      <c r="BW111" s="18">
        <v>0</v>
      </c>
      <c r="BX111" s="18">
        <v>3</v>
      </c>
      <c r="BY111" s="18">
        <v>3</v>
      </c>
      <c r="BZ111" s="18">
        <v>5</v>
      </c>
      <c r="CA111" s="18">
        <v>5</v>
      </c>
      <c r="CB111" s="18">
        <f t="shared" si="191"/>
        <v>45</v>
      </c>
      <c r="CC111" s="18">
        <v>4</v>
      </c>
      <c r="CD111" s="18">
        <v>0</v>
      </c>
      <c r="CE111" s="18">
        <v>8</v>
      </c>
      <c r="CF111" s="18">
        <v>2</v>
      </c>
      <c r="CG111" s="18">
        <v>5</v>
      </c>
      <c r="CH111" s="18">
        <v>8</v>
      </c>
      <c r="CI111" s="18">
        <v>0</v>
      </c>
      <c r="CJ111" s="18">
        <v>2</v>
      </c>
      <c r="CK111" s="18">
        <v>6</v>
      </c>
      <c r="CL111" s="18">
        <v>5</v>
      </c>
      <c r="CM111" s="18">
        <v>5</v>
      </c>
      <c r="CN111" s="18">
        <v>1</v>
      </c>
      <c r="CO111" s="18">
        <f t="shared" si="192"/>
        <v>46</v>
      </c>
      <c r="CP111" s="18">
        <v>0</v>
      </c>
      <c r="CQ111" s="18">
        <v>1</v>
      </c>
      <c r="CR111" s="18">
        <v>2</v>
      </c>
      <c r="CS111" s="18">
        <v>2</v>
      </c>
      <c r="CT111" s="18">
        <v>2</v>
      </c>
      <c r="CU111" s="18">
        <v>0</v>
      </c>
      <c r="CV111" s="18">
        <v>2</v>
      </c>
      <c r="CW111" s="18">
        <v>4</v>
      </c>
      <c r="CX111" s="18">
        <v>3</v>
      </c>
      <c r="CY111" s="18">
        <v>2</v>
      </c>
      <c r="CZ111" s="18">
        <v>1</v>
      </c>
      <c r="DA111" s="18">
        <v>2</v>
      </c>
      <c r="DB111" s="18">
        <f t="shared" si="193"/>
        <v>21</v>
      </c>
      <c r="DC111" s="18">
        <v>1</v>
      </c>
      <c r="DD111" s="18">
        <v>3</v>
      </c>
      <c r="DE111" s="18">
        <v>1</v>
      </c>
      <c r="DF111" s="18">
        <v>5</v>
      </c>
      <c r="DG111" s="18">
        <v>4</v>
      </c>
      <c r="DH111" s="18">
        <v>0</v>
      </c>
      <c r="DI111" s="18">
        <v>4</v>
      </c>
      <c r="DJ111" s="18">
        <v>5</v>
      </c>
      <c r="DK111" s="18">
        <v>0</v>
      </c>
      <c r="DL111" s="18">
        <v>3</v>
      </c>
      <c r="DM111" s="18">
        <v>0</v>
      </c>
      <c r="DN111" s="18">
        <v>2</v>
      </c>
      <c r="DO111" s="18">
        <f t="shared" si="194"/>
        <v>28</v>
      </c>
      <c r="DP111" s="18">
        <v>9</v>
      </c>
      <c r="DQ111" s="18">
        <v>8</v>
      </c>
      <c r="DR111" s="18">
        <v>6</v>
      </c>
      <c r="DS111" s="18">
        <v>0</v>
      </c>
      <c r="DT111" s="18">
        <v>4</v>
      </c>
      <c r="DU111" s="18">
        <v>2</v>
      </c>
      <c r="DV111" s="18">
        <v>0</v>
      </c>
      <c r="DW111" s="18">
        <v>14</v>
      </c>
      <c r="DX111" s="18">
        <v>2</v>
      </c>
      <c r="DY111" s="18">
        <v>2</v>
      </c>
      <c r="DZ111" s="18">
        <v>2</v>
      </c>
      <c r="EA111" s="18">
        <v>0</v>
      </c>
      <c r="EB111" s="18">
        <f t="shared" si="195"/>
        <v>49</v>
      </c>
      <c r="EC111" s="18">
        <v>3</v>
      </c>
      <c r="ED111" s="18">
        <v>0</v>
      </c>
      <c r="EE111" s="18">
        <v>6</v>
      </c>
      <c r="EF111" s="18">
        <v>4</v>
      </c>
      <c r="EG111" s="18">
        <v>0</v>
      </c>
      <c r="EH111" s="18">
        <v>4</v>
      </c>
      <c r="EI111" s="18">
        <v>9</v>
      </c>
      <c r="EJ111" s="18">
        <v>0</v>
      </c>
      <c r="EK111" s="18">
        <v>0</v>
      </c>
      <c r="EL111" s="18">
        <v>1</v>
      </c>
      <c r="EM111" s="18">
        <v>1</v>
      </c>
      <c r="EN111" s="18">
        <v>2</v>
      </c>
      <c r="EO111" s="18">
        <f t="shared" si="201"/>
        <v>30</v>
      </c>
      <c r="EP111" s="24">
        <v>1</v>
      </c>
      <c r="EQ111" s="18">
        <v>2</v>
      </c>
      <c r="ER111" s="18">
        <v>2</v>
      </c>
      <c r="ES111" s="18">
        <v>0</v>
      </c>
      <c r="ET111" s="18">
        <v>1</v>
      </c>
      <c r="EU111" s="18">
        <v>0</v>
      </c>
      <c r="EV111" s="18">
        <v>0</v>
      </c>
      <c r="EW111" s="18">
        <v>0</v>
      </c>
      <c r="EX111" s="18">
        <v>0</v>
      </c>
      <c r="EY111" s="18">
        <v>0</v>
      </c>
      <c r="EZ111" s="18">
        <v>1</v>
      </c>
      <c r="FA111" s="18">
        <v>1</v>
      </c>
      <c r="FB111" s="18">
        <f t="shared" si="202"/>
        <v>8</v>
      </c>
      <c r="FC111" s="24">
        <v>1</v>
      </c>
      <c r="FD111" s="18">
        <v>1</v>
      </c>
      <c r="FE111" s="18">
        <v>4</v>
      </c>
      <c r="FF111" s="18">
        <v>0</v>
      </c>
      <c r="FG111" s="18">
        <v>0</v>
      </c>
      <c r="FH111" s="18">
        <v>0</v>
      </c>
      <c r="FI111" s="18">
        <v>1</v>
      </c>
      <c r="FJ111" s="18">
        <v>1</v>
      </c>
      <c r="FK111" s="18">
        <v>0</v>
      </c>
      <c r="FL111" s="18">
        <v>1</v>
      </c>
      <c r="FM111" s="18">
        <v>3</v>
      </c>
      <c r="FN111" s="18">
        <v>0</v>
      </c>
      <c r="FO111" s="18">
        <f t="shared" si="203"/>
        <v>12</v>
      </c>
      <c r="FP111" s="24">
        <v>0</v>
      </c>
      <c r="FQ111" s="18">
        <v>2</v>
      </c>
      <c r="FR111" s="18">
        <v>0</v>
      </c>
      <c r="FS111" s="18">
        <v>2</v>
      </c>
      <c r="FT111" s="18">
        <v>0</v>
      </c>
      <c r="FU111" s="18">
        <v>2</v>
      </c>
      <c r="FV111" s="18">
        <v>0</v>
      </c>
      <c r="FW111" s="18">
        <v>4</v>
      </c>
      <c r="FX111" s="18">
        <v>4</v>
      </c>
      <c r="FY111" s="18">
        <v>0</v>
      </c>
      <c r="FZ111" s="18">
        <v>0</v>
      </c>
      <c r="GA111" s="18">
        <v>4</v>
      </c>
      <c r="GB111" s="18">
        <f t="shared" si="204"/>
        <v>18</v>
      </c>
      <c r="GC111" s="24">
        <v>0</v>
      </c>
      <c r="GD111" s="18">
        <v>4</v>
      </c>
      <c r="GE111" s="18">
        <v>4</v>
      </c>
      <c r="GF111" s="18">
        <v>0</v>
      </c>
      <c r="GG111" s="18">
        <v>0</v>
      </c>
      <c r="GH111" s="18">
        <v>0</v>
      </c>
      <c r="GI111" s="18">
        <v>0</v>
      </c>
      <c r="GJ111" s="18">
        <v>0</v>
      </c>
      <c r="GK111" s="18">
        <v>0</v>
      </c>
      <c r="GL111" s="18">
        <v>1</v>
      </c>
      <c r="GM111" s="18">
        <v>1</v>
      </c>
      <c r="GN111" s="18">
        <v>0</v>
      </c>
      <c r="GO111" s="25">
        <f t="shared" si="196"/>
        <v>10</v>
      </c>
      <c r="GP111" s="24">
        <v>0</v>
      </c>
      <c r="GQ111" s="18">
        <v>0</v>
      </c>
      <c r="GR111" s="18">
        <v>0</v>
      </c>
      <c r="GS111" s="18">
        <v>1</v>
      </c>
      <c r="GT111" s="18">
        <v>0</v>
      </c>
      <c r="GU111" s="18">
        <v>1</v>
      </c>
      <c r="GV111" s="18">
        <v>0</v>
      </c>
      <c r="GW111" s="18">
        <v>0</v>
      </c>
      <c r="GX111" s="18">
        <v>0</v>
      </c>
      <c r="GY111" s="18">
        <v>0</v>
      </c>
      <c r="GZ111" s="18">
        <v>0</v>
      </c>
      <c r="HA111" s="18">
        <v>3</v>
      </c>
      <c r="HB111" s="25">
        <f t="shared" si="205"/>
        <v>5</v>
      </c>
      <c r="HC111" s="24">
        <v>4</v>
      </c>
      <c r="HD111" s="24">
        <v>0</v>
      </c>
      <c r="HE111" s="24">
        <v>0</v>
      </c>
      <c r="HF111" s="24">
        <v>0</v>
      </c>
      <c r="HG111" s="24">
        <v>0</v>
      </c>
      <c r="HH111" s="24">
        <v>1</v>
      </c>
      <c r="HI111" s="24">
        <v>24</v>
      </c>
      <c r="HJ111" s="24">
        <v>0</v>
      </c>
      <c r="HK111" s="24">
        <v>0</v>
      </c>
      <c r="HL111" s="24">
        <v>0</v>
      </c>
      <c r="HM111" s="24">
        <v>0</v>
      </c>
      <c r="HN111" s="24">
        <v>4</v>
      </c>
      <c r="HO111" s="25">
        <f t="shared" si="197"/>
        <v>33</v>
      </c>
      <c r="HP111" s="24">
        <v>0</v>
      </c>
      <c r="HQ111" s="24">
        <v>0</v>
      </c>
      <c r="HR111" s="24">
        <v>2</v>
      </c>
      <c r="HS111" s="24">
        <v>1</v>
      </c>
      <c r="HT111" s="24">
        <v>0</v>
      </c>
      <c r="HU111" s="24">
        <v>0</v>
      </c>
      <c r="HV111" s="24">
        <v>1</v>
      </c>
      <c r="HW111" s="24">
        <v>2</v>
      </c>
      <c r="HX111" s="24">
        <v>2</v>
      </c>
      <c r="HY111" s="24">
        <v>2</v>
      </c>
      <c r="HZ111" s="24">
        <v>0</v>
      </c>
      <c r="IA111" s="24">
        <v>0</v>
      </c>
      <c r="IB111" s="25">
        <f t="shared" si="206"/>
        <v>10</v>
      </c>
      <c r="IC111" s="24">
        <v>0</v>
      </c>
      <c r="ID111" s="24">
        <v>4</v>
      </c>
      <c r="IE111" s="24">
        <v>0</v>
      </c>
      <c r="IF111" s="24">
        <v>0</v>
      </c>
      <c r="IG111" s="54">
        <v>5</v>
      </c>
      <c r="IH111" s="24">
        <v>0</v>
      </c>
      <c r="II111" s="24">
        <v>3</v>
      </c>
      <c r="IJ111" s="24">
        <v>5</v>
      </c>
      <c r="IK111" s="24">
        <v>0</v>
      </c>
      <c r="IL111" s="24">
        <v>3</v>
      </c>
      <c r="IM111" s="24">
        <v>0</v>
      </c>
      <c r="IN111" s="24">
        <v>0</v>
      </c>
      <c r="IO111" s="25">
        <f t="shared" si="207"/>
        <v>20</v>
      </c>
      <c r="IP111" s="24">
        <v>1</v>
      </c>
      <c r="IQ111" s="24">
        <v>0</v>
      </c>
      <c r="IR111" s="24">
        <v>0</v>
      </c>
      <c r="IS111" s="24">
        <v>4</v>
      </c>
      <c r="IT111" s="54">
        <v>2</v>
      </c>
      <c r="IU111" s="24">
        <v>0</v>
      </c>
      <c r="IV111" s="24">
        <v>0</v>
      </c>
      <c r="IW111" s="24">
        <v>0</v>
      </c>
      <c r="IX111" s="24">
        <v>6</v>
      </c>
      <c r="IY111" s="24">
        <v>0</v>
      </c>
      <c r="IZ111" s="24">
        <v>1</v>
      </c>
      <c r="JA111" s="24"/>
      <c r="JB111" s="25">
        <f t="shared" si="208"/>
        <v>14</v>
      </c>
    </row>
    <row r="112" spans="1:262" ht="15.9" customHeight="1">
      <c r="A112" s="17" t="s">
        <v>107</v>
      </c>
      <c r="B112" s="17" t="s">
        <v>13</v>
      </c>
      <c r="C112" s="18">
        <v>0</v>
      </c>
      <c r="D112" s="18">
        <v>0</v>
      </c>
      <c r="E112" s="18">
        <v>0</v>
      </c>
      <c r="F112" s="18">
        <v>0</v>
      </c>
      <c r="G112" s="18">
        <v>0</v>
      </c>
      <c r="H112" s="18">
        <v>0</v>
      </c>
      <c r="I112" s="18">
        <v>0</v>
      </c>
      <c r="J112" s="18">
        <v>0</v>
      </c>
      <c r="K112" s="18">
        <v>0</v>
      </c>
      <c r="L112" s="18">
        <v>0</v>
      </c>
      <c r="M112" s="18">
        <v>0</v>
      </c>
      <c r="N112" s="18">
        <v>2</v>
      </c>
      <c r="O112" s="18">
        <f t="shared" si="198"/>
        <v>2</v>
      </c>
      <c r="P112" s="18">
        <v>0</v>
      </c>
      <c r="Q112" s="18">
        <v>2</v>
      </c>
      <c r="R112" s="18">
        <v>0</v>
      </c>
      <c r="S112" s="18">
        <v>0</v>
      </c>
      <c r="T112" s="18">
        <v>1</v>
      </c>
      <c r="U112" s="18">
        <v>2</v>
      </c>
      <c r="V112" s="18">
        <v>0</v>
      </c>
      <c r="W112" s="18">
        <v>2</v>
      </c>
      <c r="X112" s="18">
        <v>0</v>
      </c>
      <c r="Y112" s="18">
        <v>2</v>
      </c>
      <c r="Z112" s="18">
        <v>1</v>
      </c>
      <c r="AA112" s="18">
        <v>2</v>
      </c>
      <c r="AB112" s="18">
        <f t="shared" si="199"/>
        <v>12</v>
      </c>
      <c r="AC112" s="18">
        <v>0</v>
      </c>
      <c r="AD112" s="18">
        <v>0</v>
      </c>
      <c r="AE112" s="18">
        <v>0</v>
      </c>
      <c r="AF112" s="18">
        <v>0</v>
      </c>
      <c r="AG112" s="18">
        <v>2</v>
      </c>
      <c r="AH112" s="18">
        <v>2</v>
      </c>
      <c r="AI112" s="18">
        <v>0</v>
      </c>
      <c r="AJ112" s="18">
        <v>2</v>
      </c>
      <c r="AK112" s="18">
        <v>0</v>
      </c>
      <c r="AL112" s="18">
        <v>4</v>
      </c>
      <c r="AM112" s="18">
        <v>0</v>
      </c>
      <c r="AN112" s="18">
        <v>0</v>
      </c>
      <c r="AO112" s="18">
        <f t="shared" si="200"/>
        <v>10</v>
      </c>
      <c r="AP112" s="18">
        <v>0</v>
      </c>
      <c r="AQ112" s="18">
        <v>0</v>
      </c>
      <c r="AR112" s="18">
        <v>0</v>
      </c>
      <c r="AS112" s="18">
        <v>2</v>
      </c>
      <c r="AT112" s="18">
        <v>0</v>
      </c>
      <c r="AU112" s="18">
        <v>0</v>
      </c>
      <c r="AV112" s="18">
        <v>1</v>
      </c>
      <c r="AW112" s="18">
        <v>0</v>
      </c>
      <c r="AX112" s="18">
        <v>0</v>
      </c>
      <c r="AY112" s="18">
        <v>2</v>
      </c>
      <c r="AZ112" s="18">
        <v>0</v>
      </c>
      <c r="BA112" s="18">
        <v>4</v>
      </c>
      <c r="BB112" s="18">
        <f t="shared" si="189"/>
        <v>9</v>
      </c>
      <c r="BC112" s="18">
        <v>0</v>
      </c>
      <c r="BD112" s="18">
        <v>4</v>
      </c>
      <c r="BE112" s="18">
        <v>2</v>
      </c>
      <c r="BF112" s="18">
        <v>3</v>
      </c>
      <c r="BG112" s="18">
        <v>5</v>
      </c>
      <c r="BH112" s="18">
        <v>2</v>
      </c>
      <c r="BI112" s="18">
        <v>0</v>
      </c>
      <c r="BJ112" s="18">
        <v>0</v>
      </c>
      <c r="BK112" s="18">
        <v>0</v>
      </c>
      <c r="BL112" s="18">
        <v>6</v>
      </c>
      <c r="BM112" s="18">
        <v>2</v>
      </c>
      <c r="BN112" s="18">
        <v>6</v>
      </c>
      <c r="BO112" s="18">
        <f t="shared" si="190"/>
        <v>30</v>
      </c>
      <c r="BP112" s="18">
        <v>5</v>
      </c>
      <c r="BQ112" s="18">
        <v>3</v>
      </c>
      <c r="BR112" s="18">
        <v>2</v>
      </c>
      <c r="BS112" s="18">
        <v>4</v>
      </c>
      <c r="BT112" s="18">
        <v>3</v>
      </c>
      <c r="BU112" s="18">
        <v>0</v>
      </c>
      <c r="BV112" s="18">
        <v>4</v>
      </c>
      <c r="BW112" s="18">
        <v>13</v>
      </c>
      <c r="BX112" s="18">
        <v>4</v>
      </c>
      <c r="BY112" s="18">
        <v>12</v>
      </c>
      <c r="BZ112" s="18">
        <v>4</v>
      </c>
      <c r="CA112" s="18">
        <v>8</v>
      </c>
      <c r="CB112" s="18">
        <f t="shared" si="191"/>
        <v>62</v>
      </c>
      <c r="CC112" s="18">
        <v>12</v>
      </c>
      <c r="CD112" s="18">
        <v>0</v>
      </c>
      <c r="CE112" s="18">
        <v>10</v>
      </c>
      <c r="CF112" s="18">
        <v>4</v>
      </c>
      <c r="CG112" s="18">
        <v>2</v>
      </c>
      <c r="CH112" s="18">
        <v>4</v>
      </c>
      <c r="CI112" s="18">
        <v>4</v>
      </c>
      <c r="CJ112" s="18">
        <v>0</v>
      </c>
      <c r="CK112" s="18">
        <v>5</v>
      </c>
      <c r="CL112" s="18">
        <v>4</v>
      </c>
      <c r="CM112" s="18">
        <v>6</v>
      </c>
      <c r="CN112" s="18">
        <v>6</v>
      </c>
      <c r="CO112" s="18">
        <f t="shared" si="192"/>
        <v>57</v>
      </c>
      <c r="CP112" s="18">
        <v>1</v>
      </c>
      <c r="CQ112" s="18">
        <v>4</v>
      </c>
      <c r="CR112" s="18">
        <v>2</v>
      </c>
      <c r="CS112" s="18">
        <v>2</v>
      </c>
      <c r="CT112" s="18">
        <v>0</v>
      </c>
      <c r="CU112" s="18">
        <v>7</v>
      </c>
      <c r="CV112" s="18">
        <v>0</v>
      </c>
      <c r="CW112" s="18">
        <v>0</v>
      </c>
      <c r="CX112" s="18">
        <v>0</v>
      </c>
      <c r="CY112" s="18">
        <v>0</v>
      </c>
      <c r="CZ112" s="18">
        <v>2</v>
      </c>
      <c r="DA112" s="18">
        <v>0</v>
      </c>
      <c r="DB112" s="18">
        <f t="shared" si="193"/>
        <v>18</v>
      </c>
      <c r="DC112" s="18">
        <v>4</v>
      </c>
      <c r="DD112" s="18">
        <v>2</v>
      </c>
      <c r="DE112" s="18">
        <v>4</v>
      </c>
      <c r="DF112" s="18">
        <v>9</v>
      </c>
      <c r="DG112" s="18">
        <v>4</v>
      </c>
      <c r="DH112" s="18">
        <v>4</v>
      </c>
      <c r="DI112" s="18">
        <v>8</v>
      </c>
      <c r="DJ112" s="18">
        <v>0</v>
      </c>
      <c r="DK112" s="18">
        <v>3</v>
      </c>
      <c r="DL112" s="18">
        <v>9</v>
      </c>
      <c r="DM112" s="18">
        <v>0</v>
      </c>
      <c r="DN112" s="18">
        <v>2</v>
      </c>
      <c r="DO112" s="18">
        <f t="shared" si="194"/>
        <v>49</v>
      </c>
      <c r="DP112" s="18">
        <v>13</v>
      </c>
      <c r="DQ112" s="18">
        <v>0</v>
      </c>
      <c r="DR112" s="18">
        <v>6</v>
      </c>
      <c r="DS112" s="18">
        <v>0</v>
      </c>
      <c r="DT112" s="18">
        <v>6</v>
      </c>
      <c r="DU112" s="18">
        <v>0</v>
      </c>
      <c r="DV112" s="18">
        <v>2</v>
      </c>
      <c r="DW112" s="18">
        <v>2</v>
      </c>
      <c r="DX112" s="18">
        <v>0</v>
      </c>
      <c r="DY112" s="18">
        <v>4</v>
      </c>
      <c r="DZ112" s="18">
        <v>2</v>
      </c>
      <c r="EA112" s="18">
        <v>0</v>
      </c>
      <c r="EB112" s="18">
        <f t="shared" si="195"/>
        <v>35</v>
      </c>
      <c r="EC112" s="18">
        <v>0</v>
      </c>
      <c r="ED112" s="18">
        <v>1</v>
      </c>
      <c r="EE112" s="18">
        <v>0</v>
      </c>
      <c r="EF112" s="18">
        <v>0</v>
      </c>
      <c r="EG112" s="18">
        <v>1</v>
      </c>
      <c r="EH112" s="18">
        <v>0</v>
      </c>
      <c r="EI112" s="18">
        <v>0</v>
      </c>
      <c r="EJ112" s="18">
        <v>0</v>
      </c>
      <c r="EK112" s="18">
        <v>0</v>
      </c>
      <c r="EL112" s="18">
        <v>2</v>
      </c>
      <c r="EM112" s="18">
        <v>0</v>
      </c>
      <c r="EN112" s="18">
        <v>2</v>
      </c>
      <c r="EO112" s="18">
        <f t="shared" si="201"/>
        <v>6</v>
      </c>
      <c r="EP112" s="24">
        <v>2</v>
      </c>
      <c r="EQ112" s="18">
        <v>0</v>
      </c>
      <c r="ER112" s="18">
        <v>0</v>
      </c>
      <c r="ES112" s="18">
        <v>0</v>
      </c>
      <c r="ET112" s="18">
        <v>0</v>
      </c>
      <c r="EU112" s="18">
        <v>1</v>
      </c>
      <c r="EV112" s="18">
        <v>2</v>
      </c>
      <c r="EW112" s="18">
        <v>0</v>
      </c>
      <c r="EX112" s="18">
        <v>0</v>
      </c>
      <c r="EY112" s="18">
        <v>0</v>
      </c>
      <c r="EZ112" s="18">
        <v>0</v>
      </c>
      <c r="FA112" s="18">
        <v>0</v>
      </c>
      <c r="FB112" s="18">
        <f t="shared" si="202"/>
        <v>5</v>
      </c>
      <c r="FC112" s="24">
        <v>2</v>
      </c>
      <c r="FD112" s="18">
        <v>0</v>
      </c>
      <c r="FE112" s="18">
        <v>2</v>
      </c>
      <c r="FF112" s="18">
        <v>0</v>
      </c>
      <c r="FG112" s="18">
        <v>0</v>
      </c>
      <c r="FH112" s="18">
        <v>2</v>
      </c>
      <c r="FI112" s="18">
        <v>0</v>
      </c>
      <c r="FJ112" s="18">
        <v>0</v>
      </c>
      <c r="FK112" s="18">
        <v>0</v>
      </c>
      <c r="FL112" s="18">
        <v>2</v>
      </c>
      <c r="FM112" s="18">
        <v>0</v>
      </c>
      <c r="FN112" s="18">
        <v>0</v>
      </c>
      <c r="FO112" s="18">
        <f t="shared" si="203"/>
        <v>8</v>
      </c>
      <c r="FP112" s="24">
        <v>3</v>
      </c>
      <c r="FQ112" s="18">
        <v>5</v>
      </c>
      <c r="FR112" s="18">
        <v>2</v>
      </c>
      <c r="FS112" s="18">
        <v>2</v>
      </c>
      <c r="FT112" s="18">
        <v>0</v>
      </c>
      <c r="FU112" s="18">
        <v>4</v>
      </c>
      <c r="FV112" s="18">
        <v>0</v>
      </c>
      <c r="FW112" s="18">
        <v>0</v>
      </c>
      <c r="FX112" s="18">
        <v>4</v>
      </c>
      <c r="FY112" s="18">
        <v>2</v>
      </c>
      <c r="FZ112" s="18">
        <v>5</v>
      </c>
      <c r="GA112" s="18">
        <v>8</v>
      </c>
      <c r="GB112" s="18">
        <f t="shared" si="204"/>
        <v>35</v>
      </c>
      <c r="GC112" s="24">
        <v>7</v>
      </c>
      <c r="GD112" s="18">
        <v>6</v>
      </c>
      <c r="GE112" s="18">
        <v>0</v>
      </c>
      <c r="GF112" s="18">
        <v>0</v>
      </c>
      <c r="GG112" s="18">
        <v>0</v>
      </c>
      <c r="GH112" s="18">
        <v>0</v>
      </c>
      <c r="GI112" s="18">
        <v>0</v>
      </c>
      <c r="GJ112" s="18">
        <v>0</v>
      </c>
      <c r="GK112" s="18">
        <v>0</v>
      </c>
      <c r="GL112" s="18">
        <v>0</v>
      </c>
      <c r="GM112" s="18">
        <v>0</v>
      </c>
      <c r="GN112" s="18">
        <v>0</v>
      </c>
      <c r="GO112" s="25">
        <f t="shared" si="196"/>
        <v>13</v>
      </c>
      <c r="GP112" s="24">
        <v>0</v>
      </c>
      <c r="GQ112" s="18">
        <v>0</v>
      </c>
      <c r="GR112" s="18">
        <v>0</v>
      </c>
      <c r="GS112" s="18">
        <v>2</v>
      </c>
      <c r="GT112" s="18">
        <v>0</v>
      </c>
      <c r="GU112" s="18">
        <v>0</v>
      </c>
      <c r="GV112" s="18">
        <v>0</v>
      </c>
      <c r="GW112" s="18">
        <v>0</v>
      </c>
      <c r="GX112" s="18">
        <v>2</v>
      </c>
      <c r="GY112" s="18">
        <v>2</v>
      </c>
      <c r="GZ112" s="18">
        <v>6</v>
      </c>
      <c r="HA112" s="18">
        <v>4</v>
      </c>
      <c r="HB112" s="25">
        <f t="shared" si="205"/>
        <v>16</v>
      </c>
      <c r="HC112" s="24">
        <v>0</v>
      </c>
      <c r="HD112" s="24">
        <v>0</v>
      </c>
      <c r="HE112" s="24">
        <v>0</v>
      </c>
      <c r="HF112" s="24">
        <v>0</v>
      </c>
      <c r="HG112" s="24">
        <v>2</v>
      </c>
      <c r="HH112" s="24">
        <v>0</v>
      </c>
      <c r="HI112" s="24">
        <v>0</v>
      </c>
      <c r="HJ112" s="24">
        <v>4</v>
      </c>
      <c r="HK112" s="24">
        <v>0</v>
      </c>
      <c r="HL112" s="24">
        <v>0</v>
      </c>
      <c r="HM112" s="24">
        <v>0</v>
      </c>
      <c r="HN112" s="24">
        <v>0</v>
      </c>
      <c r="HO112" s="25">
        <f t="shared" si="197"/>
        <v>6</v>
      </c>
      <c r="HP112" s="24">
        <v>0</v>
      </c>
      <c r="HQ112" s="24">
        <v>0</v>
      </c>
      <c r="HR112" s="18">
        <v>0</v>
      </c>
      <c r="HS112" s="18">
        <v>0</v>
      </c>
      <c r="HT112" s="24">
        <v>0</v>
      </c>
      <c r="HU112" s="24">
        <v>0</v>
      </c>
      <c r="HV112" s="24">
        <v>0</v>
      </c>
      <c r="HW112" s="24">
        <v>8</v>
      </c>
      <c r="HX112" s="24">
        <v>2</v>
      </c>
      <c r="HY112" s="24">
        <v>0</v>
      </c>
      <c r="HZ112" s="24">
        <v>0</v>
      </c>
      <c r="IA112" s="24">
        <v>2</v>
      </c>
      <c r="IB112" s="25">
        <f t="shared" si="206"/>
        <v>12</v>
      </c>
      <c r="IC112" s="24">
        <v>0</v>
      </c>
      <c r="ID112" s="24">
        <v>0</v>
      </c>
      <c r="IE112" s="24">
        <v>0</v>
      </c>
      <c r="IF112" s="18">
        <v>0</v>
      </c>
      <c r="IG112" s="54">
        <v>0</v>
      </c>
      <c r="IH112" s="24">
        <v>4</v>
      </c>
      <c r="II112" s="24">
        <v>2</v>
      </c>
      <c r="IJ112" s="24">
        <v>0</v>
      </c>
      <c r="IK112" s="24">
        <v>0</v>
      </c>
      <c r="IL112" s="24">
        <v>2</v>
      </c>
      <c r="IM112" s="24">
        <v>2</v>
      </c>
      <c r="IN112" s="24">
        <v>4</v>
      </c>
      <c r="IO112" s="25">
        <f t="shared" si="207"/>
        <v>14</v>
      </c>
      <c r="IP112" s="24">
        <v>0</v>
      </c>
      <c r="IQ112" s="24">
        <v>0</v>
      </c>
      <c r="IR112" s="24">
        <v>1</v>
      </c>
      <c r="IS112" s="18">
        <v>3</v>
      </c>
      <c r="IT112" s="54">
        <v>0</v>
      </c>
      <c r="IU112" s="24">
        <v>0</v>
      </c>
      <c r="IV112" s="24">
        <v>0</v>
      </c>
      <c r="IW112" s="24">
        <v>0</v>
      </c>
      <c r="IX112" s="24">
        <v>0</v>
      </c>
      <c r="IY112" s="24">
        <v>0</v>
      </c>
      <c r="IZ112" s="24">
        <v>0</v>
      </c>
      <c r="JA112" s="24"/>
      <c r="JB112" s="25">
        <f t="shared" si="208"/>
        <v>4</v>
      </c>
    </row>
    <row r="113" spans="1:262" ht="15.9" customHeight="1">
      <c r="A113" s="17" t="s">
        <v>108</v>
      </c>
      <c r="B113" s="17" t="s">
        <v>14</v>
      </c>
      <c r="C113" s="18">
        <v>0</v>
      </c>
      <c r="D113" s="18">
        <v>0</v>
      </c>
      <c r="E113" s="18">
        <v>0</v>
      </c>
      <c r="F113" s="18">
        <v>0</v>
      </c>
      <c r="G113" s="18">
        <v>0</v>
      </c>
      <c r="H113" s="18">
        <v>0</v>
      </c>
      <c r="I113" s="18">
        <v>0</v>
      </c>
      <c r="J113" s="18">
        <v>0</v>
      </c>
      <c r="K113" s="18">
        <v>0</v>
      </c>
      <c r="L113" s="18">
        <v>0</v>
      </c>
      <c r="M113" s="18">
        <v>0</v>
      </c>
      <c r="N113" s="18">
        <v>2</v>
      </c>
      <c r="O113" s="18">
        <f t="shared" si="198"/>
        <v>2</v>
      </c>
      <c r="P113" s="18">
        <v>0</v>
      </c>
      <c r="Q113" s="18">
        <v>2</v>
      </c>
      <c r="R113" s="18">
        <v>0</v>
      </c>
      <c r="S113" s="18">
        <v>0</v>
      </c>
      <c r="T113" s="18">
        <v>0</v>
      </c>
      <c r="U113" s="18">
        <v>0</v>
      </c>
      <c r="V113" s="18">
        <v>0</v>
      </c>
      <c r="W113" s="18">
        <v>0</v>
      </c>
      <c r="X113" s="18">
        <v>0</v>
      </c>
      <c r="Y113" s="18">
        <v>0</v>
      </c>
      <c r="Z113" s="18">
        <v>0</v>
      </c>
      <c r="AA113" s="18">
        <v>0</v>
      </c>
      <c r="AB113" s="18">
        <f t="shared" si="199"/>
        <v>2</v>
      </c>
      <c r="AC113" s="18">
        <v>0</v>
      </c>
      <c r="AD113" s="18">
        <v>0</v>
      </c>
      <c r="AE113" s="18">
        <v>0</v>
      </c>
      <c r="AF113" s="18">
        <v>0</v>
      </c>
      <c r="AG113" s="18">
        <v>0</v>
      </c>
      <c r="AH113" s="18">
        <v>4</v>
      </c>
      <c r="AI113" s="18">
        <v>1</v>
      </c>
      <c r="AJ113" s="18">
        <v>0</v>
      </c>
      <c r="AK113" s="18">
        <v>0</v>
      </c>
      <c r="AL113" s="18">
        <v>0</v>
      </c>
      <c r="AM113" s="18">
        <v>0</v>
      </c>
      <c r="AN113" s="18">
        <v>0</v>
      </c>
      <c r="AO113" s="18">
        <f t="shared" si="200"/>
        <v>5</v>
      </c>
      <c r="AP113" s="18">
        <v>0</v>
      </c>
      <c r="AQ113" s="18">
        <v>0</v>
      </c>
      <c r="AR113" s="18">
        <v>0</v>
      </c>
      <c r="AS113" s="18">
        <v>0</v>
      </c>
      <c r="AT113" s="18">
        <v>0</v>
      </c>
      <c r="AU113" s="18">
        <v>0</v>
      </c>
      <c r="AV113" s="18">
        <v>0</v>
      </c>
      <c r="AW113" s="18">
        <v>0</v>
      </c>
      <c r="AX113" s="18">
        <v>0</v>
      </c>
      <c r="AY113" s="18">
        <v>0</v>
      </c>
      <c r="AZ113" s="18">
        <v>0</v>
      </c>
      <c r="BA113" s="18">
        <v>0</v>
      </c>
      <c r="BB113" s="18">
        <f t="shared" si="189"/>
        <v>0</v>
      </c>
      <c r="BC113" s="18">
        <v>0</v>
      </c>
      <c r="BD113" s="18">
        <v>0</v>
      </c>
      <c r="BE113" s="18">
        <v>0</v>
      </c>
      <c r="BF113" s="18">
        <v>0</v>
      </c>
      <c r="BG113" s="18">
        <v>0</v>
      </c>
      <c r="BH113" s="18">
        <v>0</v>
      </c>
      <c r="BI113" s="18">
        <v>0</v>
      </c>
      <c r="BJ113" s="18">
        <v>0</v>
      </c>
      <c r="BK113" s="18">
        <v>0</v>
      </c>
      <c r="BL113" s="18">
        <v>0</v>
      </c>
      <c r="BM113" s="18">
        <v>0</v>
      </c>
      <c r="BN113" s="18">
        <v>0</v>
      </c>
      <c r="BO113" s="18">
        <f t="shared" si="190"/>
        <v>0</v>
      </c>
      <c r="BP113" s="18">
        <v>0</v>
      </c>
      <c r="BQ113" s="18">
        <v>0</v>
      </c>
      <c r="BR113" s="18">
        <v>0</v>
      </c>
      <c r="BS113" s="18">
        <v>0</v>
      </c>
      <c r="BT113" s="18">
        <v>0</v>
      </c>
      <c r="BU113" s="18">
        <v>0</v>
      </c>
      <c r="BV113" s="18">
        <v>0</v>
      </c>
      <c r="BW113" s="18">
        <v>0</v>
      </c>
      <c r="BX113" s="18">
        <v>0</v>
      </c>
      <c r="BY113" s="18">
        <v>0</v>
      </c>
      <c r="BZ113" s="18">
        <v>0</v>
      </c>
      <c r="CA113" s="18">
        <v>0</v>
      </c>
      <c r="CB113" s="18">
        <f t="shared" si="191"/>
        <v>0</v>
      </c>
      <c r="CC113" s="18">
        <v>1</v>
      </c>
      <c r="CD113" s="18">
        <v>0</v>
      </c>
      <c r="CE113" s="18">
        <v>0</v>
      </c>
      <c r="CF113" s="18">
        <v>0</v>
      </c>
      <c r="CG113" s="18">
        <v>0</v>
      </c>
      <c r="CH113" s="18">
        <v>0</v>
      </c>
      <c r="CI113" s="18">
        <v>0</v>
      </c>
      <c r="CJ113" s="18">
        <v>0</v>
      </c>
      <c r="CK113" s="18">
        <v>0</v>
      </c>
      <c r="CL113" s="18">
        <v>0</v>
      </c>
      <c r="CM113" s="18">
        <v>0</v>
      </c>
      <c r="CN113" s="18">
        <v>0</v>
      </c>
      <c r="CO113" s="18">
        <f t="shared" si="192"/>
        <v>1</v>
      </c>
      <c r="CP113" s="18">
        <v>0</v>
      </c>
      <c r="CQ113" s="18">
        <v>0</v>
      </c>
      <c r="CR113" s="18">
        <v>0</v>
      </c>
      <c r="CS113" s="18">
        <v>0</v>
      </c>
      <c r="CT113" s="18">
        <v>0</v>
      </c>
      <c r="CU113" s="18">
        <v>0</v>
      </c>
      <c r="CV113" s="18">
        <v>0</v>
      </c>
      <c r="CW113" s="18">
        <v>0</v>
      </c>
      <c r="CX113" s="18">
        <v>0</v>
      </c>
      <c r="CY113" s="18">
        <v>0</v>
      </c>
      <c r="CZ113" s="18">
        <v>2</v>
      </c>
      <c r="DA113" s="18">
        <v>0</v>
      </c>
      <c r="DB113" s="18">
        <f t="shared" si="193"/>
        <v>2</v>
      </c>
      <c r="DC113" s="18">
        <v>0</v>
      </c>
      <c r="DD113" s="18">
        <v>0</v>
      </c>
      <c r="DE113" s="18">
        <v>1</v>
      </c>
      <c r="DF113" s="18">
        <v>0</v>
      </c>
      <c r="DG113" s="18">
        <v>0</v>
      </c>
      <c r="DH113" s="18">
        <v>0</v>
      </c>
      <c r="DI113" s="18">
        <v>0</v>
      </c>
      <c r="DJ113" s="18">
        <v>0</v>
      </c>
      <c r="DK113" s="18">
        <v>2</v>
      </c>
      <c r="DL113" s="18">
        <v>1</v>
      </c>
      <c r="DM113" s="18">
        <v>0</v>
      </c>
      <c r="DN113" s="18">
        <v>0</v>
      </c>
      <c r="DO113" s="18">
        <f t="shared" si="194"/>
        <v>4</v>
      </c>
      <c r="DP113" s="18">
        <v>2</v>
      </c>
      <c r="DQ113" s="18">
        <v>4</v>
      </c>
      <c r="DR113" s="18">
        <v>2</v>
      </c>
      <c r="DS113" s="18">
        <v>0</v>
      </c>
      <c r="DT113" s="18">
        <v>0</v>
      </c>
      <c r="DU113" s="18">
        <v>2</v>
      </c>
      <c r="DV113" s="18">
        <v>0</v>
      </c>
      <c r="DW113" s="18">
        <v>0</v>
      </c>
      <c r="DX113" s="18">
        <v>0</v>
      </c>
      <c r="DY113" s="18">
        <v>0</v>
      </c>
      <c r="DZ113" s="18">
        <v>0</v>
      </c>
      <c r="EA113" s="18">
        <v>0</v>
      </c>
      <c r="EB113" s="18">
        <f t="shared" si="195"/>
        <v>10</v>
      </c>
      <c r="EC113" s="18">
        <v>0</v>
      </c>
      <c r="ED113" s="18">
        <v>0</v>
      </c>
      <c r="EE113" s="18">
        <v>0</v>
      </c>
      <c r="EF113" s="18">
        <v>0</v>
      </c>
      <c r="EG113" s="18">
        <v>0</v>
      </c>
      <c r="EH113" s="18">
        <v>0</v>
      </c>
      <c r="EI113" s="18">
        <v>0</v>
      </c>
      <c r="EJ113" s="18">
        <v>0</v>
      </c>
      <c r="EK113" s="18">
        <v>0</v>
      </c>
      <c r="EL113" s="18">
        <v>0</v>
      </c>
      <c r="EM113" s="18">
        <v>0</v>
      </c>
      <c r="EN113" s="18">
        <v>0</v>
      </c>
      <c r="EO113" s="18">
        <f t="shared" si="201"/>
        <v>0</v>
      </c>
      <c r="EP113" s="24">
        <v>4</v>
      </c>
      <c r="EQ113" s="18">
        <v>0</v>
      </c>
      <c r="ER113" s="18">
        <v>0</v>
      </c>
      <c r="ES113" s="18">
        <v>0</v>
      </c>
      <c r="ET113" s="18">
        <v>0</v>
      </c>
      <c r="EU113" s="18">
        <v>0</v>
      </c>
      <c r="EV113" s="18">
        <v>0</v>
      </c>
      <c r="EW113" s="18">
        <v>2</v>
      </c>
      <c r="EX113" s="18">
        <v>2</v>
      </c>
      <c r="EY113" s="18">
        <v>0</v>
      </c>
      <c r="EZ113" s="18">
        <v>3</v>
      </c>
      <c r="FA113" s="18">
        <v>2</v>
      </c>
      <c r="FB113" s="18">
        <f t="shared" si="202"/>
        <v>13</v>
      </c>
      <c r="FC113" s="24">
        <v>4</v>
      </c>
      <c r="FD113" s="18">
        <v>0</v>
      </c>
      <c r="FE113" s="18">
        <v>0</v>
      </c>
      <c r="FF113" s="18">
        <v>1</v>
      </c>
      <c r="FG113" s="18">
        <v>0</v>
      </c>
      <c r="FH113" s="18">
        <v>0</v>
      </c>
      <c r="FI113" s="18">
        <v>0</v>
      </c>
      <c r="FJ113" s="18">
        <v>2</v>
      </c>
      <c r="FK113" s="18">
        <v>0</v>
      </c>
      <c r="FL113" s="18">
        <v>1</v>
      </c>
      <c r="FM113" s="18">
        <v>2</v>
      </c>
      <c r="FN113" s="18">
        <v>0</v>
      </c>
      <c r="FO113" s="18">
        <f t="shared" si="203"/>
        <v>10</v>
      </c>
      <c r="FP113" s="24">
        <v>4</v>
      </c>
      <c r="FQ113" s="18">
        <v>1</v>
      </c>
      <c r="FR113" s="18">
        <v>0</v>
      </c>
      <c r="FS113" s="18">
        <v>3</v>
      </c>
      <c r="FT113" s="18">
        <v>4</v>
      </c>
      <c r="FU113" s="18">
        <v>0</v>
      </c>
      <c r="FV113" s="18">
        <v>0</v>
      </c>
      <c r="FW113" s="18">
        <v>0</v>
      </c>
      <c r="FX113" s="18">
        <v>4</v>
      </c>
      <c r="FY113" s="18">
        <v>4</v>
      </c>
      <c r="FZ113" s="18">
        <v>0</v>
      </c>
      <c r="GA113" s="18">
        <v>13</v>
      </c>
      <c r="GB113" s="18">
        <f t="shared" si="204"/>
        <v>33</v>
      </c>
      <c r="GC113" s="24">
        <v>0</v>
      </c>
      <c r="GD113" s="18">
        <v>0</v>
      </c>
      <c r="GE113" s="18">
        <v>8</v>
      </c>
      <c r="GF113" s="18">
        <v>2</v>
      </c>
      <c r="GG113" s="18">
        <v>0</v>
      </c>
      <c r="GH113" s="18">
        <v>0</v>
      </c>
      <c r="GI113" s="18">
        <v>0</v>
      </c>
      <c r="GJ113" s="18">
        <v>2</v>
      </c>
      <c r="GK113" s="18">
        <v>0</v>
      </c>
      <c r="GL113" s="18">
        <v>1</v>
      </c>
      <c r="GM113" s="18">
        <v>1</v>
      </c>
      <c r="GN113" s="18">
        <v>0</v>
      </c>
      <c r="GO113" s="25">
        <f t="shared" si="196"/>
        <v>14</v>
      </c>
      <c r="GP113" s="24">
        <v>4</v>
      </c>
      <c r="GQ113" s="18">
        <v>2</v>
      </c>
      <c r="GR113" s="18">
        <v>4</v>
      </c>
      <c r="GS113" s="18">
        <v>0</v>
      </c>
      <c r="GT113" s="18">
        <v>2</v>
      </c>
      <c r="GU113" s="18">
        <v>0</v>
      </c>
      <c r="GV113" s="18">
        <v>0</v>
      </c>
      <c r="GW113" s="18">
        <v>0</v>
      </c>
      <c r="GX113" s="18">
        <v>0</v>
      </c>
      <c r="GY113" s="18">
        <v>0</v>
      </c>
      <c r="GZ113" s="18">
        <v>6</v>
      </c>
      <c r="HA113" s="18">
        <v>0</v>
      </c>
      <c r="HB113" s="25">
        <f t="shared" si="205"/>
        <v>18</v>
      </c>
      <c r="HC113" s="24">
        <v>0</v>
      </c>
      <c r="HD113" s="24">
        <v>0</v>
      </c>
      <c r="HE113" s="24">
        <v>0</v>
      </c>
      <c r="HF113" s="24">
        <v>0</v>
      </c>
      <c r="HG113" s="24">
        <v>0</v>
      </c>
      <c r="HH113" s="24">
        <v>2</v>
      </c>
      <c r="HI113" s="24">
        <v>2</v>
      </c>
      <c r="HJ113" s="24">
        <v>0</v>
      </c>
      <c r="HK113" s="24">
        <v>4</v>
      </c>
      <c r="HL113" s="24">
        <v>2</v>
      </c>
      <c r="HM113" s="24">
        <v>0</v>
      </c>
      <c r="HN113" s="24">
        <v>0</v>
      </c>
      <c r="HO113" s="25">
        <f t="shared" si="197"/>
        <v>10</v>
      </c>
      <c r="HP113" s="24">
        <v>0</v>
      </c>
      <c r="HQ113" s="24">
        <v>0</v>
      </c>
      <c r="HR113" s="18">
        <v>0</v>
      </c>
      <c r="HS113" s="54">
        <v>0</v>
      </c>
      <c r="HT113" s="24">
        <v>0</v>
      </c>
      <c r="HU113" s="24">
        <v>0</v>
      </c>
      <c r="HV113" s="24">
        <v>0</v>
      </c>
      <c r="HW113" s="24">
        <v>0</v>
      </c>
      <c r="HX113" s="24">
        <v>3</v>
      </c>
      <c r="HY113" s="24">
        <v>2</v>
      </c>
      <c r="HZ113" s="24">
        <v>0</v>
      </c>
      <c r="IA113" s="24">
        <v>0</v>
      </c>
      <c r="IB113" s="25">
        <f t="shared" si="206"/>
        <v>5</v>
      </c>
      <c r="IC113" s="24">
        <v>2</v>
      </c>
      <c r="ID113" s="24">
        <v>2</v>
      </c>
      <c r="IE113" s="24">
        <v>0</v>
      </c>
      <c r="IF113" s="54">
        <v>0</v>
      </c>
      <c r="IG113" s="54">
        <v>0</v>
      </c>
      <c r="IH113" s="24">
        <v>2</v>
      </c>
      <c r="II113" s="24">
        <v>0</v>
      </c>
      <c r="IJ113" s="24">
        <v>2</v>
      </c>
      <c r="IK113" s="24">
        <v>2</v>
      </c>
      <c r="IL113" s="24">
        <v>0</v>
      </c>
      <c r="IM113" s="24">
        <v>0</v>
      </c>
      <c r="IN113" s="24">
        <v>0</v>
      </c>
      <c r="IO113" s="25">
        <f t="shared" si="207"/>
        <v>10</v>
      </c>
      <c r="IP113" s="24">
        <v>0</v>
      </c>
      <c r="IQ113" s="24">
        <v>2</v>
      </c>
      <c r="IR113" s="24">
        <v>0</v>
      </c>
      <c r="IS113" s="54">
        <v>0</v>
      </c>
      <c r="IT113" s="54">
        <v>0</v>
      </c>
      <c r="IU113" s="24">
        <v>0</v>
      </c>
      <c r="IV113" s="24">
        <v>0</v>
      </c>
      <c r="IW113" s="24">
        <v>0</v>
      </c>
      <c r="IX113" s="24">
        <v>0</v>
      </c>
      <c r="IY113" s="24">
        <v>0</v>
      </c>
      <c r="IZ113" s="24">
        <v>0</v>
      </c>
      <c r="JA113" s="24"/>
      <c r="JB113" s="25">
        <f t="shared" si="208"/>
        <v>2</v>
      </c>
    </row>
    <row r="114" spans="1:262" ht="15.9" customHeight="1">
      <c r="A114" s="17" t="s">
        <v>109</v>
      </c>
      <c r="B114" s="17" t="s">
        <v>15</v>
      </c>
      <c r="C114" s="18">
        <v>0</v>
      </c>
      <c r="D114" s="18">
        <v>0</v>
      </c>
      <c r="E114" s="18">
        <v>0</v>
      </c>
      <c r="F114" s="18">
        <v>0</v>
      </c>
      <c r="G114" s="18">
        <v>0</v>
      </c>
      <c r="H114" s="18">
        <v>0</v>
      </c>
      <c r="I114" s="18">
        <v>0</v>
      </c>
      <c r="J114" s="18">
        <v>0</v>
      </c>
      <c r="K114" s="18">
        <v>0</v>
      </c>
      <c r="L114" s="18">
        <v>0</v>
      </c>
      <c r="M114" s="18">
        <v>0</v>
      </c>
      <c r="N114" s="18">
        <v>1</v>
      </c>
      <c r="O114" s="18">
        <f t="shared" si="198"/>
        <v>1</v>
      </c>
      <c r="P114" s="18">
        <v>9</v>
      </c>
      <c r="Q114" s="18">
        <v>5</v>
      </c>
      <c r="R114" s="18">
        <v>0</v>
      </c>
      <c r="S114" s="18">
        <v>0</v>
      </c>
      <c r="T114" s="18">
        <v>4</v>
      </c>
      <c r="U114" s="18">
        <v>4</v>
      </c>
      <c r="V114" s="18">
        <v>14</v>
      </c>
      <c r="W114" s="18">
        <v>8</v>
      </c>
      <c r="X114" s="18">
        <v>6</v>
      </c>
      <c r="Y114" s="18">
        <v>8</v>
      </c>
      <c r="Z114" s="18">
        <v>2</v>
      </c>
      <c r="AA114" s="18">
        <v>13</v>
      </c>
      <c r="AB114" s="18">
        <f t="shared" si="199"/>
        <v>73</v>
      </c>
      <c r="AC114" s="18">
        <v>6</v>
      </c>
      <c r="AD114" s="18">
        <v>6</v>
      </c>
      <c r="AE114" s="18">
        <v>18</v>
      </c>
      <c r="AF114" s="18">
        <v>2</v>
      </c>
      <c r="AG114" s="18">
        <v>10</v>
      </c>
      <c r="AH114" s="18">
        <v>4</v>
      </c>
      <c r="AI114" s="18">
        <v>12</v>
      </c>
      <c r="AJ114" s="18">
        <v>8</v>
      </c>
      <c r="AK114" s="18">
        <v>6</v>
      </c>
      <c r="AL114" s="18">
        <v>15</v>
      </c>
      <c r="AM114" s="18">
        <v>8</v>
      </c>
      <c r="AN114" s="18">
        <v>11</v>
      </c>
      <c r="AO114" s="18">
        <f t="shared" si="200"/>
        <v>106</v>
      </c>
      <c r="AP114" s="18">
        <v>6</v>
      </c>
      <c r="AQ114" s="18">
        <v>6</v>
      </c>
      <c r="AR114" s="18">
        <v>11</v>
      </c>
      <c r="AS114" s="18">
        <v>8</v>
      </c>
      <c r="AT114" s="18">
        <v>16</v>
      </c>
      <c r="AU114" s="18">
        <v>6</v>
      </c>
      <c r="AV114" s="18">
        <v>6</v>
      </c>
      <c r="AW114" s="18">
        <v>7</v>
      </c>
      <c r="AX114" s="18">
        <v>0</v>
      </c>
      <c r="AY114" s="18">
        <v>6</v>
      </c>
      <c r="AZ114" s="18">
        <v>6</v>
      </c>
      <c r="BA114" s="18">
        <v>4</v>
      </c>
      <c r="BB114" s="18">
        <f t="shared" si="189"/>
        <v>82</v>
      </c>
      <c r="BC114" s="18">
        <v>12</v>
      </c>
      <c r="BD114" s="18">
        <v>4</v>
      </c>
      <c r="BE114" s="18">
        <v>11</v>
      </c>
      <c r="BF114" s="18">
        <v>6</v>
      </c>
      <c r="BG114" s="18">
        <v>6</v>
      </c>
      <c r="BH114" s="18">
        <v>6</v>
      </c>
      <c r="BI114" s="18">
        <v>4</v>
      </c>
      <c r="BJ114" s="18">
        <v>4</v>
      </c>
      <c r="BK114" s="18">
        <v>8</v>
      </c>
      <c r="BL114" s="18">
        <v>4</v>
      </c>
      <c r="BM114" s="18">
        <v>7</v>
      </c>
      <c r="BN114" s="18">
        <v>14</v>
      </c>
      <c r="BO114" s="18">
        <f t="shared" si="190"/>
        <v>86</v>
      </c>
      <c r="BP114" s="18">
        <v>12</v>
      </c>
      <c r="BQ114" s="18">
        <v>10</v>
      </c>
      <c r="BR114" s="18">
        <v>11</v>
      </c>
      <c r="BS114" s="18">
        <v>10</v>
      </c>
      <c r="BT114" s="18">
        <v>3</v>
      </c>
      <c r="BU114" s="18">
        <v>4</v>
      </c>
      <c r="BV114" s="18">
        <v>19</v>
      </c>
      <c r="BW114" s="18">
        <v>12</v>
      </c>
      <c r="BX114" s="18">
        <v>7</v>
      </c>
      <c r="BY114" s="18">
        <v>15</v>
      </c>
      <c r="BZ114" s="18">
        <v>16</v>
      </c>
      <c r="CA114" s="18">
        <v>15</v>
      </c>
      <c r="CB114" s="18">
        <f t="shared" si="191"/>
        <v>134</v>
      </c>
      <c r="CC114" s="18">
        <v>21</v>
      </c>
      <c r="CD114" s="18">
        <v>3</v>
      </c>
      <c r="CE114" s="18">
        <v>5</v>
      </c>
      <c r="CF114" s="18">
        <v>12</v>
      </c>
      <c r="CG114" s="18">
        <v>25</v>
      </c>
      <c r="CH114" s="18">
        <v>12</v>
      </c>
      <c r="CI114" s="18">
        <v>4</v>
      </c>
      <c r="CJ114" s="18">
        <v>6</v>
      </c>
      <c r="CK114" s="18">
        <v>8</v>
      </c>
      <c r="CL114" s="18">
        <v>6</v>
      </c>
      <c r="CM114" s="18">
        <v>18</v>
      </c>
      <c r="CN114" s="18">
        <v>8</v>
      </c>
      <c r="CO114" s="18">
        <f t="shared" si="192"/>
        <v>128</v>
      </c>
      <c r="CP114" s="18">
        <v>24</v>
      </c>
      <c r="CQ114" s="18">
        <v>18</v>
      </c>
      <c r="CR114" s="18">
        <v>6</v>
      </c>
      <c r="CS114" s="18">
        <v>13</v>
      </c>
      <c r="CT114" s="18">
        <v>12</v>
      </c>
      <c r="CU114" s="18">
        <v>26</v>
      </c>
      <c r="CV114" s="18">
        <v>14</v>
      </c>
      <c r="CW114" s="18">
        <v>8</v>
      </c>
      <c r="CX114" s="18">
        <v>9</v>
      </c>
      <c r="CY114" s="18">
        <v>14</v>
      </c>
      <c r="CZ114" s="18">
        <v>32</v>
      </c>
      <c r="DA114" s="18">
        <v>20</v>
      </c>
      <c r="DB114" s="18">
        <f t="shared" si="193"/>
        <v>196</v>
      </c>
      <c r="DC114" s="18">
        <v>15</v>
      </c>
      <c r="DD114" s="18">
        <v>11</v>
      </c>
      <c r="DE114" s="18">
        <v>17</v>
      </c>
      <c r="DF114" s="18">
        <v>19</v>
      </c>
      <c r="DG114" s="18">
        <v>11</v>
      </c>
      <c r="DH114" s="18">
        <v>11</v>
      </c>
      <c r="DI114" s="18">
        <v>11</v>
      </c>
      <c r="DJ114" s="18">
        <v>3</v>
      </c>
      <c r="DK114" s="18">
        <v>16</v>
      </c>
      <c r="DL114" s="18">
        <v>11</v>
      </c>
      <c r="DM114" s="18">
        <v>19</v>
      </c>
      <c r="DN114" s="18">
        <v>23</v>
      </c>
      <c r="DO114" s="18">
        <f t="shared" si="194"/>
        <v>167</v>
      </c>
      <c r="DP114" s="18">
        <v>13</v>
      </c>
      <c r="DQ114" s="18">
        <v>5</v>
      </c>
      <c r="DR114" s="18">
        <v>16</v>
      </c>
      <c r="DS114" s="18">
        <v>8</v>
      </c>
      <c r="DT114" s="18">
        <v>11</v>
      </c>
      <c r="DU114" s="18">
        <v>15</v>
      </c>
      <c r="DV114" s="18">
        <v>8</v>
      </c>
      <c r="DW114" s="18">
        <v>14</v>
      </c>
      <c r="DX114" s="18">
        <v>9</v>
      </c>
      <c r="DY114" s="18">
        <v>29</v>
      </c>
      <c r="DZ114" s="18">
        <v>14</v>
      </c>
      <c r="EA114" s="18">
        <v>12</v>
      </c>
      <c r="EB114" s="18">
        <f t="shared" si="195"/>
        <v>154</v>
      </c>
      <c r="EC114" s="18">
        <v>15</v>
      </c>
      <c r="ED114" s="18">
        <v>13</v>
      </c>
      <c r="EE114" s="18">
        <v>10</v>
      </c>
      <c r="EF114" s="18">
        <v>4</v>
      </c>
      <c r="EG114" s="18">
        <v>4</v>
      </c>
      <c r="EH114" s="18">
        <v>12</v>
      </c>
      <c r="EI114" s="18">
        <v>6</v>
      </c>
      <c r="EJ114" s="18">
        <v>19</v>
      </c>
      <c r="EK114" s="18">
        <v>18</v>
      </c>
      <c r="EL114" s="18">
        <v>14</v>
      </c>
      <c r="EM114" s="18">
        <v>17</v>
      </c>
      <c r="EN114" s="18">
        <v>20</v>
      </c>
      <c r="EO114" s="18">
        <f t="shared" si="201"/>
        <v>152</v>
      </c>
      <c r="EP114" s="24">
        <v>16</v>
      </c>
      <c r="EQ114" s="18">
        <v>9</v>
      </c>
      <c r="ER114" s="18">
        <v>18</v>
      </c>
      <c r="ES114" s="18">
        <v>4</v>
      </c>
      <c r="ET114" s="18">
        <v>3</v>
      </c>
      <c r="EU114" s="18">
        <v>10</v>
      </c>
      <c r="EV114" s="18">
        <v>13</v>
      </c>
      <c r="EW114" s="18">
        <v>21</v>
      </c>
      <c r="EX114" s="18">
        <v>7</v>
      </c>
      <c r="EY114" s="18">
        <v>22</v>
      </c>
      <c r="EZ114" s="18">
        <v>29</v>
      </c>
      <c r="FA114" s="18">
        <v>14</v>
      </c>
      <c r="FB114" s="18">
        <f t="shared" si="202"/>
        <v>166</v>
      </c>
      <c r="FC114" s="24">
        <v>20</v>
      </c>
      <c r="FD114" s="18">
        <v>53</v>
      </c>
      <c r="FE114" s="18">
        <v>18</v>
      </c>
      <c r="FF114" s="18">
        <v>17</v>
      </c>
      <c r="FG114" s="18">
        <v>12</v>
      </c>
      <c r="FH114" s="18">
        <v>18</v>
      </c>
      <c r="FI114" s="18">
        <v>8</v>
      </c>
      <c r="FJ114" s="18">
        <v>15</v>
      </c>
      <c r="FK114" s="18">
        <v>8</v>
      </c>
      <c r="FL114" s="18">
        <v>16</v>
      </c>
      <c r="FM114" s="18">
        <v>12</v>
      </c>
      <c r="FN114" s="18">
        <v>8</v>
      </c>
      <c r="FO114" s="18">
        <f t="shared" si="203"/>
        <v>205</v>
      </c>
      <c r="FP114" s="24">
        <v>4</v>
      </c>
      <c r="FQ114" s="18">
        <v>8</v>
      </c>
      <c r="FR114" s="18">
        <v>12</v>
      </c>
      <c r="FS114" s="18">
        <v>16</v>
      </c>
      <c r="FT114" s="18">
        <v>5</v>
      </c>
      <c r="FU114" s="18">
        <v>15</v>
      </c>
      <c r="FV114" s="18">
        <v>28</v>
      </c>
      <c r="FW114" s="18">
        <v>12</v>
      </c>
      <c r="FX114" s="18">
        <v>14</v>
      </c>
      <c r="FY114" s="18">
        <v>22</v>
      </c>
      <c r="FZ114" s="18">
        <v>13</v>
      </c>
      <c r="GA114" s="18">
        <v>40</v>
      </c>
      <c r="GB114" s="18">
        <f t="shared" si="204"/>
        <v>189</v>
      </c>
      <c r="GC114" s="24">
        <v>36</v>
      </c>
      <c r="GD114" s="18">
        <v>40</v>
      </c>
      <c r="GE114" s="18">
        <v>18</v>
      </c>
      <c r="GF114" s="18">
        <v>2</v>
      </c>
      <c r="GG114" s="18">
        <v>6</v>
      </c>
      <c r="GH114" s="18">
        <v>0</v>
      </c>
      <c r="GI114" s="18">
        <v>2</v>
      </c>
      <c r="GJ114" s="18">
        <v>2</v>
      </c>
      <c r="GK114" s="18">
        <v>14</v>
      </c>
      <c r="GL114" s="18">
        <v>12</v>
      </c>
      <c r="GM114" s="18">
        <v>22</v>
      </c>
      <c r="GN114" s="18">
        <v>22</v>
      </c>
      <c r="GO114" s="25">
        <f t="shared" si="196"/>
        <v>176</v>
      </c>
      <c r="GP114" s="24">
        <v>26</v>
      </c>
      <c r="GQ114" s="18">
        <v>24</v>
      </c>
      <c r="GR114" s="18">
        <v>32</v>
      </c>
      <c r="GS114" s="18">
        <v>12</v>
      </c>
      <c r="GT114" s="18">
        <v>0</v>
      </c>
      <c r="GU114" s="18">
        <v>12</v>
      </c>
      <c r="GV114" s="18">
        <v>18</v>
      </c>
      <c r="GW114" s="18">
        <v>18</v>
      </c>
      <c r="GX114" s="18">
        <v>24</v>
      </c>
      <c r="GY114" s="18">
        <v>36</v>
      </c>
      <c r="GZ114" s="18">
        <v>45</v>
      </c>
      <c r="HA114" s="18">
        <v>46</v>
      </c>
      <c r="HB114" s="25">
        <f t="shared" si="205"/>
        <v>293</v>
      </c>
      <c r="HC114" s="24">
        <v>44</v>
      </c>
      <c r="HD114" s="24">
        <v>40</v>
      </c>
      <c r="HE114" s="24">
        <v>54</v>
      </c>
      <c r="HF114" s="24">
        <v>34</v>
      </c>
      <c r="HG114" s="24">
        <v>44</v>
      </c>
      <c r="HH114" s="24">
        <v>33</v>
      </c>
      <c r="HI114" s="24">
        <v>42</v>
      </c>
      <c r="HJ114" s="24">
        <v>31</v>
      </c>
      <c r="HK114" s="24">
        <v>34</v>
      </c>
      <c r="HL114" s="24">
        <v>34</v>
      </c>
      <c r="HM114" s="24">
        <v>35</v>
      </c>
      <c r="HN114" s="24">
        <v>50</v>
      </c>
      <c r="HO114" s="25">
        <f t="shared" si="197"/>
        <v>475</v>
      </c>
      <c r="HP114" s="24">
        <v>34</v>
      </c>
      <c r="HQ114" s="24">
        <v>40</v>
      </c>
      <c r="HR114" s="18">
        <v>31</v>
      </c>
      <c r="HS114" s="18">
        <v>43</v>
      </c>
      <c r="HT114" s="24">
        <v>34</v>
      </c>
      <c r="HU114" s="24">
        <v>34</v>
      </c>
      <c r="HV114" s="24">
        <v>28</v>
      </c>
      <c r="HW114" s="24">
        <v>28</v>
      </c>
      <c r="HX114" s="24">
        <v>38</v>
      </c>
      <c r="HY114" s="24">
        <v>34</v>
      </c>
      <c r="HZ114" s="24">
        <v>31</v>
      </c>
      <c r="IA114" s="24">
        <v>36</v>
      </c>
      <c r="IB114" s="25">
        <f t="shared" si="206"/>
        <v>411</v>
      </c>
      <c r="IC114" s="24">
        <v>44</v>
      </c>
      <c r="ID114" s="24">
        <v>34</v>
      </c>
      <c r="IE114" s="18">
        <v>42</v>
      </c>
      <c r="IF114" s="18">
        <v>55</v>
      </c>
      <c r="IG114" s="54">
        <v>34</v>
      </c>
      <c r="IH114" s="24">
        <v>34</v>
      </c>
      <c r="II114" s="24">
        <v>32</v>
      </c>
      <c r="IJ114" s="24">
        <v>31</v>
      </c>
      <c r="IK114" s="24">
        <v>34</v>
      </c>
      <c r="IL114" s="24">
        <v>46</v>
      </c>
      <c r="IM114" s="24">
        <v>35</v>
      </c>
      <c r="IN114" s="24">
        <v>52</v>
      </c>
      <c r="IO114" s="25">
        <f t="shared" si="207"/>
        <v>473</v>
      </c>
      <c r="IP114" s="24">
        <v>44</v>
      </c>
      <c r="IQ114" s="24">
        <v>48</v>
      </c>
      <c r="IR114" s="18">
        <v>47</v>
      </c>
      <c r="IS114" s="18">
        <v>51</v>
      </c>
      <c r="IT114" s="54">
        <v>26</v>
      </c>
      <c r="IU114" s="24">
        <v>36</v>
      </c>
      <c r="IV114" s="24">
        <v>22</v>
      </c>
      <c r="IW114" s="24">
        <v>36</v>
      </c>
      <c r="IX114" s="24">
        <v>22</v>
      </c>
      <c r="IY114" s="24">
        <v>42</v>
      </c>
      <c r="IZ114" s="24">
        <v>42</v>
      </c>
      <c r="JA114" s="24"/>
      <c r="JB114" s="25">
        <f t="shared" si="208"/>
        <v>416</v>
      </c>
    </row>
    <row r="115" spans="1:262" ht="15.9" customHeight="1">
      <c r="A115" s="17" t="s">
        <v>110</v>
      </c>
      <c r="B115" s="17" t="s">
        <v>16</v>
      </c>
      <c r="C115" s="18">
        <v>0</v>
      </c>
      <c r="D115" s="18">
        <v>0</v>
      </c>
      <c r="E115" s="18">
        <v>0</v>
      </c>
      <c r="F115" s="18">
        <v>0</v>
      </c>
      <c r="G115" s="18">
        <v>0</v>
      </c>
      <c r="H115" s="18">
        <v>0</v>
      </c>
      <c r="I115" s="18">
        <v>0</v>
      </c>
      <c r="J115" s="18">
        <v>0</v>
      </c>
      <c r="K115" s="18">
        <v>0</v>
      </c>
      <c r="L115" s="18">
        <v>0</v>
      </c>
      <c r="M115" s="18">
        <v>0</v>
      </c>
      <c r="N115" s="18">
        <v>0</v>
      </c>
      <c r="O115" s="18">
        <f t="shared" si="198"/>
        <v>0</v>
      </c>
      <c r="P115" s="18">
        <v>0</v>
      </c>
      <c r="Q115" s="18">
        <v>4</v>
      </c>
      <c r="R115" s="18">
        <v>0</v>
      </c>
      <c r="S115" s="18">
        <v>0</v>
      </c>
      <c r="T115" s="18">
        <v>0</v>
      </c>
      <c r="U115" s="18">
        <v>12</v>
      </c>
      <c r="V115" s="18">
        <v>0</v>
      </c>
      <c r="W115" s="18">
        <v>0</v>
      </c>
      <c r="X115" s="18">
        <v>0</v>
      </c>
      <c r="Y115" s="18">
        <v>0</v>
      </c>
      <c r="Z115" s="18">
        <v>1</v>
      </c>
      <c r="AA115" s="18">
        <v>0</v>
      </c>
      <c r="AB115" s="18">
        <f t="shared" si="199"/>
        <v>17</v>
      </c>
      <c r="AC115" s="18">
        <v>0</v>
      </c>
      <c r="AD115" s="18">
        <v>0</v>
      </c>
      <c r="AE115" s="18">
        <v>2</v>
      </c>
      <c r="AF115" s="18">
        <v>4</v>
      </c>
      <c r="AG115" s="18">
        <v>0</v>
      </c>
      <c r="AH115" s="18">
        <v>2</v>
      </c>
      <c r="AI115" s="18">
        <v>0</v>
      </c>
      <c r="AJ115" s="18">
        <v>0</v>
      </c>
      <c r="AK115" s="18">
        <v>0</v>
      </c>
      <c r="AL115" s="18">
        <v>5</v>
      </c>
      <c r="AM115" s="18">
        <v>1</v>
      </c>
      <c r="AN115" s="18">
        <v>0</v>
      </c>
      <c r="AO115" s="18">
        <f t="shared" si="200"/>
        <v>14</v>
      </c>
      <c r="AP115" s="18">
        <v>0</v>
      </c>
      <c r="AQ115" s="18">
        <v>0</v>
      </c>
      <c r="AR115" s="18">
        <v>8</v>
      </c>
      <c r="AS115" s="18">
        <v>0</v>
      </c>
      <c r="AT115" s="18">
        <v>0</v>
      </c>
      <c r="AU115" s="18">
        <v>0</v>
      </c>
      <c r="AV115" s="18">
        <v>0</v>
      </c>
      <c r="AW115" s="18">
        <v>0</v>
      </c>
      <c r="AX115" s="18">
        <v>2</v>
      </c>
      <c r="AY115" s="18">
        <v>2</v>
      </c>
      <c r="AZ115" s="18">
        <v>0</v>
      </c>
      <c r="BA115" s="18">
        <v>2</v>
      </c>
      <c r="BB115" s="18">
        <f t="shared" si="189"/>
        <v>14</v>
      </c>
      <c r="BC115" s="18">
        <v>5</v>
      </c>
      <c r="BD115" s="18">
        <v>1</v>
      </c>
      <c r="BE115" s="18">
        <v>8</v>
      </c>
      <c r="BF115" s="18">
        <v>1</v>
      </c>
      <c r="BG115" s="18">
        <v>18</v>
      </c>
      <c r="BH115" s="18">
        <v>6</v>
      </c>
      <c r="BI115" s="18">
        <v>6</v>
      </c>
      <c r="BJ115" s="18">
        <v>12</v>
      </c>
      <c r="BK115" s="18">
        <v>12</v>
      </c>
      <c r="BL115" s="18">
        <v>11</v>
      </c>
      <c r="BM115" s="18">
        <v>2</v>
      </c>
      <c r="BN115" s="18">
        <v>10</v>
      </c>
      <c r="BO115" s="18">
        <f t="shared" si="190"/>
        <v>92</v>
      </c>
      <c r="BP115" s="18">
        <v>9</v>
      </c>
      <c r="BQ115" s="18">
        <v>6</v>
      </c>
      <c r="BR115" s="18">
        <v>8</v>
      </c>
      <c r="BS115" s="18">
        <v>9</v>
      </c>
      <c r="BT115" s="18">
        <v>10</v>
      </c>
      <c r="BU115" s="18">
        <v>5</v>
      </c>
      <c r="BV115" s="18">
        <v>12</v>
      </c>
      <c r="BW115" s="18">
        <v>10</v>
      </c>
      <c r="BX115" s="18">
        <v>11</v>
      </c>
      <c r="BY115" s="18">
        <v>8</v>
      </c>
      <c r="BZ115" s="18">
        <v>12</v>
      </c>
      <c r="CA115" s="18">
        <v>10</v>
      </c>
      <c r="CB115" s="18">
        <f t="shared" si="191"/>
        <v>110</v>
      </c>
      <c r="CC115" s="18">
        <v>16</v>
      </c>
      <c r="CD115" s="18">
        <v>22</v>
      </c>
      <c r="CE115" s="18">
        <v>11</v>
      </c>
      <c r="CF115" s="18">
        <v>16</v>
      </c>
      <c r="CG115" s="18">
        <v>10</v>
      </c>
      <c r="CH115" s="18">
        <v>24</v>
      </c>
      <c r="CI115" s="18">
        <v>22</v>
      </c>
      <c r="CJ115" s="18">
        <v>20</v>
      </c>
      <c r="CK115" s="18">
        <v>13</v>
      </c>
      <c r="CL115" s="18">
        <v>24</v>
      </c>
      <c r="CM115" s="18">
        <v>8</v>
      </c>
      <c r="CN115" s="18">
        <v>24</v>
      </c>
      <c r="CO115" s="18">
        <f t="shared" si="192"/>
        <v>210</v>
      </c>
      <c r="CP115" s="18">
        <v>16</v>
      </c>
      <c r="CQ115" s="18">
        <v>24</v>
      </c>
      <c r="CR115" s="18">
        <v>28</v>
      </c>
      <c r="CS115" s="18">
        <v>24</v>
      </c>
      <c r="CT115" s="18">
        <v>14</v>
      </c>
      <c r="CU115" s="18">
        <v>8</v>
      </c>
      <c r="CV115" s="18">
        <v>14</v>
      </c>
      <c r="CW115" s="18">
        <v>16</v>
      </c>
      <c r="CX115" s="18">
        <v>6</v>
      </c>
      <c r="CY115" s="18">
        <v>8</v>
      </c>
      <c r="CZ115" s="18">
        <v>19</v>
      </c>
      <c r="DA115" s="18">
        <v>9</v>
      </c>
      <c r="DB115" s="18">
        <f t="shared" si="193"/>
        <v>186</v>
      </c>
      <c r="DC115" s="18">
        <v>10</v>
      </c>
      <c r="DD115" s="18">
        <v>6</v>
      </c>
      <c r="DE115" s="18">
        <v>25</v>
      </c>
      <c r="DF115" s="18">
        <v>14</v>
      </c>
      <c r="DG115" s="18">
        <v>16</v>
      </c>
      <c r="DH115" s="18">
        <v>16</v>
      </c>
      <c r="DI115" s="18">
        <v>14</v>
      </c>
      <c r="DJ115" s="18">
        <v>20</v>
      </c>
      <c r="DK115" s="18">
        <v>18</v>
      </c>
      <c r="DL115" s="18">
        <v>12</v>
      </c>
      <c r="DM115" s="18">
        <v>6</v>
      </c>
      <c r="DN115" s="18">
        <v>14</v>
      </c>
      <c r="DO115" s="18">
        <f t="shared" si="194"/>
        <v>171</v>
      </c>
      <c r="DP115" s="18">
        <v>8</v>
      </c>
      <c r="DQ115" s="18">
        <v>10</v>
      </c>
      <c r="DR115" s="18">
        <v>34</v>
      </c>
      <c r="DS115" s="18">
        <v>10</v>
      </c>
      <c r="DT115" s="18">
        <v>18</v>
      </c>
      <c r="DU115" s="18">
        <v>9</v>
      </c>
      <c r="DV115" s="18">
        <v>8</v>
      </c>
      <c r="DW115" s="18">
        <v>8</v>
      </c>
      <c r="DX115" s="18">
        <v>14</v>
      </c>
      <c r="DY115" s="18">
        <v>20</v>
      </c>
      <c r="DZ115" s="18">
        <v>10</v>
      </c>
      <c r="EA115" s="18">
        <v>20</v>
      </c>
      <c r="EB115" s="18">
        <f t="shared" si="195"/>
        <v>169</v>
      </c>
      <c r="EC115" s="18">
        <v>20</v>
      </c>
      <c r="ED115" s="18">
        <v>8</v>
      </c>
      <c r="EE115" s="18">
        <v>18</v>
      </c>
      <c r="EF115" s="18">
        <v>22</v>
      </c>
      <c r="EG115" s="18">
        <v>16</v>
      </c>
      <c r="EH115" s="18">
        <v>24</v>
      </c>
      <c r="EI115" s="18">
        <v>14</v>
      </c>
      <c r="EJ115" s="18">
        <v>18</v>
      </c>
      <c r="EK115" s="18">
        <v>10</v>
      </c>
      <c r="EL115" s="18">
        <v>10</v>
      </c>
      <c r="EM115" s="18">
        <v>20</v>
      </c>
      <c r="EN115" s="18">
        <v>14</v>
      </c>
      <c r="EO115" s="18">
        <f t="shared" si="201"/>
        <v>194</v>
      </c>
      <c r="EP115" s="24">
        <v>14</v>
      </c>
      <c r="EQ115" s="18">
        <v>24</v>
      </c>
      <c r="ER115" s="18">
        <v>21</v>
      </c>
      <c r="ES115" s="18">
        <v>23</v>
      </c>
      <c r="ET115" s="18">
        <v>28</v>
      </c>
      <c r="EU115" s="18">
        <v>14</v>
      </c>
      <c r="EV115" s="18">
        <v>15</v>
      </c>
      <c r="EW115" s="18">
        <v>18</v>
      </c>
      <c r="EX115" s="18">
        <v>6</v>
      </c>
      <c r="EY115" s="18">
        <v>14</v>
      </c>
      <c r="EZ115" s="18">
        <v>14</v>
      </c>
      <c r="FA115" s="18">
        <v>18</v>
      </c>
      <c r="FB115" s="18">
        <f t="shared" si="202"/>
        <v>209</v>
      </c>
      <c r="FC115" s="24">
        <v>14</v>
      </c>
      <c r="FD115" s="18">
        <v>18</v>
      </c>
      <c r="FE115" s="18">
        <v>30</v>
      </c>
      <c r="FF115" s="18">
        <v>14</v>
      </c>
      <c r="FG115" s="18">
        <v>26</v>
      </c>
      <c r="FH115" s="18">
        <v>18</v>
      </c>
      <c r="FI115" s="18">
        <v>26</v>
      </c>
      <c r="FJ115" s="18">
        <v>24</v>
      </c>
      <c r="FK115" s="18">
        <v>26</v>
      </c>
      <c r="FL115" s="18">
        <v>18</v>
      </c>
      <c r="FM115" s="18">
        <v>18</v>
      </c>
      <c r="FN115" s="18">
        <v>20</v>
      </c>
      <c r="FO115" s="18">
        <f t="shared" si="203"/>
        <v>252</v>
      </c>
      <c r="FP115" s="24">
        <v>18</v>
      </c>
      <c r="FQ115" s="18">
        <v>26</v>
      </c>
      <c r="FR115" s="18">
        <v>37</v>
      </c>
      <c r="FS115" s="18">
        <v>21</v>
      </c>
      <c r="FT115" s="18">
        <v>24</v>
      </c>
      <c r="FU115" s="18">
        <v>29</v>
      </c>
      <c r="FV115" s="18">
        <v>23</v>
      </c>
      <c r="FW115" s="18">
        <v>14</v>
      </c>
      <c r="FX115" s="18">
        <v>20</v>
      </c>
      <c r="FY115" s="18">
        <v>26</v>
      </c>
      <c r="FZ115" s="18">
        <v>30</v>
      </c>
      <c r="GA115" s="18">
        <v>24</v>
      </c>
      <c r="GB115" s="18">
        <f t="shared" si="204"/>
        <v>292</v>
      </c>
      <c r="GC115" s="24">
        <v>20</v>
      </c>
      <c r="GD115" s="18">
        <v>26</v>
      </c>
      <c r="GE115" s="18">
        <v>6</v>
      </c>
      <c r="GF115" s="18">
        <v>0</v>
      </c>
      <c r="GG115" s="18">
        <v>0</v>
      </c>
      <c r="GH115" s="18">
        <v>0</v>
      </c>
      <c r="GI115" s="18">
        <v>0</v>
      </c>
      <c r="GJ115" s="18">
        <v>0</v>
      </c>
      <c r="GK115" s="18">
        <v>0</v>
      </c>
      <c r="GL115" s="18">
        <v>8</v>
      </c>
      <c r="GM115" s="18">
        <v>20</v>
      </c>
      <c r="GN115" s="18">
        <v>20</v>
      </c>
      <c r="GO115" s="25">
        <f t="shared" si="196"/>
        <v>100</v>
      </c>
      <c r="GP115" s="24">
        <v>14</v>
      </c>
      <c r="GQ115" s="18">
        <v>16</v>
      </c>
      <c r="GR115" s="18">
        <v>22</v>
      </c>
      <c r="GS115" s="18">
        <v>24</v>
      </c>
      <c r="GT115" s="18">
        <v>36</v>
      </c>
      <c r="GU115" s="18">
        <v>30</v>
      </c>
      <c r="GV115" s="18">
        <v>36</v>
      </c>
      <c r="GW115" s="18">
        <v>34</v>
      </c>
      <c r="GX115" s="18">
        <v>32</v>
      </c>
      <c r="GY115" s="18">
        <v>40</v>
      </c>
      <c r="GZ115" s="18">
        <v>36</v>
      </c>
      <c r="HA115" s="18">
        <v>31</v>
      </c>
      <c r="HB115" s="25">
        <f t="shared" si="205"/>
        <v>351</v>
      </c>
      <c r="HC115" s="24">
        <v>37</v>
      </c>
      <c r="HD115" s="24">
        <v>32</v>
      </c>
      <c r="HE115" s="24">
        <v>44</v>
      </c>
      <c r="HF115" s="24">
        <v>38</v>
      </c>
      <c r="HG115" s="24">
        <v>48</v>
      </c>
      <c r="HH115" s="24">
        <v>50</v>
      </c>
      <c r="HI115" s="24">
        <v>40</v>
      </c>
      <c r="HJ115" s="24">
        <v>58</v>
      </c>
      <c r="HK115" s="24">
        <v>18</v>
      </c>
      <c r="HL115" s="24">
        <v>32</v>
      </c>
      <c r="HM115" s="24">
        <v>20</v>
      </c>
      <c r="HN115" s="24">
        <v>20</v>
      </c>
      <c r="HO115" s="25">
        <f t="shared" si="197"/>
        <v>437</v>
      </c>
      <c r="HP115" s="24">
        <v>26</v>
      </c>
      <c r="HQ115" s="24">
        <v>18</v>
      </c>
      <c r="HR115" s="18">
        <v>24</v>
      </c>
      <c r="HS115" s="18">
        <v>14</v>
      </c>
      <c r="HT115" s="24">
        <v>12</v>
      </c>
      <c r="HU115" s="24">
        <v>14</v>
      </c>
      <c r="HV115" s="24">
        <v>18</v>
      </c>
      <c r="HW115" s="24">
        <v>22</v>
      </c>
      <c r="HX115" s="24">
        <v>20</v>
      </c>
      <c r="HY115" s="24">
        <v>18</v>
      </c>
      <c r="HZ115" s="24">
        <v>21</v>
      </c>
      <c r="IA115" s="24">
        <v>16</v>
      </c>
      <c r="IB115" s="25">
        <f t="shared" si="206"/>
        <v>223</v>
      </c>
      <c r="IC115" s="24">
        <v>12</v>
      </c>
      <c r="ID115" s="24">
        <v>18</v>
      </c>
      <c r="IE115" s="18">
        <v>16</v>
      </c>
      <c r="IF115" s="18">
        <v>14</v>
      </c>
      <c r="IG115" s="18">
        <v>10</v>
      </c>
      <c r="IH115" s="24">
        <v>23</v>
      </c>
      <c r="II115" s="24">
        <v>14</v>
      </c>
      <c r="IJ115" s="24">
        <v>19</v>
      </c>
      <c r="IK115" s="24">
        <v>16</v>
      </c>
      <c r="IL115" s="24">
        <v>16</v>
      </c>
      <c r="IM115" s="24">
        <v>10</v>
      </c>
      <c r="IN115" s="24">
        <v>10</v>
      </c>
      <c r="IO115" s="25">
        <f t="shared" si="207"/>
        <v>178</v>
      </c>
      <c r="IP115" s="24">
        <v>26</v>
      </c>
      <c r="IQ115" s="24">
        <v>24</v>
      </c>
      <c r="IR115" s="18">
        <v>30</v>
      </c>
      <c r="IS115" s="18">
        <v>10</v>
      </c>
      <c r="IT115" s="18">
        <v>14</v>
      </c>
      <c r="IU115" s="24">
        <v>6</v>
      </c>
      <c r="IV115" s="24">
        <v>14</v>
      </c>
      <c r="IW115" s="24">
        <v>6</v>
      </c>
      <c r="IX115" s="24">
        <v>6</v>
      </c>
      <c r="IY115" s="24">
        <v>10</v>
      </c>
      <c r="IZ115" s="24">
        <v>14</v>
      </c>
      <c r="JA115" s="24"/>
      <c r="JB115" s="25">
        <f t="shared" si="208"/>
        <v>160</v>
      </c>
    </row>
    <row r="116" spans="1:262" ht="15.9" customHeight="1">
      <c r="A116" s="17" t="s">
        <v>111</v>
      </c>
      <c r="B116" s="17" t="s">
        <v>10</v>
      </c>
      <c r="C116" s="18">
        <v>0</v>
      </c>
      <c r="D116" s="18">
        <v>0</v>
      </c>
      <c r="E116" s="18">
        <v>0</v>
      </c>
      <c r="F116" s="18">
        <v>0</v>
      </c>
      <c r="G116" s="18">
        <v>0</v>
      </c>
      <c r="H116" s="18">
        <v>0</v>
      </c>
      <c r="I116" s="18">
        <v>0</v>
      </c>
      <c r="J116" s="18">
        <v>0</v>
      </c>
      <c r="K116" s="18">
        <v>0</v>
      </c>
      <c r="L116" s="18">
        <v>0</v>
      </c>
      <c r="M116" s="18">
        <v>0</v>
      </c>
      <c r="N116" s="18">
        <v>0</v>
      </c>
      <c r="O116" s="18">
        <f t="shared" si="198"/>
        <v>0</v>
      </c>
      <c r="P116" s="18">
        <v>0</v>
      </c>
      <c r="Q116" s="18">
        <v>0</v>
      </c>
      <c r="R116" s="18">
        <v>0</v>
      </c>
      <c r="S116" s="18">
        <v>0</v>
      </c>
      <c r="T116" s="18">
        <v>0</v>
      </c>
      <c r="U116" s="18">
        <v>0</v>
      </c>
      <c r="V116" s="18">
        <v>0</v>
      </c>
      <c r="W116" s="18">
        <v>0</v>
      </c>
      <c r="X116" s="18">
        <v>0</v>
      </c>
      <c r="Y116" s="18">
        <v>0</v>
      </c>
      <c r="Z116" s="18">
        <v>0</v>
      </c>
      <c r="AA116" s="18">
        <v>0</v>
      </c>
      <c r="AB116" s="18">
        <f t="shared" si="199"/>
        <v>0</v>
      </c>
      <c r="AC116" s="18">
        <v>0</v>
      </c>
      <c r="AD116" s="18">
        <v>3</v>
      </c>
      <c r="AE116" s="18">
        <v>7</v>
      </c>
      <c r="AF116" s="18">
        <v>2</v>
      </c>
      <c r="AG116" s="18">
        <v>6</v>
      </c>
      <c r="AH116" s="18">
        <v>0</v>
      </c>
      <c r="AI116" s="18">
        <v>3</v>
      </c>
      <c r="AJ116" s="18">
        <v>2</v>
      </c>
      <c r="AK116" s="18">
        <v>3</v>
      </c>
      <c r="AL116" s="18">
        <v>6</v>
      </c>
      <c r="AM116" s="18">
        <v>0</v>
      </c>
      <c r="AN116" s="18">
        <v>1</v>
      </c>
      <c r="AO116" s="18">
        <f t="shared" si="200"/>
        <v>33</v>
      </c>
      <c r="AP116" s="18">
        <v>0</v>
      </c>
      <c r="AQ116" s="18">
        <v>1</v>
      </c>
      <c r="AR116" s="18">
        <v>6</v>
      </c>
      <c r="AS116" s="18">
        <v>2</v>
      </c>
      <c r="AT116" s="18">
        <v>7</v>
      </c>
      <c r="AU116" s="18">
        <v>0</v>
      </c>
      <c r="AV116" s="18">
        <v>1</v>
      </c>
      <c r="AW116" s="18">
        <v>3</v>
      </c>
      <c r="AX116" s="18">
        <v>0</v>
      </c>
      <c r="AY116" s="18">
        <v>0</v>
      </c>
      <c r="AZ116" s="18">
        <v>3</v>
      </c>
      <c r="BA116" s="18">
        <v>1</v>
      </c>
      <c r="BB116" s="18">
        <f t="shared" si="189"/>
        <v>24</v>
      </c>
      <c r="BC116" s="18">
        <v>3</v>
      </c>
      <c r="BD116" s="18">
        <v>2</v>
      </c>
      <c r="BE116" s="18">
        <v>0</v>
      </c>
      <c r="BF116" s="18">
        <v>0</v>
      </c>
      <c r="BG116" s="18">
        <v>0</v>
      </c>
      <c r="BH116" s="18">
        <v>0</v>
      </c>
      <c r="BI116" s="18">
        <v>0</v>
      </c>
      <c r="BJ116" s="18">
        <v>1</v>
      </c>
      <c r="BK116" s="18">
        <v>1</v>
      </c>
      <c r="BL116" s="18">
        <v>3</v>
      </c>
      <c r="BM116" s="18">
        <v>0</v>
      </c>
      <c r="BN116" s="18">
        <v>0</v>
      </c>
      <c r="BO116" s="18">
        <f t="shared" si="190"/>
        <v>10</v>
      </c>
      <c r="BP116" s="18">
        <v>8</v>
      </c>
      <c r="BQ116" s="18">
        <v>8</v>
      </c>
      <c r="BR116" s="18">
        <v>14</v>
      </c>
      <c r="BS116" s="18">
        <v>0</v>
      </c>
      <c r="BT116" s="18">
        <v>0</v>
      </c>
      <c r="BU116" s="18">
        <v>3</v>
      </c>
      <c r="BV116" s="18">
        <v>0</v>
      </c>
      <c r="BW116" s="18">
        <v>4</v>
      </c>
      <c r="BX116" s="18">
        <v>7</v>
      </c>
      <c r="BY116" s="18">
        <v>3</v>
      </c>
      <c r="BZ116" s="18">
        <v>6</v>
      </c>
      <c r="CA116" s="18">
        <v>7</v>
      </c>
      <c r="CB116" s="18">
        <f t="shared" si="191"/>
        <v>60</v>
      </c>
      <c r="CC116" s="18">
        <v>30</v>
      </c>
      <c r="CD116" s="18">
        <v>2</v>
      </c>
      <c r="CE116" s="18">
        <v>6</v>
      </c>
      <c r="CF116" s="18">
        <v>12</v>
      </c>
      <c r="CG116" s="18">
        <v>3</v>
      </c>
      <c r="CH116" s="18">
        <v>2</v>
      </c>
      <c r="CI116" s="18">
        <v>3</v>
      </c>
      <c r="CJ116" s="18">
        <v>5</v>
      </c>
      <c r="CK116" s="18">
        <v>4</v>
      </c>
      <c r="CL116" s="18">
        <v>5</v>
      </c>
      <c r="CM116" s="18">
        <v>6</v>
      </c>
      <c r="CN116" s="18">
        <v>5</v>
      </c>
      <c r="CO116" s="18">
        <f t="shared" si="192"/>
        <v>83</v>
      </c>
      <c r="CP116" s="18">
        <v>6</v>
      </c>
      <c r="CQ116" s="18">
        <v>0</v>
      </c>
      <c r="CR116" s="18">
        <v>4</v>
      </c>
      <c r="CS116" s="18">
        <v>3</v>
      </c>
      <c r="CT116" s="18">
        <v>1</v>
      </c>
      <c r="CU116" s="18">
        <v>1</v>
      </c>
      <c r="CV116" s="18">
        <v>0</v>
      </c>
      <c r="CW116" s="18">
        <v>6</v>
      </c>
      <c r="CX116" s="18">
        <v>14</v>
      </c>
      <c r="CY116" s="18">
        <v>2</v>
      </c>
      <c r="CZ116" s="18">
        <v>4</v>
      </c>
      <c r="DA116" s="18">
        <v>7</v>
      </c>
      <c r="DB116" s="18">
        <f t="shared" si="193"/>
        <v>48</v>
      </c>
      <c r="DC116" s="18">
        <v>8</v>
      </c>
      <c r="DD116" s="18">
        <v>0</v>
      </c>
      <c r="DE116" s="18">
        <v>1</v>
      </c>
      <c r="DF116" s="18">
        <v>1</v>
      </c>
      <c r="DG116" s="18">
        <v>1</v>
      </c>
      <c r="DH116" s="18">
        <v>0</v>
      </c>
      <c r="DI116" s="18">
        <v>0</v>
      </c>
      <c r="DJ116" s="18">
        <v>9</v>
      </c>
      <c r="DK116" s="18">
        <v>8</v>
      </c>
      <c r="DL116" s="18">
        <v>2</v>
      </c>
      <c r="DM116" s="18">
        <v>14</v>
      </c>
      <c r="DN116" s="18">
        <v>0</v>
      </c>
      <c r="DO116" s="18">
        <f t="shared" si="194"/>
        <v>44</v>
      </c>
      <c r="DP116" s="18">
        <v>7</v>
      </c>
      <c r="DQ116" s="18">
        <v>2</v>
      </c>
      <c r="DR116" s="18">
        <v>2</v>
      </c>
      <c r="DS116" s="18">
        <v>4</v>
      </c>
      <c r="DT116" s="18">
        <v>2</v>
      </c>
      <c r="DU116" s="18">
        <v>8</v>
      </c>
      <c r="DV116" s="18">
        <v>38</v>
      </c>
      <c r="DW116" s="18">
        <v>10</v>
      </c>
      <c r="DX116" s="18">
        <v>8</v>
      </c>
      <c r="DY116" s="18">
        <v>18</v>
      </c>
      <c r="DZ116" s="18">
        <v>6</v>
      </c>
      <c r="EA116" s="18">
        <v>3</v>
      </c>
      <c r="EB116" s="18">
        <f t="shared" si="195"/>
        <v>108</v>
      </c>
      <c r="EC116" s="18">
        <v>8</v>
      </c>
      <c r="ED116" s="18">
        <v>4</v>
      </c>
      <c r="EE116" s="18">
        <v>0</v>
      </c>
      <c r="EF116" s="18">
        <v>6</v>
      </c>
      <c r="EG116" s="18">
        <v>5</v>
      </c>
      <c r="EH116" s="18">
        <v>5</v>
      </c>
      <c r="EI116" s="18">
        <v>10</v>
      </c>
      <c r="EJ116" s="18">
        <v>12</v>
      </c>
      <c r="EK116" s="18">
        <v>6</v>
      </c>
      <c r="EL116" s="18">
        <v>14</v>
      </c>
      <c r="EM116" s="18">
        <v>16</v>
      </c>
      <c r="EN116" s="18">
        <v>6</v>
      </c>
      <c r="EO116" s="18">
        <f t="shared" si="201"/>
        <v>92</v>
      </c>
      <c r="EP116" s="24">
        <v>2</v>
      </c>
      <c r="EQ116" s="18">
        <v>4</v>
      </c>
      <c r="ER116" s="18">
        <v>0</v>
      </c>
      <c r="ES116" s="18">
        <v>4</v>
      </c>
      <c r="ET116" s="18">
        <v>2</v>
      </c>
      <c r="EU116" s="18">
        <v>8</v>
      </c>
      <c r="EV116" s="18">
        <v>6</v>
      </c>
      <c r="EW116" s="18">
        <v>16</v>
      </c>
      <c r="EX116" s="18">
        <v>7</v>
      </c>
      <c r="EY116" s="18">
        <v>16</v>
      </c>
      <c r="EZ116" s="18">
        <v>12</v>
      </c>
      <c r="FA116" s="18">
        <v>15</v>
      </c>
      <c r="FB116" s="18">
        <f t="shared" si="202"/>
        <v>92</v>
      </c>
      <c r="FC116" s="24">
        <v>74</v>
      </c>
      <c r="FD116" s="18">
        <v>12</v>
      </c>
      <c r="FE116" s="18">
        <v>10</v>
      </c>
      <c r="FF116" s="18">
        <v>57</v>
      </c>
      <c r="FG116" s="18">
        <v>10</v>
      </c>
      <c r="FH116" s="18">
        <v>14</v>
      </c>
      <c r="FI116" s="18">
        <v>8</v>
      </c>
      <c r="FJ116" s="18">
        <v>28</v>
      </c>
      <c r="FK116" s="18">
        <v>32</v>
      </c>
      <c r="FL116" s="18">
        <v>36</v>
      </c>
      <c r="FM116" s="18">
        <v>38</v>
      </c>
      <c r="FN116" s="18">
        <v>43</v>
      </c>
      <c r="FO116" s="18">
        <f t="shared" si="203"/>
        <v>362</v>
      </c>
      <c r="FP116" s="24">
        <v>57</v>
      </c>
      <c r="FQ116" s="18">
        <v>51</v>
      </c>
      <c r="FR116" s="18">
        <v>78</v>
      </c>
      <c r="FS116" s="18">
        <v>71</v>
      </c>
      <c r="FT116" s="18">
        <v>66</v>
      </c>
      <c r="FU116" s="18">
        <v>51</v>
      </c>
      <c r="FV116" s="18">
        <v>64</v>
      </c>
      <c r="FW116" s="18">
        <v>72</v>
      </c>
      <c r="FX116" s="18">
        <v>58</v>
      </c>
      <c r="FY116" s="18">
        <v>68</v>
      </c>
      <c r="FZ116" s="18">
        <v>111</v>
      </c>
      <c r="GA116" s="18">
        <v>51</v>
      </c>
      <c r="GB116" s="18">
        <f t="shared" si="204"/>
        <v>798</v>
      </c>
      <c r="GC116" s="24">
        <v>48</v>
      </c>
      <c r="GD116" s="18">
        <v>42</v>
      </c>
      <c r="GE116" s="18">
        <v>32</v>
      </c>
      <c r="GF116" s="18">
        <v>0</v>
      </c>
      <c r="GG116" s="18">
        <v>4</v>
      </c>
      <c r="GH116" s="18">
        <v>2</v>
      </c>
      <c r="GI116" s="18">
        <v>10</v>
      </c>
      <c r="GJ116" s="18">
        <v>11</v>
      </c>
      <c r="GK116" s="18">
        <v>1</v>
      </c>
      <c r="GL116" s="18">
        <v>13</v>
      </c>
      <c r="GM116" s="18">
        <v>28</v>
      </c>
      <c r="GN116" s="18">
        <v>15</v>
      </c>
      <c r="GO116" s="25">
        <f t="shared" si="196"/>
        <v>206</v>
      </c>
      <c r="GP116" s="24">
        <v>3</v>
      </c>
      <c r="GQ116" s="18">
        <v>8</v>
      </c>
      <c r="GR116" s="18">
        <v>16</v>
      </c>
      <c r="GS116" s="18">
        <v>36</v>
      </c>
      <c r="GT116" s="18">
        <v>23</v>
      </c>
      <c r="GU116" s="18">
        <v>30</v>
      </c>
      <c r="GV116" s="18">
        <v>14</v>
      </c>
      <c r="GW116" s="18">
        <v>24</v>
      </c>
      <c r="GX116" s="18">
        <v>21</v>
      </c>
      <c r="GY116" s="18">
        <v>36</v>
      </c>
      <c r="GZ116" s="18">
        <v>44</v>
      </c>
      <c r="HA116" s="18">
        <v>41</v>
      </c>
      <c r="HB116" s="25">
        <f t="shared" si="205"/>
        <v>296</v>
      </c>
      <c r="HC116" s="24">
        <v>42</v>
      </c>
      <c r="HD116" s="24">
        <v>56</v>
      </c>
      <c r="HE116" s="24">
        <v>60</v>
      </c>
      <c r="HF116" s="24">
        <v>60</v>
      </c>
      <c r="HG116" s="24">
        <v>24</v>
      </c>
      <c r="HH116" s="24">
        <v>23</v>
      </c>
      <c r="HI116" s="24">
        <v>30</v>
      </c>
      <c r="HJ116" s="24">
        <v>20</v>
      </c>
      <c r="HK116" s="24">
        <v>29</v>
      </c>
      <c r="HL116" s="24">
        <v>19</v>
      </c>
      <c r="HM116" s="24">
        <v>34</v>
      </c>
      <c r="HN116" s="24">
        <v>35</v>
      </c>
      <c r="HO116" s="25">
        <f t="shared" si="197"/>
        <v>432</v>
      </c>
      <c r="HP116" s="24">
        <v>37</v>
      </c>
      <c r="HQ116" s="24">
        <v>19</v>
      </c>
      <c r="HR116" s="24">
        <v>54</v>
      </c>
      <c r="HS116" s="24">
        <v>27</v>
      </c>
      <c r="HT116" s="24">
        <v>26</v>
      </c>
      <c r="HU116" s="24">
        <v>24</v>
      </c>
      <c r="HV116" s="24">
        <v>18</v>
      </c>
      <c r="HW116" s="24">
        <v>28</v>
      </c>
      <c r="HX116" s="24">
        <v>11</v>
      </c>
      <c r="HY116" s="24">
        <v>26</v>
      </c>
      <c r="HZ116" s="24">
        <v>46</v>
      </c>
      <c r="IA116" s="24">
        <v>45</v>
      </c>
      <c r="IB116" s="25">
        <f t="shared" si="206"/>
        <v>361</v>
      </c>
      <c r="IC116" s="24">
        <v>14</v>
      </c>
      <c r="ID116" s="24">
        <v>8</v>
      </c>
      <c r="IE116" s="24">
        <v>20</v>
      </c>
      <c r="IF116" s="24">
        <v>30</v>
      </c>
      <c r="IG116" s="24">
        <v>21</v>
      </c>
      <c r="IH116" s="24">
        <v>17</v>
      </c>
      <c r="II116" s="24">
        <v>20</v>
      </c>
      <c r="IJ116" s="24">
        <v>12</v>
      </c>
      <c r="IK116" s="24">
        <v>28</v>
      </c>
      <c r="IL116" s="24">
        <v>30</v>
      </c>
      <c r="IM116" s="24">
        <v>58</v>
      </c>
      <c r="IN116" s="24">
        <v>39</v>
      </c>
      <c r="IO116" s="25">
        <f t="shared" si="207"/>
        <v>297</v>
      </c>
      <c r="IP116" s="24">
        <v>57</v>
      </c>
      <c r="IQ116" s="24">
        <v>22</v>
      </c>
      <c r="IR116" s="24">
        <v>52</v>
      </c>
      <c r="IS116" s="24">
        <v>32</v>
      </c>
      <c r="IT116" s="24">
        <v>25</v>
      </c>
      <c r="IU116" s="24">
        <v>24</v>
      </c>
      <c r="IV116" s="24">
        <v>24</v>
      </c>
      <c r="IW116" s="24">
        <v>10</v>
      </c>
      <c r="IX116" s="24">
        <v>33</v>
      </c>
      <c r="IY116" s="24">
        <v>51</v>
      </c>
      <c r="IZ116" s="24">
        <v>65</v>
      </c>
      <c r="JA116" s="24"/>
      <c r="JB116" s="25">
        <f t="shared" si="208"/>
        <v>395</v>
      </c>
    </row>
    <row r="117" spans="1:262" ht="15.9" customHeight="1">
      <c r="A117" s="17" t="s">
        <v>112</v>
      </c>
      <c r="B117" s="17" t="s">
        <v>8</v>
      </c>
      <c r="C117" s="18">
        <v>0</v>
      </c>
      <c r="D117" s="18">
        <v>0</v>
      </c>
      <c r="E117" s="18">
        <v>0</v>
      </c>
      <c r="F117" s="18">
        <v>0</v>
      </c>
      <c r="G117" s="18">
        <v>0</v>
      </c>
      <c r="H117" s="18">
        <v>0</v>
      </c>
      <c r="I117" s="18">
        <v>0</v>
      </c>
      <c r="J117" s="18">
        <v>0</v>
      </c>
      <c r="K117" s="18">
        <v>0</v>
      </c>
      <c r="L117" s="18">
        <v>0</v>
      </c>
      <c r="M117" s="18">
        <v>0</v>
      </c>
      <c r="N117" s="18">
        <v>0</v>
      </c>
      <c r="O117" s="18">
        <f t="shared" si="198"/>
        <v>0</v>
      </c>
      <c r="P117" s="18">
        <v>0</v>
      </c>
      <c r="Q117" s="18">
        <v>0</v>
      </c>
      <c r="R117" s="18">
        <v>0</v>
      </c>
      <c r="S117" s="18">
        <v>0</v>
      </c>
      <c r="T117" s="18">
        <v>0</v>
      </c>
      <c r="U117" s="18">
        <v>0</v>
      </c>
      <c r="V117" s="18">
        <v>0</v>
      </c>
      <c r="W117" s="18">
        <v>0</v>
      </c>
      <c r="X117" s="18">
        <v>0</v>
      </c>
      <c r="Y117" s="18">
        <v>0</v>
      </c>
      <c r="Z117" s="18">
        <v>0</v>
      </c>
      <c r="AA117" s="18">
        <v>0</v>
      </c>
      <c r="AB117" s="18">
        <f t="shared" si="199"/>
        <v>0</v>
      </c>
      <c r="AC117" s="18">
        <v>0</v>
      </c>
      <c r="AD117" s="18">
        <v>0</v>
      </c>
      <c r="AE117" s="18">
        <v>4</v>
      </c>
      <c r="AF117" s="18">
        <v>10</v>
      </c>
      <c r="AG117" s="18">
        <v>6</v>
      </c>
      <c r="AH117" s="18">
        <v>3</v>
      </c>
      <c r="AI117" s="18">
        <v>8</v>
      </c>
      <c r="AJ117" s="18">
        <v>2</v>
      </c>
      <c r="AK117" s="18">
        <v>1</v>
      </c>
      <c r="AL117" s="18">
        <v>1</v>
      </c>
      <c r="AM117" s="18">
        <v>75</v>
      </c>
      <c r="AN117" s="18">
        <v>6</v>
      </c>
      <c r="AO117" s="18">
        <f t="shared" si="200"/>
        <v>116</v>
      </c>
      <c r="AP117" s="18">
        <v>1</v>
      </c>
      <c r="AQ117" s="18">
        <v>0</v>
      </c>
      <c r="AR117" s="18">
        <v>8</v>
      </c>
      <c r="AS117" s="18">
        <v>21</v>
      </c>
      <c r="AT117" s="18">
        <v>14</v>
      </c>
      <c r="AU117" s="18">
        <v>4</v>
      </c>
      <c r="AV117" s="18">
        <v>5</v>
      </c>
      <c r="AW117" s="18">
        <v>5</v>
      </c>
      <c r="AX117" s="18">
        <v>6</v>
      </c>
      <c r="AY117" s="18">
        <v>0</v>
      </c>
      <c r="AZ117" s="18">
        <v>3</v>
      </c>
      <c r="BA117" s="18">
        <v>0</v>
      </c>
      <c r="BB117" s="18">
        <f t="shared" si="189"/>
        <v>67</v>
      </c>
      <c r="BC117" s="18">
        <v>5</v>
      </c>
      <c r="BD117" s="18">
        <v>6</v>
      </c>
      <c r="BE117" s="18">
        <v>16</v>
      </c>
      <c r="BF117" s="18">
        <v>8</v>
      </c>
      <c r="BG117" s="18">
        <v>4</v>
      </c>
      <c r="BH117" s="18">
        <v>0</v>
      </c>
      <c r="BI117" s="18">
        <v>0</v>
      </c>
      <c r="BJ117" s="18">
        <v>0</v>
      </c>
      <c r="BK117" s="18">
        <v>5</v>
      </c>
      <c r="BL117" s="18">
        <v>9</v>
      </c>
      <c r="BM117" s="18">
        <v>7</v>
      </c>
      <c r="BN117" s="18">
        <v>7</v>
      </c>
      <c r="BO117" s="18">
        <f t="shared" si="190"/>
        <v>67</v>
      </c>
      <c r="BP117" s="18">
        <v>5</v>
      </c>
      <c r="BQ117" s="18">
        <v>4</v>
      </c>
      <c r="BR117" s="18">
        <v>19</v>
      </c>
      <c r="BS117" s="18">
        <v>14</v>
      </c>
      <c r="BT117" s="18">
        <v>8</v>
      </c>
      <c r="BU117" s="18">
        <v>1</v>
      </c>
      <c r="BV117" s="18">
        <v>2</v>
      </c>
      <c r="BW117" s="18">
        <v>3</v>
      </c>
      <c r="BX117" s="18">
        <v>3</v>
      </c>
      <c r="BY117" s="18">
        <v>14</v>
      </c>
      <c r="BZ117" s="18">
        <v>15</v>
      </c>
      <c r="CA117" s="18">
        <v>16</v>
      </c>
      <c r="CB117" s="18">
        <f t="shared" si="191"/>
        <v>104</v>
      </c>
      <c r="CC117" s="18">
        <v>50</v>
      </c>
      <c r="CD117" s="18">
        <v>15</v>
      </c>
      <c r="CE117" s="18">
        <v>14</v>
      </c>
      <c r="CF117" s="18">
        <v>10</v>
      </c>
      <c r="CG117" s="18">
        <v>1</v>
      </c>
      <c r="CH117" s="18">
        <v>10</v>
      </c>
      <c r="CI117" s="18">
        <v>4</v>
      </c>
      <c r="CJ117" s="18">
        <v>0</v>
      </c>
      <c r="CK117" s="18">
        <v>10</v>
      </c>
      <c r="CL117" s="18">
        <v>15</v>
      </c>
      <c r="CM117" s="18">
        <v>5</v>
      </c>
      <c r="CN117" s="18">
        <v>6</v>
      </c>
      <c r="CO117" s="18">
        <f t="shared" si="192"/>
        <v>140</v>
      </c>
      <c r="CP117" s="18">
        <v>0</v>
      </c>
      <c r="CQ117" s="18">
        <v>12</v>
      </c>
      <c r="CR117" s="18">
        <v>2</v>
      </c>
      <c r="CS117" s="18">
        <v>4</v>
      </c>
      <c r="CT117" s="18">
        <v>6</v>
      </c>
      <c r="CU117" s="18">
        <v>4</v>
      </c>
      <c r="CV117" s="18">
        <v>0</v>
      </c>
      <c r="CW117" s="18">
        <v>2</v>
      </c>
      <c r="CX117" s="18">
        <v>9</v>
      </c>
      <c r="CY117" s="18">
        <v>16</v>
      </c>
      <c r="CZ117" s="18">
        <v>15</v>
      </c>
      <c r="DA117" s="18">
        <v>18</v>
      </c>
      <c r="DB117" s="18">
        <f t="shared" si="193"/>
        <v>88</v>
      </c>
      <c r="DC117" s="18">
        <v>8</v>
      </c>
      <c r="DD117" s="18">
        <v>10</v>
      </c>
      <c r="DE117" s="18">
        <v>10</v>
      </c>
      <c r="DF117" s="18">
        <v>16</v>
      </c>
      <c r="DG117" s="18">
        <v>16</v>
      </c>
      <c r="DH117" s="18">
        <v>10</v>
      </c>
      <c r="DI117" s="18">
        <v>0</v>
      </c>
      <c r="DJ117" s="18">
        <v>10</v>
      </c>
      <c r="DK117" s="18">
        <v>6</v>
      </c>
      <c r="DL117" s="18">
        <v>14</v>
      </c>
      <c r="DM117" s="18">
        <v>8</v>
      </c>
      <c r="DN117" s="18">
        <v>17</v>
      </c>
      <c r="DO117" s="18">
        <f t="shared" si="194"/>
        <v>125</v>
      </c>
      <c r="DP117" s="18">
        <v>22</v>
      </c>
      <c r="DQ117" s="18">
        <v>8</v>
      </c>
      <c r="DR117" s="18">
        <v>6</v>
      </c>
      <c r="DS117" s="18">
        <v>10</v>
      </c>
      <c r="DT117" s="18">
        <v>4</v>
      </c>
      <c r="DU117" s="18">
        <v>20</v>
      </c>
      <c r="DV117" s="18">
        <v>11</v>
      </c>
      <c r="DW117" s="18">
        <v>5</v>
      </c>
      <c r="DX117" s="18">
        <v>8</v>
      </c>
      <c r="DY117" s="18">
        <v>12</v>
      </c>
      <c r="DZ117" s="18">
        <v>16</v>
      </c>
      <c r="EA117" s="18">
        <v>15</v>
      </c>
      <c r="EB117" s="18">
        <f t="shared" si="195"/>
        <v>137</v>
      </c>
      <c r="EC117" s="18">
        <v>6</v>
      </c>
      <c r="ED117" s="18">
        <v>4</v>
      </c>
      <c r="EE117" s="18">
        <v>10</v>
      </c>
      <c r="EF117" s="18">
        <v>10</v>
      </c>
      <c r="EG117" s="18">
        <v>6</v>
      </c>
      <c r="EH117" s="18">
        <v>14</v>
      </c>
      <c r="EI117" s="18">
        <v>22</v>
      </c>
      <c r="EJ117" s="18">
        <v>24</v>
      </c>
      <c r="EK117" s="18">
        <v>26</v>
      </c>
      <c r="EL117" s="18">
        <v>15</v>
      </c>
      <c r="EM117" s="18">
        <v>24</v>
      </c>
      <c r="EN117" s="18">
        <v>26</v>
      </c>
      <c r="EO117" s="18">
        <f t="shared" si="201"/>
        <v>187</v>
      </c>
      <c r="EP117" s="24">
        <v>28</v>
      </c>
      <c r="EQ117" s="18">
        <v>22</v>
      </c>
      <c r="ER117" s="18">
        <v>32</v>
      </c>
      <c r="ES117" s="18">
        <v>20</v>
      </c>
      <c r="ET117" s="18">
        <v>24</v>
      </c>
      <c r="EU117" s="18">
        <v>20</v>
      </c>
      <c r="EV117" s="18">
        <v>23</v>
      </c>
      <c r="EW117" s="18">
        <v>30</v>
      </c>
      <c r="EX117" s="18">
        <v>34</v>
      </c>
      <c r="EY117" s="18">
        <v>32</v>
      </c>
      <c r="EZ117" s="18">
        <v>22</v>
      </c>
      <c r="FA117" s="18">
        <v>20</v>
      </c>
      <c r="FB117" s="18">
        <f t="shared" si="202"/>
        <v>307</v>
      </c>
      <c r="FC117" s="24">
        <v>48</v>
      </c>
      <c r="FD117" s="18">
        <v>22</v>
      </c>
      <c r="FE117" s="18">
        <v>30</v>
      </c>
      <c r="FF117" s="18">
        <v>40</v>
      </c>
      <c r="FG117" s="18">
        <v>20</v>
      </c>
      <c r="FH117" s="18">
        <v>30</v>
      </c>
      <c r="FI117" s="18">
        <v>24</v>
      </c>
      <c r="FJ117" s="18">
        <v>36</v>
      </c>
      <c r="FK117" s="18">
        <v>22</v>
      </c>
      <c r="FL117" s="18">
        <v>39</v>
      </c>
      <c r="FM117" s="18">
        <v>40</v>
      </c>
      <c r="FN117" s="18">
        <v>22</v>
      </c>
      <c r="FO117" s="18">
        <f t="shared" si="203"/>
        <v>373</v>
      </c>
      <c r="FP117" s="24">
        <v>30</v>
      </c>
      <c r="FQ117" s="18">
        <v>38</v>
      </c>
      <c r="FR117" s="18">
        <v>26</v>
      </c>
      <c r="FS117" s="18">
        <v>20</v>
      </c>
      <c r="FT117" s="18">
        <v>30</v>
      </c>
      <c r="FU117" s="18">
        <v>26</v>
      </c>
      <c r="FV117" s="18">
        <v>26</v>
      </c>
      <c r="FW117" s="18">
        <v>22</v>
      </c>
      <c r="FX117" s="18">
        <v>28</v>
      </c>
      <c r="FY117" s="18">
        <v>28</v>
      </c>
      <c r="FZ117" s="18">
        <v>22</v>
      </c>
      <c r="GA117" s="18">
        <v>28</v>
      </c>
      <c r="GB117" s="18">
        <f t="shared" si="204"/>
        <v>324</v>
      </c>
      <c r="GC117" s="24">
        <v>20</v>
      </c>
      <c r="GD117" s="18">
        <v>20</v>
      </c>
      <c r="GE117" s="18">
        <v>14</v>
      </c>
      <c r="GF117" s="18">
        <v>2</v>
      </c>
      <c r="GG117" s="18">
        <v>0</v>
      </c>
      <c r="GH117" s="18">
        <v>6</v>
      </c>
      <c r="GI117" s="18">
        <v>2</v>
      </c>
      <c r="GJ117" s="18">
        <v>0</v>
      </c>
      <c r="GK117" s="18">
        <v>0</v>
      </c>
      <c r="GL117" s="18">
        <v>0</v>
      </c>
      <c r="GM117" s="18">
        <v>4</v>
      </c>
      <c r="GN117" s="18">
        <v>4</v>
      </c>
      <c r="GO117" s="25">
        <f t="shared" si="196"/>
        <v>72</v>
      </c>
      <c r="GP117" s="24">
        <v>0</v>
      </c>
      <c r="GQ117" s="18">
        <v>2</v>
      </c>
      <c r="GR117" s="18">
        <v>0</v>
      </c>
      <c r="GS117" s="18">
        <v>4</v>
      </c>
      <c r="GT117" s="18">
        <v>2</v>
      </c>
      <c r="GU117" s="18">
        <v>2</v>
      </c>
      <c r="GV117" s="18">
        <v>10</v>
      </c>
      <c r="GW117" s="18">
        <v>21</v>
      </c>
      <c r="GX117" s="18">
        <v>20</v>
      </c>
      <c r="GY117" s="18">
        <v>18</v>
      </c>
      <c r="GZ117" s="18">
        <v>25</v>
      </c>
      <c r="HA117" s="18">
        <v>21</v>
      </c>
      <c r="HB117" s="25">
        <f t="shared" si="205"/>
        <v>125</v>
      </c>
      <c r="HC117" s="24">
        <v>14</v>
      </c>
      <c r="HD117" s="24">
        <v>17</v>
      </c>
      <c r="HE117" s="24">
        <v>20</v>
      </c>
      <c r="HF117" s="24">
        <v>22</v>
      </c>
      <c r="HG117" s="24">
        <v>21</v>
      </c>
      <c r="HH117" s="24">
        <v>23</v>
      </c>
      <c r="HI117" s="24">
        <v>28</v>
      </c>
      <c r="HJ117" s="24">
        <v>22</v>
      </c>
      <c r="HK117" s="24">
        <v>26</v>
      </c>
      <c r="HL117" s="24">
        <v>18</v>
      </c>
      <c r="HM117" s="24">
        <v>21</v>
      </c>
      <c r="HN117" s="24">
        <v>24</v>
      </c>
      <c r="HO117" s="25">
        <f t="shared" si="197"/>
        <v>256</v>
      </c>
      <c r="HP117" s="24">
        <v>26</v>
      </c>
      <c r="HQ117" s="24">
        <v>18</v>
      </c>
      <c r="HR117" s="24">
        <v>20</v>
      </c>
      <c r="HS117" s="24">
        <v>22</v>
      </c>
      <c r="HT117" s="24">
        <v>18</v>
      </c>
      <c r="HU117" s="24">
        <v>29</v>
      </c>
      <c r="HV117" s="24">
        <v>160</v>
      </c>
      <c r="HW117" s="24">
        <v>18</v>
      </c>
      <c r="HX117" s="24">
        <v>20</v>
      </c>
      <c r="HY117" s="24">
        <v>22</v>
      </c>
      <c r="HZ117" s="24">
        <v>16</v>
      </c>
      <c r="IA117" s="24">
        <v>18</v>
      </c>
      <c r="IB117" s="25">
        <f t="shared" si="206"/>
        <v>387</v>
      </c>
      <c r="IC117" s="24">
        <v>26</v>
      </c>
      <c r="ID117" s="24">
        <v>18</v>
      </c>
      <c r="IE117" s="24">
        <v>24</v>
      </c>
      <c r="IF117" s="24">
        <v>26</v>
      </c>
      <c r="IG117" s="24">
        <v>34</v>
      </c>
      <c r="IH117" s="24">
        <v>21</v>
      </c>
      <c r="II117" s="24">
        <v>20</v>
      </c>
      <c r="IJ117" s="24">
        <v>18</v>
      </c>
      <c r="IK117" s="24">
        <v>23</v>
      </c>
      <c r="IL117" s="24">
        <v>19</v>
      </c>
      <c r="IM117" s="24">
        <v>19</v>
      </c>
      <c r="IN117" s="24">
        <v>30</v>
      </c>
      <c r="IO117" s="25">
        <f t="shared" si="207"/>
        <v>278</v>
      </c>
      <c r="IP117" s="24">
        <v>18</v>
      </c>
      <c r="IQ117" s="24">
        <v>19</v>
      </c>
      <c r="IR117" s="24">
        <v>25</v>
      </c>
      <c r="IS117" s="24">
        <v>28</v>
      </c>
      <c r="IT117" s="24">
        <v>22</v>
      </c>
      <c r="IU117" s="24">
        <v>18</v>
      </c>
      <c r="IV117" s="24">
        <v>22</v>
      </c>
      <c r="IW117" s="24">
        <v>26</v>
      </c>
      <c r="IX117" s="24">
        <v>23</v>
      </c>
      <c r="IY117" s="24">
        <v>20</v>
      </c>
      <c r="IZ117" s="24">
        <v>32</v>
      </c>
      <c r="JA117" s="24"/>
      <c r="JB117" s="25">
        <f t="shared" si="208"/>
        <v>253</v>
      </c>
    </row>
    <row r="118" spans="1:262" ht="15.9" customHeight="1">
      <c r="A118" s="17" t="s">
        <v>113</v>
      </c>
      <c r="B118" s="17" t="s">
        <v>11</v>
      </c>
      <c r="C118" s="18">
        <v>0</v>
      </c>
      <c r="D118" s="18">
        <v>0</v>
      </c>
      <c r="E118" s="18">
        <v>0</v>
      </c>
      <c r="F118" s="18">
        <v>0</v>
      </c>
      <c r="G118" s="18">
        <v>0</v>
      </c>
      <c r="H118" s="18">
        <v>0</v>
      </c>
      <c r="I118" s="18">
        <v>0</v>
      </c>
      <c r="J118" s="18">
        <v>0</v>
      </c>
      <c r="K118" s="18">
        <v>0</v>
      </c>
      <c r="L118" s="18">
        <v>0</v>
      </c>
      <c r="M118" s="18">
        <v>0</v>
      </c>
      <c r="N118" s="18">
        <v>0</v>
      </c>
      <c r="O118" s="18">
        <f>SUM(C118:N118)</f>
        <v>0</v>
      </c>
      <c r="P118" s="18">
        <v>0</v>
      </c>
      <c r="Q118" s="18">
        <v>0</v>
      </c>
      <c r="R118" s="18">
        <v>0</v>
      </c>
      <c r="S118" s="18">
        <v>0</v>
      </c>
      <c r="T118" s="18">
        <v>0</v>
      </c>
      <c r="U118" s="18">
        <v>0</v>
      </c>
      <c r="V118" s="18">
        <v>0</v>
      </c>
      <c r="W118" s="18">
        <v>0</v>
      </c>
      <c r="X118" s="18">
        <v>0</v>
      </c>
      <c r="Y118" s="18">
        <v>0</v>
      </c>
      <c r="Z118" s="18">
        <v>0</v>
      </c>
      <c r="AA118" s="18">
        <v>0</v>
      </c>
      <c r="AB118" s="18">
        <f>SUM(P118:AA118)</f>
        <v>0</v>
      </c>
      <c r="AC118" s="18">
        <v>0</v>
      </c>
      <c r="AD118" s="18">
        <v>0</v>
      </c>
      <c r="AE118" s="18">
        <v>0</v>
      </c>
      <c r="AF118" s="18">
        <v>0</v>
      </c>
      <c r="AG118" s="18">
        <v>0</v>
      </c>
      <c r="AH118" s="18">
        <v>0</v>
      </c>
      <c r="AI118" s="18">
        <v>0</v>
      </c>
      <c r="AJ118" s="18">
        <v>0</v>
      </c>
      <c r="AK118" s="18">
        <v>0</v>
      </c>
      <c r="AL118" s="18">
        <v>0</v>
      </c>
      <c r="AM118" s="18">
        <v>0</v>
      </c>
      <c r="AN118" s="18">
        <v>2</v>
      </c>
      <c r="AO118" s="18">
        <f>SUM(AC118:AN118)</f>
        <v>2</v>
      </c>
      <c r="AP118" s="18">
        <v>2</v>
      </c>
      <c r="AQ118" s="18">
        <v>0</v>
      </c>
      <c r="AR118" s="18">
        <v>0</v>
      </c>
      <c r="AS118" s="18">
        <v>7</v>
      </c>
      <c r="AT118" s="18">
        <v>0</v>
      </c>
      <c r="AU118" s="18">
        <v>6</v>
      </c>
      <c r="AV118" s="18">
        <v>2</v>
      </c>
      <c r="AW118" s="18">
        <v>0</v>
      </c>
      <c r="AX118" s="18">
        <v>1</v>
      </c>
      <c r="AY118" s="18">
        <v>7</v>
      </c>
      <c r="AZ118" s="18">
        <v>5</v>
      </c>
      <c r="BA118" s="18">
        <v>5</v>
      </c>
      <c r="BB118" s="18">
        <f t="shared" si="189"/>
        <v>35</v>
      </c>
      <c r="BC118" s="18">
        <v>6</v>
      </c>
      <c r="BD118" s="18">
        <v>12</v>
      </c>
      <c r="BE118" s="18">
        <v>13</v>
      </c>
      <c r="BF118" s="18">
        <v>13</v>
      </c>
      <c r="BG118" s="18">
        <v>9</v>
      </c>
      <c r="BH118" s="18">
        <v>22</v>
      </c>
      <c r="BI118" s="18">
        <v>2</v>
      </c>
      <c r="BJ118" s="18">
        <v>16</v>
      </c>
      <c r="BK118" s="18">
        <v>19</v>
      </c>
      <c r="BL118" s="18">
        <v>13</v>
      </c>
      <c r="BM118" s="18">
        <v>10</v>
      </c>
      <c r="BN118" s="18">
        <v>5</v>
      </c>
      <c r="BO118" s="18">
        <f t="shared" si="190"/>
        <v>140</v>
      </c>
      <c r="BP118" s="18">
        <v>4</v>
      </c>
      <c r="BQ118" s="18">
        <v>8</v>
      </c>
      <c r="BR118" s="18">
        <v>13</v>
      </c>
      <c r="BS118" s="18">
        <v>5</v>
      </c>
      <c r="BT118" s="18">
        <v>2</v>
      </c>
      <c r="BU118" s="18">
        <v>15</v>
      </c>
      <c r="BV118" s="18">
        <v>8</v>
      </c>
      <c r="BW118" s="18">
        <v>8</v>
      </c>
      <c r="BX118" s="18">
        <v>8</v>
      </c>
      <c r="BY118" s="18">
        <v>9</v>
      </c>
      <c r="BZ118" s="18">
        <v>6</v>
      </c>
      <c r="CA118" s="18">
        <v>7</v>
      </c>
      <c r="CB118" s="18">
        <f t="shared" si="191"/>
        <v>93</v>
      </c>
      <c r="CC118" s="18">
        <v>5</v>
      </c>
      <c r="CD118" s="18">
        <v>8</v>
      </c>
      <c r="CE118" s="18">
        <v>3</v>
      </c>
      <c r="CF118" s="18">
        <v>8</v>
      </c>
      <c r="CG118" s="18">
        <v>14</v>
      </c>
      <c r="CH118" s="18">
        <v>16</v>
      </c>
      <c r="CI118" s="18">
        <v>14</v>
      </c>
      <c r="CJ118" s="18">
        <v>17</v>
      </c>
      <c r="CK118" s="18">
        <v>26</v>
      </c>
      <c r="CL118" s="18">
        <v>16</v>
      </c>
      <c r="CM118" s="18">
        <v>26</v>
      </c>
      <c r="CN118" s="18">
        <v>26</v>
      </c>
      <c r="CO118" s="18">
        <f t="shared" si="192"/>
        <v>179</v>
      </c>
      <c r="CP118" s="18">
        <v>20</v>
      </c>
      <c r="CQ118" s="18">
        <v>12</v>
      </c>
      <c r="CR118" s="18">
        <v>35</v>
      </c>
      <c r="CS118" s="18">
        <v>7</v>
      </c>
      <c r="CT118" s="18">
        <v>14</v>
      </c>
      <c r="CU118" s="18">
        <v>10</v>
      </c>
      <c r="CV118" s="18">
        <v>15</v>
      </c>
      <c r="CW118" s="18">
        <v>22</v>
      </c>
      <c r="CX118" s="18">
        <v>15</v>
      </c>
      <c r="CY118" s="18">
        <v>14</v>
      </c>
      <c r="CZ118" s="18">
        <v>26</v>
      </c>
      <c r="DA118" s="18">
        <v>11</v>
      </c>
      <c r="DB118" s="18">
        <f t="shared" si="193"/>
        <v>201</v>
      </c>
      <c r="DC118" s="18">
        <v>19</v>
      </c>
      <c r="DD118" s="18">
        <v>15</v>
      </c>
      <c r="DE118" s="18">
        <v>11</v>
      </c>
      <c r="DF118" s="18">
        <v>21</v>
      </c>
      <c r="DG118" s="18">
        <v>25</v>
      </c>
      <c r="DH118" s="18">
        <v>11</v>
      </c>
      <c r="DI118" s="18">
        <v>11</v>
      </c>
      <c r="DJ118" s="18">
        <v>10</v>
      </c>
      <c r="DK118" s="18">
        <v>15</v>
      </c>
      <c r="DL118" s="18">
        <v>23</v>
      </c>
      <c r="DM118" s="18">
        <v>11</v>
      </c>
      <c r="DN118" s="18">
        <v>11</v>
      </c>
      <c r="DO118" s="18">
        <f t="shared" si="194"/>
        <v>183</v>
      </c>
      <c r="DP118" s="18">
        <v>16</v>
      </c>
      <c r="DQ118" s="18">
        <v>12</v>
      </c>
      <c r="DR118" s="18">
        <v>24</v>
      </c>
      <c r="DS118" s="18">
        <v>20</v>
      </c>
      <c r="DT118" s="18">
        <v>21</v>
      </c>
      <c r="DU118" s="18">
        <v>8</v>
      </c>
      <c r="DV118" s="18">
        <v>18</v>
      </c>
      <c r="DW118" s="18">
        <v>28</v>
      </c>
      <c r="DX118" s="18">
        <v>14</v>
      </c>
      <c r="DY118" s="18">
        <v>8</v>
      </c>
      <c r="DZ118" s="18">
        <v>18</v>
      </c>
      <c r="EA118" s="18">
        <v>23</v>
      </c>
      <c r="EB118" s="18">
        <f t="shared" si="195"/>
        <v>210</v>
      </c>
      <c r="EC118" s="18">
        <v>14</v>
      </c>
      <c r="ED118" s="18">
        <v>10</v>
      </c>
      <c r="EE118" s="18">
        <v>1</v>
      </c>
      <c r="EF118" s="18">
        <v>8</v>
      </c>
      <c r="EG118" s="18">
        <v>4</v>
      </c>
      <c r="EH118" s="18">
        <v>6</v>
      </c>
      <c r="EI118" s="18">
        <v>6</v>
      </c>
      <c r="EJ118" s="18">
        <v>17</v>
      </c>
      <c r="EK118" s="18">
        <v>18</v>
      </c>
      <c r="EL118" s="18">
        <v>12</v>
      </c>
      <c r="EM118" s="18">
        <v>12</v>
      </c>
      <c r="EN118" s="18">
        <v>8</v>
      </c>
      <c r="EO118" s="18">
        <f t="shared" si="201"/>
        <v>116</v>
      </c>
      <c r="EP118" s="24">
        <v>10</v>
      </c>
      <c r="EQ118" s="18">
        <v>10</v>
      </c>
      <c r="ER118" s="18">
        <v>11</v>
      </c>
      <c r="ES118" s="18">
        <v>16</v>
      </c>
      <c r="ET118" s="18">
        <v>5</v>
      </c>
      <c r="EU118" s="18">
        <v>12</v>
      </c>
      <c r="EV118" s="18">
        <v>20</v>
      </c>
      <c r="EW118" s="18">
        <v>20</v>
      </c>
      <c r="EX118" s="18">
        <v>2</v>
      </c>
      <c r="EY118" s="18">
        <v>10</v>
      </c>
      <c r="EZ118" s="18">
        <v>16</v>
      </c>
      <c r="FA118" s="18">
        <v>12</v>
      </c>
      <c r="FB118" s="18">
        <f t="shared" si="202"/>
        <v>144</v>
      </c>
      <c r="FC118" s="24">
        <v>16</v>
      </c>
      <c r="FD118" s="18">
        <v>10</v>
      </c>
      <c r="FE118" s="18">
        <v>12</v>
      </c>
      <c r="FF118" s="18">
        <v>20</v>
      </c>
      <c r="FG118" s="18">
        <v>6</v>
      </c>
      <c r="FH118" s="18">
        <v>12</v>
      </c>
      <c r="FI118" s="18">
        <v>15</v>
      </c>
      <c r="FJ118" s="18">
        <v>16</v>
      </c>
      <c r="FK118" s="18">
        <v>4</v>
      </c>
      <c r="FL118" s="18">
        <v>14</v>
      </c>
      <c r="FM118" s="18">
        <v>14</v>
      </c>
      <c r="FN118" s="18">
        <v>13</v>
      </c>
      <c r="FO118" s="18">
        <f t="shared" si="203"/>
        <v>152</v>
      </c>
      <c r="FP118" s="24">
        <v>16</v>
      </c>
      <c r="FQ118" s="18">
        <v>10</v>
      </c>
      <c r="FR118" s="18">
        <v>8</v>
      </c>
      <c r="FS118" s="18">
        <v>14</v>
      </c>
      <c r="FT118" s="18">
        <v>18</v>
      </c>
      <c r="FU118" s="18">
        <v>8</v>
      </c>
      <c r="FV118" s="18">
        <v>14</v>
      </c>
      <c r="FW118" s="18">
        <v>16</v>
      </c>
      <c r="FX118" s="18">
        <v>20</v>
      </c>
      <c r="FY118" s="18">
        <v>8</v>
      </c>
      <c r="FZ118" s="18">
        <v>14</v>
      </c>
      <c r="GA118" s="18">
        <v>31</v>
      </c>
      <c r="GB118" s="18">
        <f t="shared" si="204"/>
        <v>177</v>
      </c>
      <c r="GC118" s="24">
        <v>6</v>
      </c>
      <c r="GD118" s="18">
        <v>8</v>
      </c>
      <c r="GE118" s="18">
        <v>6</v>
      </c>
      <c r="GF118" s="18">
        <v>4</v>
      </c>
      <c r="GG118" s="18">
        <v>2</v>
      </c>
      <c r="GH118" s="18">
        <v>9</v>
      </c>
      <c r="GI118" s="18">
        <v>1</v>
      </c>
      <c r="GJ118" s="18">
        <v>1</v>
      </c>
      <c r="GK118" s="18">
        <v>9</v>
      </c>
      <c r="GL118" s="18">
        <v>7</v>
      </c>
      <c r="GM118" s="18">
        <v>4</v>
      </c>
      <c r="GN118" s="18">
        <v>8</v>
      </c>
      <c r="GO118" s="25">
        <f t="shared" si="196"/>
        <v>65</v>
      </c>
      <c r="GP118" s="24">
        <v>8</v>
      </c>
      <c r="GQ118" s="18">
        <v>11</v>
      </c>
      <c r="GR118" s="18">
        <v>15</v>
      </c>
      <c r="GS118" s="18">
        <v>18</v>
      </c>
      <c r="GT118" s="18">
        <v>11</v>
      </c>
      <c r="GU118" s="18">
        <v>9</v>
      </c>
      <c r="GV118" s="18">
        <v>14</v>
      </c>
      <c r="GW118" s="18">
        <v>20</v>
      </c>
      <c r="GX118" s="18">
        <v>20</v>
      </c>
      <c r="GY118" s="18">
        <v>20</v>
      </c>
      <c r="GZ118" s="18">
        <v>26</v>
      </c>
      <c r="HA118" s="18">
        <v>19</v>
      </c>
      <c r="HB118" s="25">
        <f t="shared" si="205"/>
        <v>191</v>
      </c>
      <c r="HC118" s="24">
        <v>14</v>
      </c>
      <c r="HD118" s="24">
        <v>15</v>
      </c>
      <c r="HE118" s="24">
        <v>10</v>
      </c>
      <c r="HF118" s="24">
        <v>16</v>
      </c>
      <c r="HG118" s="24">
        <v>18</v>
      </c>
      <c r="HH118" s="24">
        <v>12</v>
      </c>
      <c r="HI118" s="24">
        <v>19</v>
      </c>
      <c r="HJ118" s="24">
        <v>30</v>
      </c>
      <c r="HK118" s="24">
        <v>19</v>
      </c>
      <c r="HL118" s="24">
        <v>13</v>
      </c>
      <c r="HM118" s="24">
        <v>18</v>
      </c>
      <c r="HN118" s="24">
        <v>14</v>
      </c>
      <c r="HO118" s="25">
        <f t="shared" si="197"/>
        <v>198</v>
      </c>
      <c r="HP118" s="24">
        <v>2</v>
      </c>
      <c r="HQ118" s="24">
        <v>12</v>
      </c>
      <c r="HR118" s="24">
        <v>6</v>
      </c>
      <c r="HS118" s="24">
        <v>13</v>
      </c>
      <c r="HT118" s="24">
        <v>4</v>
      </c>
      <c r="HU118" s="24">
        <v>6</v>
      </c>
      <c r="HV118" s="24">
        <v>14</v>
      </c>
      <c r="HW118" s="24">
        <v>6</v>
      </c>
      <c r="HX118" s="24">
        <v>4</v>
      </c>
      <c r="HY118" s="24">
        <v>6</v>
      </c>
      <c r="HZ118" s="24">
        <v>18</v>
      </c>
      <c r="IA118" s="24">
        <v>19</v>
      </c>
      <c r="IB118" s="25">
        <f t="shared" si="206"/>
        <v>110</v>
      </c>
      <c r="IC118" s="24">
        <v>2</v>
      </c>
      <c r="ID118" s="24">
        <v>3</v>
      </c>
      <c r="IE118" s="24">
        <v>8</v>
      </c>
      <c r="IF118" s="24">
        <v>2</v>
      </c>
      <c r="IG118" s="24">
        <v>4</v>
      </c>
      <c r="IH118" s="24">
        <v>4</v>
      </c>
      <c r="II118" s="24">
        <v>10</v>
      </c>
      <c r="IJ118" s="24">
        <v>4</v>
      </c>
      <c r="IK118" s="24">
        <v>6</v>
      </c>
      <c r="IL118" s="24">
        <v>0</v>
      </c>
      <c r="IM118" s="24">
        <v>8</v>
      </c>
      <c r="IN118" s="24">
        <v>10</v>
      </c>
      <c r="IO118" s="25">
        <f t="shared" si="207"/>
        <v>61</v>
      </c>
      <c r="IP118" s="24">
        <v>10</v>
      </c>
      <c r="IQ118" s="24">
        <v>13</v>
      </c>
      <c r="IR118" s="24">
        <v>4</v>
      </c>
      <c r="IS118" s="24">
        <v>8</v>
      </c>
      <c r="IT118" s="24">
        <v>4</v>
      </c>
      <c r="IU118" s="24">
        <v>8</v>
      </c>
      <c r="IV118" s="24">
        <v>10</v>
      </c>
      <c r="IW118" s="24">
        <v>8</v>
      </c>
      <c r="IX118" s="24">
        <v>8</v>
      </c>
      <c r="IY118" s="24">
        <v>13</v>
      </c>
      <c r="IZ118" s="24">
        <v>13</v>
      </c>
      <c r="JA118" s="24"/>
      <c r="JB118" s="25">
        <f t="shared" si="208"/>
        <v>99</v>
      </c>
    </row>
    <row r="119" spans="1:262" ht="15.9" customHeight="1">
      <c r="A119" s="19" t="s">
        <v>88</v>
      </c>
      <c r="B119" s="19"/>
      <c r="C119" s="20">
        <f t="shared" ref="C119:N119" si="209">SUM(C107:C118)</f>
        <v>0</v>
      </c>
      <c r="D119" s="20">
        <f t="shared" si="209"/>
        <v>0</v>
      </c>
      <c r="E119" s="20">
        <f t="shared" si="209"/>
        <v>0</v>
      </c>
      <c r="F119" s="20">
        <f t="shared" si="209"/>
        <v>0</v>
      </c>
      <c r="G119" s="20">
        <f t="shared" si="209"/>
        <v>0</v>
      </c>
      <c r="H119" s="20">
        <f t="shared" si="209"/>
        <v>0</v>
      </c>
      <c r="I119" s="20">
        <f t="shared" si="209"/>
        <v>0</v>
      </c>
      <c r="J119" s="20">
        <f t="shared" si="209"/>
        <v>0</v>
      </c>
      <c r="K119" s="20">
        <f t="shared" si="209"/>
        <v>0</v>
      </c>
      <c r="L119" s="20">
        <f t="shared" si="209"/>
        <v>0</v>
      </c>
      <c r="M119" s="20">
        <f t="shared" si="209"/>
        <v>0</v>
      </c>
      <c r="N119" s="20">
        <f t="shared" si="209"/>
        <v>13</v>
      </c>
      <c r="O119" s="20">
        <f>SUM(O107:O118)</f>
        <v>13</v>
      </c>
      <c r="P119" s="20">
        <f t="shared" ref="P119:AA119" si="210">SUM(P107:P118)</f>
        <v>31</v>
      </c>
      <c r="Q119" s="20">
        <f t="shared" si="210"/>
        <v>32</v>
      </c>
      <c r="R119" s="20">
        <f t="shared" si="210"/>
        <v>18</v>
      </c>
      <c r="S119" s="20">
        <f t="shared" si="210"/>
        <v>15</v>
      </c>
      <c r="T119" s="20">
        <f t="shared" si="210"/>
        <v>22</v>
      </c>
      <c r="U119" s="20">
        <f t="shared" si="210"/>
        <v>26</v>
      </c>
      <c r="V119" s="20">
        <f t="shared" si="210"/>
        <v>28</v>
      </c>
      <c r="W119" s="20">
        <f t="shared" si="210"/>
        <v>35</v>
      </c>
      <c r="X119" s="20">
        <f t="shared" si="210"/>
        <v>18</v>
      </c>
      <c r="Y119" s="20">
        <f t="shared" si="210"/>
        <v>39</v>
      </c>
      <c r="Z119" s="20">
        <f t="shared" si="210"/>
        <v>20</v>
      </c>
      <c r="AA119" s="20">
        <f t="shared" si="210"/>
        <v>35</v>
      </c>
      <c r="AB119" s="20">
        <f>SUM(AB107:AB118)</f>
        <v>319</v>
      </c>
      <c r="AC119" s="20">
        <f t="shared" ref="AC119:AN119" si="211">SUM(AC107:AC118)</f>
        <v>16</v>
      </c>
      <c r="AD119" s="20">
        <f t="shared" si="211"/>
        <v>41</v>
      </c>
      <c r="AE119" s="20">
        <f t="shared" si="211"/>
        <v>45</v>
      </c>
      <c r="AF119" s="20">
        <f t="shared" si="211"/>
        <v>29</v>
      </c>
      <c r="AG119" s="20">
        <f t="shared" si="211"/>
        <v>40</v>
      </c>
      <c r="AH119" s="20">
        <f t="shared" si="211"/>
        <v>42</v>
      </c>
      <c r="AI119" s="20">
        <f t="shared" si="211"/>
        <v>59</v>
      </c>
      <c r="AJ119" s="20">
        <f t="shared" si="211"/>
        <v>30</v>
      </c>
      <c r="AK119" s="20">
        <f t="shared" si="211"/>
        <v>23</v>
      </c>
      <c r="AL119" s="20">
        <f t="shared" si="211"/>
        <v>42</v>
      </c>
      <c r="AM119" s="20">
        <f t="shared" si="211"/>
        <v>98</v>
      </c>
      <c r="AN119" s="20">
        <f t="shared" si="211"/>
        <v>29</v>
      </c>
      <c r="AO119" s="20">
        <f>SUM(AO107:AO118)</f>
        <v>494</v>
      </c>
      <c r="AP119" s="20">
        <f t="shared" ref="AP119:BA119" si="212">SUM(AP107:AP118)</f>
        <v>27</v>
      </c>
      <c r="AQ119" s="20">
        <f t="shared" si="212"/>
        <v>14</v>
      </c>
      <c r="AR119" s="20">
        <f t="shared" si="212"/>
        <v>53</v>
      </c>
      <c r="AS119" s="20">
        <f t="shared" si="212"/>
        <v>53</v>
      </c>
      <c r="AT119" s="20">
        <f t="shared" si="212"/>
        <v>54</v>
      </c>
      <c r="AU119" s="20">
        <f t="shared" si="212"/>
        <v>51</v>
      </c>
      <c r="AV119" s="20">
        <f t="shared" si="212"/>
        <v>50</v>
      </c>
      <c r="AW119" s="20">
        <f t="shared" si="212"/>
        <v>59</v>
      </c>
      <c r="AX119" s="20">
        <f t="shared" si="212"/>
        <v>40</v>
      </c>
      <c r="AY119" s="20">
        <f t="shared" si="212"/>
        <v>29</v>
      </c>
      <c r="AZ119" s="20">
        <f t="shared" si="212"/>
        <v>32</v>
      </c>
      <c r="BA119" s="20">
        <f t="shared" si="212"/>
        <v>35</v>
      </c>
      <c r="BB119" s="20">
        <f>SUM(BB107:BB118)</f>
        <v>497</v>
      </c>
      <c r="BC119" s="20">
        <f t="shared" ref="BC119:BN119" si="213">SUM(BC107:BC118)</f>
        <v>51</v>
      </c>
      <c r="BD119" s="20">
        <f t="shared" si="213"/>
        <v>41</v>
      </c>
      <c r="BE119" s="20">
        <f t="shared" si="213"/>
        <v>73</v>
      </c>
      <c r="BF119" s="20">
        <f t="shared" si="213"/>
        <v>44</v>
      </c>
      <c r="BG119" s="20">
        <f t="shared" si="213"/>
        <v>64</v>
      </c>
      <c r="BH119" s="20">
        <f t="shared" si="213"/>
        <v>76</v>
      </c>
      <c r="BI119" s="20">
        <f t="shared" si="213"/>
        <v>34</v>
      </c>
      <c r="BJ119" s="20">
        <f t="shared" si="213"/>
        <v>60</v>
      </c>
      <c r="BK119" s="20">
        <f t="shared" si="213"/>
        <v>68</v>
      </c>
      <c r="BL119" s="20">
        <f t="shared" si="213"/>
        <v>59</v>
      </c>
      <c r="BM119" s="20">
        <f t="shared" si="213"/>
        <v>47</v>
      </c>
      <c r="BN119" s="20">
        <f t="shared" si="213"/>
        <v>68</v>
      </c>
      <c r="BO119" s="20">
        <f>SUM(BO107:BO118)</f>
        <v>685</v>
      </c>
      <c r="BP119" s="20">
        <f t="shared" ref="BP119:CA119" si="214">SUM(BP107:BP118)</f>
        <v>53</v>
      </c>
      <c r="BQ119" s="20">
        <f t="shared" si="214"/>
        <v>47</v>
      </c>
      <c r="BR119" s="20">
        <f t="shared" si="214"/>
        <v>89</v>
      </c>
      <c r="BS119" s="20">
        <f t="shared" si="214"/>
        <v>64</v>
      </c>
      <c r="BT119" s="20">
        <f t="shared" si="214"/>
        <v>54</v>
      </c>
      <c r="BU119" s="20">
        <f t="shared" si="214"/>
        <v>51</v>
      </c>
      <c r="BV119" s="20">
        <f t="shared" si="214"/>
        <v>66</v>
      </c>
      <c r="BW119" s="20">
        <f t="shared" si="214"/>
        <v>63</v>
      </c>
      <c r="BX119" s="20">
        <f t="shared" si="214"/>
        <v>52</v>
      </c>
      <c r="BY119" s="20">
        <f t="shared" si="214"/>
        <v>87</v>
      </c>
      <c r="BZ119" s="20">
        <f t="shared" si="214"/>
        <v>88</v>
      </c>
      <c r="CA119" s="20">
        <f t="shared" si="214"/>
        <v>80</v>
      </c>
      <c r="CB119" s="20">
        <f>SUM(CB107:CB118)</f>
        <v>794</v>
      </c>
      <c r="CC119" s="20">
        <f t="shared" ref="CC119:CN119" si="215">SUM(CC107:CC118)</f>
        <v>147</v>
      </c>
      <c r="CD119" s="20">
        <f t="shared" si="215"/>
        <v>65</v>
      </c>
      <c r="CE119" s="20">
        <f t="shared" si="215"/>
        <v>85</v>
      </c>
      <c r="CF119" s="20">
        <f t="shared" si="215"/>
        <v>70</v>
      </c>
      <c r="CG119" s="20">
        <f t="shared" si="215"/>
        <v>81</v>
      </c>
      <c r="CH119" s="20">
        <f t="shared" si="215"/>
        <v>83</v>
      </c>
      <c r="CI119" s="20">
        <f t="shared" si="215"/>
        <v>67</v>
      </c>
      <c r="CJ119" s="20">
        <f t="shared" si="215"/>
        <v>82</v>
      </c>
      <c r="CK119" s="20">
        <f t="shared" si="215"/>
        <v>95</v>
      </c>
      <c r="CL119" s="20">
        <f t="shared" si="215"/>
        <v>100</v>
      </c>
      <c r="CM119" s="20">
        <f t="shared" si="215"/>
        <v>98</v>
      </c>
      <c r="CN119" s="20">
        <f t="shared" si="215"/>
        <v>106</v>
      </c>
      <c r="CO119" s="20">
        <f>SUM(CO107:CO118)</f>
        <v>1079</v>
      </c>
      <c r="CP119" s="20">
        <f t="shared" ref="CP119:EW119" si="216">SUM(CP107:CP118)</f>
        <v>95</v>
      </c>
      <c r="CQ119" s="20">
        <f t="shared" si="216"/>
        <v>98</v>
      </c>
      <c r="CR119" s="20">
        <f t="shared" si="216"/>
        <v>114</v>
      </c>
      <c r="CS119" s="20">
        <f t="shared" si="216"/>
        <v>83</v>
      </c>
      <c r="CT119" s="20">
        <f t="shared" si="216"/>
        <v>79</v>
      </c>
      <c r="CU119" s="20">
        <f t="shared" si="216"/>
        <v>92</v>
      </c>
      <c r="CV119" s="20">
        <f t="shared" si="216"/>
        <v>73</v>
      </c>
      <c r="CW119" s="20">
        <f t="shared" si="216"/>
        <v>84</v>
      </c>
      <c r="CX119" s="20">
        <f t="shared" si="216"/>
        <v>84</v>
      </c>
      <c r="CY119" s="20">
        <f t="shared" si="216"/>
        <v>82</v>
      </c>
      <c r="CZ119" s="20">
        <f t="shared" si="216"/>
        <v>139</v>
      </c>
      <c r="DA119" s="20">
        <f t="shared" si="216"/>
        <v>112</v>
      </c>
      <c r="DB119" s="20">
        <f t="shared" si="216"/>
        <v>1135</v>
      </c>
      <c r="DC119" s="20">
        <f t="shared" si="216"/>
        <v>114</v>
      </c>
      <c r="DD119" s="20">
        <f t="shared" si="216"/>
        <v>86</v>
      </c>
      <c r="DE119" s="20">
        <f t="shared" si="216"/>
        <v>121</v>
      </c>
      <c r="DF119" s="20">
        <f t="shared" si="216"/>
        <v>131</v>
      </c>
      <c r="DG119" s="20">
        <f t="shared" si="216"/>
        <v>128</v>
      </c>
      <c r="DH119" s="20">
        <f t="shared" si="216"/>
        <v>97</v>
      </c>
      <c r="DI119" s="20">
        <f t="shared" si="216"/>
        <v>111</v>
      </c>
      <c r="DJ119" s="20">
        <f t="shared" si="216"/>
        <v>115</v>
      </c>
      <c r="DK119" s="20">
        <f t="shared" si="216"/>
        <v>102</v>
      </c>
      <c r="DL119" s="20">
        <f t="shared" si="216"/>
        <v>104</v>
      </c>
      <c r="DM119" s="20">
        <f t="shared" si="216"/>
        <v>96</v>
      </c>
      <c r="DN119" s="20">
        <f t="shared" si="216"/>
        <v>104</v>
      </c>
      <c r="DO119" s="20">
        <f t="shared" si="216"/>
        <v>1309</v>
      </c>
      <c r="DP119" s="20">
        <f t="shared" si="216"/>
        <v>126</v>
      </c>
      <c r="DQ119" s="20">
        <f t="shared" si="216"/>
        <v>79</v>
      </c>
      <c r="DR119" s="20">
        <f t="shared" si="216"/>
        <v>134</v>
      </c>
      <c r="DS119" s="20">
        <f t="shared" si="216"/>
        <v>75</v>
      </c>
      <c r="DT119" s="20">
        <f t="shared" si="216"/>
        <v>96</v>
      </c>
      <c r="DU119" s="20">
        <f t="shared" si="216"/>
        <v>89</v>
      </c>
      <c r="DV119" s="20">
        <f t="shared" si="216"/>
        <v>115</v>
      </c>
      <c r="DW119" s="20">
        <f t="shared" si="216"/>
        <v>109</v>
      </c>
      <c r="DX119" s="20">
        <f t="shared" si="216"/>
        <v>83</v>
      </c>
      <c r="DY119" s="20">
        <f t="shared" si="216"/>
        <v>127</v>
      </c>
      <c r="DZ119" s="20">
        <f t="shared" si="216"/>
        <v>99</v>
      </c>
      <c r="EA119" s="20">
        <f t="shared" si="216"/>
        <v>88</v>
      </c>
      <c r="EB119" s="20">
        <f t="shared" si="216"/>
        <v>1220</v>
      </c>
      <c r="EC119" s="20">
        <f t="shared" si="216"/>
        <v>78</v>
      </c>
      <c r="ED119" s="20">
        <f t="shared" si="216"/>
        <v>54</v>
      </c>
      <c r="EE119" s="20">
        <f t="shared" si="216"/>
        <v>46</v>
      </c>
      <c r="EF119" s="20">
        <f t="shared" si="216"/>
        <v>60</v>
      </c>
      <c r="EG119" s="20">
        <f t="shared" si="216"/>
        <v>37</v>
      </c>
      <c r="EH119" s="20">
        <f t="shared" si="216"/>
        <v>73</v>
      </c>
      <c r="EI119" s="20">
        <f t="shared" si="216"/>
        <v>87</v>
      </c>
      <c r="EJ119" s="20">
        <f t="shared" si="216"/>
        <v>99</v>
      </c>
      <c r="EK119" s="20">
        <f>SUM(EK107:EK118)</f>
        <v>89</v>
      </c>
      <c r="EL119" s="20">
        <f t="shared" si="216"/>
        <v>91</v>
      </c>
      <c r="EM119" s="20">
        <f t="shared" si="216"/>
        <v>101</v>
      </c>
      <c r="EN119" s="20">
        <f t="shared" si="216"/>
        <v>93</v>
      </c>
      <c r="EO119" s="20">
        <f t="shared" si="216"/>
        <v>908</v>
      </c>
      <c r="EP119" s="20">
        <f t="shared" si="216"/>
        <v>93</v>
      </c>
      <c r="EQ119" s="20">
        <f t="shared" si="216"/>
        <v>80</v>
      </c>
      <c r="ER119" s="20">
        <f t="shared" si="216"/>
        <v>97</v>
      </c>
      <c r="ES119" s="20">
        <f t="shared" si="216"/>
        <v>81</v>
      </c>
      <c r="ET119" s="20">
        <f t="shared" si="216"/>
        <v>67</v>
      </c>
      <c r="EU119" s="20">
        <f t="shared" si="216"/>
        <v>81</v>
      </c>
      <c r="EV119" s="20">
        <f t="shared" si="216"/>
        <v>98</v>
      </c>
      <c r="EW119" s="20">
        <f t="shared" si="216"/>
        <v>117</v>
      </c>
      <c r="EX119" s="20">
        <f>SUM(EX107:EX118)</f>
        <v>70</v>
      </c>
      <c r="EY119" s="20">
        <f>SUM(EY107:EY118)</f>
        <v>102</v>
      </c>
      <c r="EZ119" s="20">
        <f>SUM(EZ107:EZ118)</f>
        <v>106</v>
      </c>
      <c r="FA119" s="20">
        <f>SUM(FA107:FA118)</f>
        <v>92</v>
      </c>
      <c r="FB119" s="20">
        <f>SUM(FB107:FB118)</f>
        <v>1084</v>
      </c>
      <c r="FC119" s="20">
        <f t="shared" ref="FC119:FJ119" si="217">SUM(FC107:FC118)</f>
        <v>189</v>
      </c>
      <c r="FD119" s="20">
        <f t="shared" si="217"/>
        <v>123</v>
      </c>
      <c r="FE119" s="20">
        <f t="shared" si="217"/>
        <v>131</v>
      </c>
      <c r="FF119" s="20">
        <f t="shared" si="217"/>
        <v>163</v>
      </c>
      <c r="FG119" s="20">
        <f t="shared" si="217"/>
        <v>82</v>
      </c>
      <c r="FH119" s="20">
        <f t="shared" si="217"/>
        <v>98</v>
      </c>
      <c r="FI119" s="20">
        <f t="shared" si="217"/>
        <v>101</v>
      </c>
      <c r="FJ119" s="20">
        <f t="shared" si="217"/>
        <v>129</v>
      </c>
      <c r="FK119" s="20">
        <f>SUM(FK107:FK118)</f>
        <v>111</v>
      </c>
      <c r="FL119" s="20">
        <f t="shared" ref="FL119:FW119" si="218">SUM(FL107:FL118)</f>
        <v>152</v>
      </c>
      <c r="FM119" s="20">
        <f t="shared" si="218"/>
        <v>151</v>
      </c>
      <c r="FN119" s="20">
        <f t="shared" si="218"/>
        <v>131</v>
      </c>
      <c r="FO119" s="20">
        <f t="shared" si="218"/>
        <v>1561</v>
      </c>
      <c r="FP119" s="20">
        <f t="shared" si="218"/>
        <v>162</v>
      </c>
      <c r="FQ119" s="20">
        <f t="shared" si="218"/>
        <v>167</v>
      </c>
      <c r="FR119" s="20">
        <f t="shared" si="218"/>
        <v>183</v>
      </c>
      <c r="FS119" s="20">
        <f t="shared" si="218"/>
        <v>162</v>
      </c>
      <c r="FT119" s="20">
        <f t="shared" si="218"/>
        <v>176</v>
      </c>
      <c r="FU119" s="20">
        <f t="shared" si="218"/>
        <v>148</v>
      </c>
      <c r="FV119" s="20">
        <f t="shared" si="218"/>
        <v>177</v>
      </c>
      <c r="FW119" s="20">
        <f t="shared" si="218"/>
        <v>172</v>
      </c>
      <c r="FX119" s="20">
        <f>SUM(FX107:FX118)</f>
        <v>182</v>
      </c>
      <c r="FY119" s="20">
        <f t="shared" ref="FY119:HA119" si="219">SUM(FY107:FY118)</f>
        <v>189</v>
      </c>
      <c r="FZ119" s="20">
        <f t="shared" si="219"/>
        <v>219</v>
      </c>
      <c r="GA119" s="20">
        <f t="shared" si="219"/>
        <v>210</v>
      </c>
      <c r="GB119" s="20">
        <f t="shared" si="219"/>
        <v>2147</v>
      </c>
      <c r="GC119" s="20">
        <f t="shared" si="219"/>
        <v>172</v>
      </c>
      <c r="GD119" s="20">
        <f t="shared" si="219"/>
        <v>176</v>
      </c>
      <c r="GE119" s="20">
        <f t="shared" si="219"/>
        <v>124</v>
      </c>
      <c r="GF119" s="20">
        <f t="shared" si="219"/>
        <v>22</v>
      </c>
      <c r="GG119" s="20">
        <f t="shared" si="219"/>
        <v>30</v>
      </c>
      <c r="GH119" s="20">
        <f t="shared" si="219"/>
        <v>32</v>
      </c>
      <c r="GI119" s="20">
        <f t="shared" si="219"/>
        <v>43</v>
      </c>
      <c r="GJ119" s="20">
        <f t="shared" si="219"/>
        <v>41</v>
      </c>
      <c r="GK119" s="20">
        <f t="shared" si="219"/>
        <v>55</v>
      </c>
      <c r="GL119" s="20">
        <f t="shared" si="219"/>
        <v>57</v>
      </c>
      <c r="GM119" s="20">
        <f t="shared" si="219"/>
        <v>107</v>
      </c>
      <c r="GN119" s="20">
        <f t="shared" si="219"/>
        <v>95</v>
      </c>
      <c r="GO119" s="20">
        <f t="shared" si="196"/>
        <v>954</v>
      </c>
      <c r="GP119" s="20">
        <f t="shared" si="219"/>
        <v>73</v>
      </c>
      <c r="GQ119" s="20">
        <f t="shared" si="219"/>
        <v>92</v>
      </c>
      <c r="GR119" s="20">
        <f t="shared" si="219"/>
        <v>108</v>
      </c>
      <c r="GS119" s="20">
        <f t="shared" si="219"/>
        <v>123</v>
      </c>
      <c r="GT119" s="20">
        <f t="shared" si="219"/>
        <v>105</v>
      </c>
      <c r="GU119" s="20">
        <f t="shared" si="219"/>
        <v>107</v>
      </c>
      <c r="GV119" s="20">
        <f t="shared" si="219"/>
        <v>127</v>
      </c>
      <c r="GW119" s="20">
        <f t="shared" si="219"/>
        <v>150</v>
      </c>
      <c r="GX119" s="20">
        <f t="shared" si="219"/>
        <v>148</v>
      </c>
      <c r="GY119" s="20">
        <f t="shared" si="219"/>
        <v>188</v>
      </c>
      <c r="GZ119" s="20">
        <f t="shared" si="219"/>
        <v>223</v>
      </c>
      <c r="HA119" s="20">
        <f t="shared" si="219"/>
        <v>198</v>
      </c>
      <c r="HB119" s="20">
        <f t="shared" si="205"/>
        <v>1642</v>
      </c>
      <c r="HC119" s="20">
        <f t="shared" ref="HC119:HN119" si="220">SUM(HC107:HC118)</f>
        <v>189</v>
      </c>
      <c r="HD119" s="20">
        <f t="shared" si="220"/>
        <v>195</v>
      </c>
      <c r="HE119" s="20">
        <f t="shared" si="220"/>
        <v>230</v>
      </c>
      <c r="HF119" s="20">
        <f t="shared" si="220"/>
        <v>205</v>
      </c>
      <c r="HG119" s="20">
        <f t="shared" si="220"/>
        <v>189</v>
      </c>
      <c r="HH119" s="20">
        <f t="shared" si="220"/>
        <v>169</v>
      </c>
      <c r="HI119" s="20">
        <f t="shared" si="220"/>
        <v>219</v>
      </c>
      <c r="HJ119" s="20">
        <f t="shared" si="220"/>
        <v>195</v>
      </c>
      <c r="HK119" s="20">
        <f t="shared" si="220"/>
        <v>157</v>
      </c>
      <c r="HL119" s="20">
        <f t="shared" si="220"/>
        <v>129</v>
      </c>
      <c r="HM119" s="20">
        <f t="shared" si="220"/>
        <v>133</v>
      </c>
      <c r="HN119" s="20">
        <f t="shared" si="220"/>
        <v>158</v>
      </c>
      <c r="HO119" s="20">
        <f t="shared" si="197"/>
        <v>2168</v>
      </c>
      <c r="HP119" s="20">
        <f t="shared" ref="HP119:IA119" si="221">SUM(HP107:HP118)</f>
        <v>127</v>
      </c>
      <c r="HQ119" s="20">
        <f t="shared" si="221"/>
        <v>115</v>
      </c>
      <c r="HR119" s="20">
        <f t="shared" si="221"/>
        <v>146</v>
      </c>
      <c r="HS119" s="20">
        <f t="shared" si="221"/>
        <v>122</v>
      </c>
      <c r="HT119" s="20">
        <f t="shared" si="221"/>
        <v>99</v>
      </c>
      <c r="HU119" s="20">
        <f t="shared" si="221"/>
        <v>111</v>
      </c>
      <c r="HV119" s="20">
        <f t="shared" si="221"/>
        <v>249</v>
      </c>
      <c r="HW119" s="20">
        <f t="shared" si="221"/>
        <v>124</v>
      </c>
      <c r="HX119" s="20">
        <f t="shared" si="221"/>
        <v>111</v>
      </c>
      <c r="HY119" s="20">
        <f t="shared" si="221"/>
        <v>130</v>
      </c>
      <c r="HZ119" s="20">
        <f t="shared" si="221"/>
        <v>151</v>
      </c>
      <c r="IA119" s="20">
        <f t="shared" si="221"/>
        <v>151</v>
      </c>
      <c r="IB119" s="20">
        <f>SUM(HP119:IA119)</f>
        <v>1636</v>
      </c>
      <c r="IC119" s="20">
        <f t="shared" ref="IC119:IN119" si="222">SUM(IC107:IC118)</f>
        <v>119</v>
      </c>
      <c r="ID119" s="20">
        <f t="shared" si="222"/>
        <v>101</v>
      </c>
      <c r="IE119" s="20">
        <f t="shared" si="222"/>
        <v>137</v>
      </c>
      <c r="IF119" s="20">
        <f>SUM(IF107:IF118)</f>
        <v>140</v>
      </c>
      <c r="IG119" s="20">
        <f t="shared" si="222"/>
        <v>125</v>
      </c>
      <c r="IH119" s="20">
        <f t="shared" si="222"/>
        <v>118</v>
      </c>
      <c r="II119" s="20">
        <f t="shared" si="222"/>
        <v>111</v>
      </c>
      <c r="IJ119" s="20">
        <f t="shared" si="222"/>
        <v>102</v>
      </c>
      <c r="IK119" s="20">
        <f t="shared" si="222"/>
        <v>122</v>
      </c>
      <c r="IL119" s="20">
        <f t="shared" si="222"/>
        <v>136</v>
      </c>
      <c r="IM119" s="20">
        <f t="shared" si="222"/>
        <v>153</v>
      </c>
      <c r="IN119" s="20">
        <f t="shared" si="222"/>
        <v>164</v>
      </c>
      <c r="IO119" s="20">
        <f>SUM(IC119:IN119)</f>
        <v>1528</v>
      </c>
      <c r="IP119" s="20">
        <f t="shared" ref="IP119:IR119" si="223">SUM(IP107:IP118)</f>
        <v>168</v>
      </c>
      <c r="IQ119" s="20">
        <f t="shared" si="223"/>
        <v>148</v>
      </c>
      <c r="IR119" s="20">
        <f t="shared" si="223"/>
        <v>179</v>
      </c>
      <c r="IS119" s="20">
        <f>SUM(IS107:IS118)</f>
        <v>159</v>
      </c>
      <c r="IT119" s="20">
        <f t="shared" ref="IT119:JA119" si="224">SUM(IT107:IT118)</f>
        <v>112</v>
      </c>
      <c r="IU119" s="20">
        <f t="shared" si="224"/>
        <v>111</v>
      </c>
      <c r="IV119" s="20">
        <f t="shared" si="224"/>
        <v>106</v>
      </c>
      <c r="IW119" s="20">
        <f t="shared" si="224"/>
        <v>103</v>
      </c>
      <c r="IX119" s="20">
        <f t="shared" si="224"/>
        <v>105</v>
      </c>
      <c r="IY119" s="20">
        <f t="shared" si="224"/>
        <v>142</v>
      </c>
      <c r="IZ119" s="20">
        <f t="shared" si="224"/>
        <v>175</v>
      </c>
      <c r="JA119" s="20">
        <f t="shared" si="224"/>
        <v>0</v>
      </c>
      <c r="JB119" s="20">
        <f>SUM(IP119:JA119)</f>
        <v>1508</v>
      </c>
    </row>
    <row r="120" spans="1:262" ht="15.9" customHeight="1">
      <c r="A120" s="52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4"/>
      <c r="AK120" s="34"/>
      <c r="AL120" s="34"/>
      <c r="AM120" s="34"/>
      <c r="AN120" s="34"/>
      <c r="AO120" s="34"/>
      <c r="AP120" s="34"/>
      <c r="AQ120" s="34"/>
      <c r="AR120" s="34"/>
      <c r="AS120" s="34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  <c r="BF120" s="34"/>
      <c r="BG120" s="34"/>
      <c r="BH120" s="34"/>
      <c r="BI120" s="34"/>
      <c r="BJ120" s="34"/>
      <c r="BK120" s="34"/>
      <c r="BL120" s="34"/>
      <c r="BM120" s="34"/>
      <c r="BN120" s="34"/>
      <c r="BO120" s="34"/>
      <c r="BP120" s="34"/>
      <c r="BQ120" s="34"/>
      <c r="BR120" s="34"/>
      <c r="BS120" s="34"/>
      <c r="BT120" s="34"/>
      <c r="BU120" s="34"/>
      <c r="BV120" s="34"/>
      <c r="BW120" s="34"/>
      <c r="BX120" s="34"/>
      <c r="BY120" s="34"/>
      <c r="BZ120" s="34"/>
      <c r="CA120" s="34"/>
      <c r="CB120" s="34"/>
      <c r="CC120" s="34"/>
      <c r="CD120" s="34"/>
      <c r="CE120" s="34"/>
      <c r="CF120" s="34"/>
      <c r="CG120" s="34"/>
      <c r="CH120" s="34"/>
      <c r="CI120" s="34"/>
      <c r="CJ120" s="34"/>
      <c r="CK120" s="34"/>
      <c r="CL120" s="34"/>
      <c r="CM120" s="34"/>
      <c r="CN120" s="34"/>
      <c r="CO120" s="34"/>
      <c r="CP120" s="34"/>
      <c r="CQ120" s="34"/>
      <c r="CR120" s="34"/>
      <c r="CS120" s="34"/>
      <c r="CT120" s="34"/>
      <c r="CU120" s="34"/>
      <c r="CV120" s="34"/>
      <c r="CW120" s="34"/>
      <c r="CX120" s="34"/>
      <c r="CY120" s="34"/>
      <c r="CZ120" s="34"/>
      <c r="DA120" s="34"/>
      <c r="DB120" s="34"/>
      <c r="DC120" s="34"/>
      <c r="DD120" s="34"/>
      <c r="DE120" s="34"/>
      <c r="DF120" s="34"/>
      <c r="DG120" s="34"/>
      <c r="DH120" s="34"/>
      <c r="DI120" s="34"/>
      <c r="DJ120" s="34"/>
      <c r="DK120" s="34"/>
      <c r="DL120" s="34"/>
      <c r="DM120" s="34"/>
      <c r="DN120" s="34"/>
      <c r="DO120" s="34"/>
      <c r="DP120" s="34"/>
      <c r="DQ120" s="34"/>
      <c r="DR120" s="34"/>
      <c r="DS120" s="34"/>
      <c r="DT120" s="34"/>
      <c r="DU120" s="34"/>
      <c r="DV120" s="34"/>
      <c r="DW120" s="34"/>
      <c r="DX120" s="34"/>
      <c r="DY120" s="34"/>
      <c r="DZ120" s="34"/>
      <c r="EA120" s="34"/>
      <c r="EB120" s="34"/>
      <c r="EC120" s="34"/>
      <c r="ED120" s="34"/>
      <c r="EE120" s="34"/>
      <c r="EF120" s="34"/>
      <c r="EG120" s="34"/>
      <c r="EH120" s="34"/>
      <c r="EI120" s="34"/>
      <c r="EJ120" s="34"/>
      <c r="EK120" s="34"/>
      <c r="EL120" s="34"/>
      <c r="EM120" s="34"/>
      <c r="EN120" s="34"/>
      <c r="EO120" s="34"/>
      <c r="EP120" s="34"/>
      <c r="EQ120" s="34"/>
      <c r="ER120" s="34"/>
      <c r="ES120" s="34"/>
      <c r="ET120" s="34"/>
      <c r="EU120" s="34"/>
      <c r="EV120" s="34"/>
      <c r="EW120" s="34"/>
      <c r="EX120" s="34"/>
      <c r="EY120" s="34"/>
      <c r="EZ120" s="34"/>
      <c r="FA120" s="34"/>
      <c r="FB120" s="34"/>
      <c r="FC120" s="35"/>
      <c r="FD120" s="35"/>
      <c r="FE120" s="35"/>
      <c r="FF120" s="35"/>
      <c r="FG120" s="35"/>
      <c r="FH120" s="35"/>
      <c r="FI120" s="35"/>
      <c r="FJ120" s="35"/>
      <c r="FK120" s="35"/>
      <c r="FL120" s="35"/>
      <c r="FP120" s="35"/>
      <c r="FQ120" s="35"/>
      <c r="FR120" s="35"/>
      <c r="FS120" s="35"/>
      <c r="FT120" s="35"/>
      <c r="FU120" s="35"/>
      <c r="FV120" s="35"/>
      <c r="FW120" s="35"/>
      <c r="FX120" s="35"/>
      <c r="FY120" s="35"/>
      <c r="HG120" s="11"/>
    </row>
    <row r="121" spans="1:262" ht="15.9" customHeight="1">
      <c r="A121" s="52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  <c r="AJ121" s="34"/>
      <c r="AK121" s="34"/>
      <c r="AL121" s="34"/>
      <c r="AM121" s="34"/>
      <c r="AN121" s="34"/>
      <c r="AO121" s="34"/>
      <c r="AP121" s="34"/>
      <c r="AQ121" s="34"/>
      <c r="AR121" s="34"/>
      <c r="AS121" s="34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  <c r="BF121" s="34"/>
      <c r="BG121" s="34"/>
      <c r="BH121" s="34"/>
      <c r="BI121" s="34"/>
      <c r="BJ121" s="34"/>
      <c r="BK121" s="34"/>
      <c r="BL121" s="34"/>
      <c r="BM121" s="34"/>
      <c r="BN121" s="34"/>
      <c r="BO121" s="34"/>
      <c r="BP121" s="34"/>
      <c r="BQ121" s="34"/>
      <c r="BR121" s="34"/>
      <c r="BS121" s="34"/>
      <c r="BT121" s="34"/>
      <c r="BU121" s="34"/>
      <c r="BV121" s="34"/>
      <c r="BW121" s="34"/>
      <c r="BX121" s="34"/>
      <c r="BY121" s="34"/>
      <c r="BZ121" s="34"/>
      <c r="CA121" s="34"/>
      <c r="CB121" s="34"/>
      <c r="CC121" s="34"/>
      <c r="CD121" s="34"/>
      <c r="CE121" s="34"/>
      <c r="CF121" s="34"/>
      <c r="CG121" s="34"/>
      <c r="CH121" s="34"/>
      <c r="CI121" s="34"/>
      <c r="CJ121" s="34"/>
      <c r="CK121" s="34"/>
      <c r="CL121" s="34"/>
      <c r="CM121" s="34"/>
      <c r="CN121" s="34"/>
      <c r="CO121" s="34"/>
      <c r="CP121" s="34"/>
      <c r="CQ121" s="34"/>
      <c r="CR121" s="34"/>
      <c r="CS121" s="34"/>
      <c r="CT121" s="34"/>
      <c r="CU121" s="34"/>
      <c r="CV121" s="34"/>
      <c r="CW121" s="34"/>
      <c r="CX121" s="34"/>
      <c r="CY121" s="34"/>
      <c r="CZ121" s="34"/>
      <c r="DA121" s="34"/>
      <c r="DB121" s="34"/>
      <c r="DC121" s="34"/>
      <c r="DD121" s="34"/>
      <c r="DE121" s="34"/>
      <c r="DF121" s="34"/>
      <c r="DG121" s="34"/>
      <c r="DH121" s="34"/>
      <c r="DI121" s="34"/>
      <c r="DJ121" s="34"/>
      <c r="DK121" s="34"/>
      <c r="DL121" s="34"/>
      <c r="DM121" s="34"/>
      <c r="DN121" s="34"/>
      <c r="DO121" s="34"/>
      <c r="DP121" s="34"/>
      <c r="DQ121" s="34"/>
      <c r="DR121" s="34"/>
      <c r="DS121" s="34"/>
      <c r="DT121" s="34"/>
      <c r="DU121" s="34"/>
      <c r="DV121" s="34"/>
      <c r="DW121" s="34"/>
      <c r="DX121" s="34"/>
      <c r="DY121" s="34"/>
      <c r="DZ121" s="34"/>
      <c r="EA121" s="34"/>
      <c r="EB121" s="34"/>
      <c r="EC121" s="34"/>
      <c r="ED121" s="34"/>
      <c r="EE121" s="34"/>
      <c r="EF121" s="34"/>
      <c r="EG121" s="34"/>
      <c r="EH121" s="34"/>
      <c r="EI121" s="34"/>
      <c r="EJ121" s="34"/>
      <c r="EK121" s="34"/>
      <c r="EL121" s="34"/>
      <c r="EM121" s="34"/>
      <c r="EN121" s="34"/>
      <c r="EO121" s="34"/>
      <c r="EP121" s="34"/>
      <c r="EQ121" s="34"/>
      <c r="ER121" s="34"/>
      <c r="ES121" s="34"/>
      <c r="ET121" s="34"/>
      <c r="EU121" s="34"/>
      <c r="EV121" s="34"/>
      <c r="EW121" s="34"/>
      <c r="EX121" s="34"/>
      <c r="EY121" s="34"/>
      <c r="EZ121" s="34"/>
      <c r="FA121" s="34"/>
      <c r="FB121" s="34"/>
      <c r="FC121" s="35"/>
      <c r="FD121" s="35"/>
      <c r="FE121" s="35"/>
      <c r="FF121" s="35"/>
      <c r="FG121" s="35"/>
      <c r="FH121" s="35"/>
      <c r="FI121" s="35"/>
      <c r="FJ121" s="35"/>
      <c r="FK121" s="35"/>
      <c r="FL121" s="35"/>
      <c r="FP121" s="35"/>
      <c r="FQ121" s="35"/>
      <c r="FR121" s="35"/>
      <c r="FS121" s="35"/>
      <c r="FT121" s="35"/>
      <c r="FU121" s="35"/>
      <c r="FV121" s="35"/>
      <c r="FW121" s="35"/>
      <c r="FX121" s="35"/>
      <c r="FY121" s="35"/>
    </row>
    <row r="122" spans="1:262" ht="15.9" customHeight="1">
      <c r="A122" s="15" t="s">
        <v>92</v>
      </c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  <c r="BF122" s="15"/>
      <c r="BG122" s="15"/>
      <c r="BH122" s="15"/>
      <c r="BI122" s="15"/>
      <c r="BJ122" s="15"/>
      <c r="BK122" s="15"/>
      <c r="BL122" s="15"/>
      <c r="BM122" s="15"/>
      <c r="BN122" s="15"/>
      <c r="BO122" s="15"/>
      <c r="BP122" s="15"/>
      <c r="BQ122" s="15"/>
      <c r="BR122" s="15"/>
      <c r="BS122" s="15"/>
      <c r="BT122" s="15"/>
      <c r="BU122" s="15"/>
      <c r="BV122" s="15"/>
      <c r="BW122" s="15"/>
      <c r="BX122" s="15"/>
      <c r="BY122" s="15"/>
      <c r="BZ122" s="15"/>
      <c r="CA122" s="15"/>
      <c r="CB122" s="15"/>
      <c r="CC122" s="15"/>
      <c r="CD122" s="15"/>
      <c r="CE122" s="15"/>
      <c r="CF122" s="15"/>
      <c r="CG122" s="15"/>
      <c r="CH122" s="15"/>
      <c r="CI122" s="15"/>
      <c r="CJ122" s="15"/>
      <c r="CK122" s="15"/>
      <c r="CL122" s="15"/>
      <c r="CM122" s="15"/>
      <c r="CN122" s="15"/>
      <c r="CO122" s="15"/>
      <c r="CP122" s="15"/>
      <c r="CQ122" s="15"/>
      <c r="CR122" s="15"/>
      <c r="CS122" s="15"/>
      <c r="CT122" s="15"/>
      <c r="CU122" s="15"/>
      <c r="CV122" s="15"/>
      <c r="CW122" s="15"/>
      <c r="CX122" s="15"/>
      <c r="CY122" s="15"/>
      <c r="CZ122" s="15"/>
      <c r="DA122" s="15"/>
      <c r="DB122" s="15"/>
      <c r="DC122" s="15"/>
      <c r="DD122" s="15"/>
      <c r="DE122" s="15"/>
      <c r="DF122" s="15"/>
      <c r="DG122" s="15"/>
      <c r="DH122" s="15"/>
      <c r="DI122" s="15"/>
      <c r="DJ122" s="15"/>
      <c r="DK122" s="15"/>
      <c r="DL122" s="15"/>
      <c r="DM122" s="15"/>
      <c r="DN122" s="15"/>
      <c r="DO122" s="15"/>
      <c r="DP122" s="15"/>
      <c r="DQ122" s="15"/>
      <c r="DR122" s="15"/>
      <c r="DS122" s="15"/>
      <c r="DT122" s="15"/>
      <c r="DU122" s="15"/>
      <c r="DV122" s="15"/>
      <c r="DW122" s="15"/>
      <c r="DX122" s="15"/>
      <c r="DY122" s="15"/>
      <c r="DZ122" s="15"/>
      <c r="EA122" s="15"/>
      <c r="EB122" s="15"/>
      <c r="EC122" s="15"/>
      <c r="ED122" s="15"/>
      <c r="EE122" s="15"/>
      <c r="EF122" s="15"/>
      <c r="EG122" s="15"/>
      <c r="EH122" s="15"/>
      <c r="EI122" s="15"/>
      <c r="EJ122" s="15"/>
      <c r="EK122" s="15"/>
      <c r="EL122" s="15"/>
      <c r="EM122" s="15"/>
      <c r="EN122" s="15"/>
      <c r="EO122" s="15"/>
      <c r="EP122" s="15"/>
      <c r="EQ122" s="15"/>
      <c r="ER122" s="15"/>
      <c r="ES122" s="15"/>
      <c r="ET122" s="15"/>
      <c r="EU122" s="15"/>
      <c r="EV122" s="15"/>
      <c r="EW122" s="15"/>
      <c r="EX122" s="15"/>
      <c r="EY122" s="15"/>
      <c r="EZ122" s="15"/>
      <c r="FA122" s="15"/>
      <c r="FB122" s="15"/>
    </row>
    <row r="123" spans="1:262" ht="9" customHeight="1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  <c r="BF123" s="15"/>
      <c r="BG123" s="15"/>
      <c r="BH123" s="15"/>
      <c r="BI123" s="15"/>
      <c r="BJ123" s="15"/>
      <c r="BK123" s="15"/>
      <c r="BL123" s="15"/>
      <c r="BM123" s="15"/>
      <c r="BN123" s="15"/>
      <c r="BO123" s="15"/>
      <c r="BP123" s="15"/>
      <c r="BQ123" s="15"/>
      <c r="BR123" s="15"/>
      <c r="BS123" s="15"/>
      <c r="BT123" s="15"/>
      <c r="BU123" s="15"/>
      <c r="BV123" s="15"/>
      <c r="BW123" s="15"/>
      <c r="BX123" s="15"/>
      <c r="BY123" s="15"/>
      <c r="BZ123" s="15"/>
      <c r="CA123" s="15"/>
      <c r="CB123" s="15"/>
      <c r="CC123" s="15"/>
      <c r="CD123" s="15"/>
      <c r="CE123" s="15"/>
      <c r="CF123" s="15"/>
      <c r="CG123" s="15"/>
      <c r="CH123" s="15"/>
      <c r="CI123" s="15"/>
      <c r="CJ123" s="15"/>
      <c r="CK123" s="15"/>
      <c r="CL123" s="15"/>
      <c r="CM123" s="15"/>
      <c r="CN123" s="15"/>
      <c r="CO123" s="15"/>
      <c r="CP123" s="15"/>
      <c r="CQ123" s="15"/>
      <c r="CR123" s="15"/>
      <c r="CS123" s="15"/>
      <c r="CT123" s="15"/>
      <c r="CU123" s="15"/>
      <c r="CV123" s="15"/>
      <c r="CW123" s="15"/>
      <c r="CX123" s="15"/>
      <c r="CY123" s="15"/>
      <c r="CZ123" s="15"/>
      <c r="DA123" s="15"/>
      <c r="DB123" s="15"/>
      <c r="DC123" s="15"/>
      <c r="DD123" s="15"/>
      <c r="DE123" s="15"/>
      <c r="DF123" s="15"/>
      <c r="DG123" s="15"/>
      <c r="DH123" s="15"/>
      <c r="DI123" s="15"/>
      <c r="DJ123" s="15"/>
      <c r="DK123" s="15"/>
      <c r="DL123" s="15"/>
      <c r="DM123" s="15"/>
      <c r="DN123" s="15"/>
      <c r="DO123" s="15"/>
      <c r="DP123" s="15"/>
      <c r="DQ123" s="15"/>
      <c r="DR123" s="15"/>
      <c r="DS123" s="15"/>
      <c r="DT123" s="15"/>
      <c r="DU123" s="15"/>
      <c r="DV123" s="15"/>
      <c r="DW123" s="15"/>
      <c r="DX123" s="15"/>
      <c r="DY123" s="15"/>
      <c r="DZ123" s="15"/>
      <c r="EA123" s="15"/>
      <c r="EB123" s="15"/>
      <c r="EC123" s="15"/>
      <c r="ED123" s="15"/>
      <c r="EE123" s="15"/>
      <c r="EF123" s="15"/>
      <c r="EG123" s="15"/>
      <c r="EH123" s="15"/>
      <c r="EI123" s="15"/>
      <c r="EJ123" s="15"/>
      <c r="EK123" s="15"/>
      <c r="EL123" s="15"/>
      <c r="EM123" s="15"/>
      <c r="EN123" s="15"/>
      <c r="EO123" s="15"/>
      <c r="EP123" s="15"/>
      <c r="EQ123" s="15"/>
      <c r="ER123" s="15"/>
      <c r="ES123" s="15"/>
      <c r="ET123" s="15"/>
      <c r="EU123" s="15"/>
      <c r="EV123" s="15"/>
      <c r="EW123" s="15"/>
      <c r="EX123" s="15"/>
      <c r="EY123" s="15"/>
      <c r="EZ123" s="15"/>
      <c r="FA123" s="15"/>
      <c r="FB123" s="15"/>
    </row>
    <row r="124" spans="1:262" ht="15.9" customHeight="1">
      <c r="A124" s="77" t="s">
        <v>120</v>
      </c>
      <c r="B124" s="36"/>
      <c r="C124" s="83">
        <v>2006</v>
      </c>
      <c r="D124" s="84"/>
      <c r="E124" s="84"/>
      <c r="F124" s="84"/>
      <c r="G124" s="84"/>
      <c r="H124" s="84"/>
      <c r="I124" s="84"/>
      <c r="J124" s="84"/>
      <c r="K124" s="84"/>
      <c r="L124" s="84"/>
      <c r="M124" s="84"/>
      <c r="N124" s="85"/>
      <c r="O124" s="79" t="s">
        <v>51</v>
      </c>
      <c r="P124" s="83">
        <v>2007</v>
      </c>
      <c r="Q124" s="84"/>
      <c r="R124" s="84"/>
      <c r="S124" s="84"/>
      <c r="T124" s="84"/>
      <c r="U124" s="84"/>
      <c r="V124" s="84"/>
      <c r="W124" s="84"/>
      <c r="X124" s="84"/>
      <c r="Y124" s="84"/>
      <c r="Z124" s="84"/>
      <c r="AA124" s="85"/>
      <c r="AB124" s="79" t="s">
        <v>52</v>
      </c>
      <c r="AC124" s="83">
        <v>2008</v>
      </c>
      <c r="AD124" s="84"/>
      <c r="AE124" s="84"/>
      <c r="AF124" s="84"/>
      <c r="AG124" s="84"/>
      <c r="AH124" s="84"/>
      <c r="AI124" s="84"/>
      <c r="AJ124" s="84"/>
      <c r="AK124" s="84"/>
      <c r="AL124" s="84"/>
      <c r="AM124" s="84"/>
      <c r="AN124" s="85"/>
      <c r="AO124" s="79" t="s">
        <v>53</v>
      </c>
      <c r="AP124" s="83">
        <v>2009</v>
      </c>
      <c r="AQ124" s="84"/>
      <c r="AR124" s="84"/>
      <c r="AS124" s="84"/>
      <c r="AT124" s="84"/>
      <c r="AU124" s="84"/>
      <c r="AV124" s="84"/>
      <c r="AW124" s="84"/>
      <c r="AX124" s="84"/>
      <c r="AY124" s="84"/>
      <c r="AZ124" s="84"/>
      <c r="BA124" s="85"/>
      <c r="BB124" s="79" t="s">
        <v>54</v>
      </c>
      <c r="BC124" s="83">
        <v>2010</v>
      </c>
      <c r="BD124" s="84"/>
      <c r="BE124" s="84"/>
      <c r="BF124" s="84"/>
      <c r="BG124" s="84"/>
      <c r="BH124" s="84"/>
      <c r="BI124" s="84"/>
      <c r="BJ124" s="84"/>
      <c r="BK124" s="84"/>
      <c r="BL124" s="84"/>
      <c r="BM124" s="84"/>
      <c r="BN124" s="85"/>
      <c r="BO124" s="79" t="s">
        <v>55</v>
      </c>
      <c r="BP124" s="83">
        <v>2011</v>
      </c>
      <c r="BQ124" s="84"/>
      <c r="BR124" s="84"/>
      <c r="BS124" s="84"/>
      <c r="BT124" s="84"/>
      <c r="BU124" s="84"/>
      <c r="BV124" s="84"/>
      <c r="BW124" s="84"/>
      <c r="BX124" s="84"/>
      <c r="BY124" s="84"/>
      <c r="BZ124" s="84"/>
      <c r="CA124" s="85"/>
      <c r="CB124" s="79" t="s">
        <v>56</v>
      </c>
      <c r="CC124" s="83">
        <v>2012</v>
      </c>
      <c r="CD124" s="84"/>
      <c r="CE124" s="84"/>
      <c r="CF124" s="84"/>
      <c r="CG124" s="84"/>
      <c r="CH124" s="84"/>
      <c r="CI124" s="84"/>
      <c r="CJ124" s="84"/>
      <c r="CK124" s="84"/>
      <c r="CL124" s="84"/>
      <c r="CM124" s="84"/>
      <c r="CN124" s="85"/>
      <c r="CO124" s="79" t="s">
        <v>57</v>
      </c>
      <c r="CP124" s="83">
        <v>2013</v>
      </c>
      <c r="CQ124" s="84"/>
      <c r="CR124" s="84"/>
      <c r="CS124" s="84"/>
      <c r="CT124" s="84"/>
      <c r="CU124" s="84"/>
      <c r="CV124" s="84"/>
      <c r="CW124" s="84"/>
      <c r="CX124" s="84"/>
      <c r="CY124" s="84"/>
      <c r="CZ124" s="84"/>
      <c r="DA124" s="85"/>
      <c r="DB124" s="79" t="s">
        <v>58</v>
      </c>
      <c r="DC124" s="83">
        <v>2014</v>
      </c>
      <c r="DD124" s="84"/>
      <c r="DE124" s="84"/>
      <c r="DF124" s="84"/>
      <c r="DG124" s="84"/>
      <c r="DH124" s="84"/>
      <c r="DI124" s="84"/>
      <c r="DJ124" s="84"/>
      <c r="DK124" s="84"/>
      <c r="DL124" s="84"/>
      <c r="DM124" s="84"/>
      <c r="DN124" s="85"/>
      <c r="DO124" s="79" t="s">
        <v>59</v>
      </c>
      <c r="DP124" s="83">
        <v>2015</v>
      </c>
      <c r="DQ124" s="84"/>
      <c r="DR124" s="84"/>
      <c r="DS124" s="84"/>
      <c r="DT124" s="84"/>
      <c r="DU124" s="84"/>
      <c r="DV124" s="84"/>
      <c r="DW124" s="84"/>
      <c r="DX124" s="84"/>
      <c r="DY124" s="84"/>
      <c r="DZ124" s="84"/>
      <c r="EA124" s="85"/>
      <c r="EB124" s="79" t="s">
        <v>60</v>
      </c>
      <c r="EC124" s="75">
        <v>2016</v>
      </c>
      <c r="ED124" s="75"/>
      <c r="EE124" s="75"/>
      <c r="EF124" s="75"/>
      <c r="EG124" s="75"/>
      <c r="EH124" s="75"/>
      <c r="EI124" s="75"/>
      <c r="EJ124" s="75"/>
      <c r="EK124" s="75"/>
      <c r="EL124" s="75"/>
      <c r="EM124" s="75"/>
      <c r="EN124" s="75"/>
      <c r="EO124" s="79" t="s">
        <v>61</v>
      </c>
      <c r="EP124" s="75">
        <v>2017</v>
      </c>
      <c r="EQ124" s="75"/>
      <c r="ER124" s="75"/>
      <c r="ES124" s="75"/>
      <c r="ET124" s="75"/>
      <c r="EU124" s="75"/>
      <c r="EV124" s="75"/>
      <c r="EW124" s="75"/>
      <c r="EX124" s="75"/>
      <c r="EY124" s="75"/>
      <c r="EZ124" s="75"/>
      <c r="FA124" s="75"/>
      <c r="FB124" s="79" t="s">
        <v>62</v>
      </c>
      <c r="FC124" s="75">
        <v>2018</v>
      </c>
      <c r="FD124" s="75"/>
      <c r="FE124" s="75"/>
      <c r="FF124" s="75"/>
      <c r="FG124" s="75"/>
      <c r="FH124" s="75"/>
      <c r="FI124" s="75"/>
      <c r="FJ124" s="75"/>
      <c r="FK124" s="75"/>
      <c r="FL124" s="75"/>
      <c r="FM124" s="75"/>
      <c r="FN124" s="75"/>
      <c r="FO124" s="79" t="s">
        <v>63</v>
      </c>
      <c r="FP124" s="75">
        <v>2019</v>
      </c>
      <c r="FQ124" s="75"/>
      <c r="FR124" s="75"/>
      <c r="FS124" s="75"/>
      <c r="FT124" s="75"/>
      <c r="FU124" s="75"/>
      <c r="FV124" s="75"/>
      <c r="FW124" s="75"/>
      <c r="FX124" s="75"/>
      <c r="FY124" s="75"/>
      <c r="FZ124" s="75"/>
      <c r="GA124" s="75"/>
      <c r="GB124" s="79" t="s">
        <v>64</v>
      </c>
      <c r="GC124" s="75">
        <v>2020</v>
      </c>
      <c r="GD124" s="75"/>
      <c r="GE124" s="75"/>
      <c r="GF124" s="75"/>
      <c r="GG124" s="75"/>
      <c r="GH124" s="75"/>
      <c r="GI124" s="75"/>
      <c r="GJ124" s="75"/>
      <c r="GK124" s="75"/>
      <c r="GL124" s="75"/>
      <c r="GM124" s="75"/>
      <c r="GN124" s="75"/>
      <c r="GO124" s="76" t="s">
        <v>65</v>
      </c>
      <c r="GP124" s="75">
        <v>2021</v>
      </c>
      <c r="GQ124" s="75"/>
      <c r="GR124" s="75"/>
      <c r="GS124" s="75"/>
      <c r="GT124" s="75"/>
      <c r="GU124" s="75"/>
      <c r="GV124" s="75"/>
      <c r="GW124" s="75"/>
      <c r="GX124" s="75"/>
      <c r="GY124" s="75"/>
      <c r="GZ124" s="75"/>
      <c r="HA124" s="75"/>
      <c r="HB124" s="76" t="s">
        <v>66</v>
      </c>
      <c r="HC124" s="75">
        <v>2022</v>
      </c>
      <c r="HD124" s="75"/>
      <c r="HE124" s="75"/>
      <c r="HF124" s="75"/>
      <c r="HG124" s="75"/>
      <c r="HH124" s="75"/>
      <c r="HI124" s="75"/>
      <c r="HJ124" s="75"/>
      <c r="HK124" s="75"/>
      <c r="HL124" s="75"/>
      <c r="HM124" s="75"/>
      <c r="HN124" s="75"/>
      <c r="HO124" s="76" t="s">
        <v>67</v>
      </c>
      <c r="HP124" s="75">
        <v>2023</v>
      </c>
      <c r="HQ124" s="75"/>
      <c r="HR124" s="75"/>
      <c r="HS124" s="75"/>
      <c r="HT124" s="75"/>
      <c r="HU124" s="75"/>
      <c r="HV124" s="75"/>
      <c r="HW124" s="75"/>
      <c r="HX124" s="75"/>
      <c r="HY124" s="75"/>
      <c r="HZ124" s="75"/>
      <c r="IA124" s="75"/>
      <c r="IB124" s="76" t="s">
        <v>68</v>
      </c>
      <c r="IC124" s="75">
        <v>2024</v>
      </c>
      <c r="ID124" s="75"/>
      <c r="IE124" s="75"/>
      <c r="IF124" s="75"/>
      <c r="IG124" s="75"/>
      <c r="IH124" s="75"/>
      <c r="II124" s="75"/>
      <c r="IJ124" s="75"/>
      <c r="IK124" s="75"/>
      <c r="IL124" s="75"/>
      <c r="IM124" s="75"/>
      <c r="IN124" s="75"/>
      <c r="IO124" s="76" t="s">
        <v>69</v>
      </c>
      <c r="IP124" s="75">
        <v>2025</v>
      </c>
      <c r="IQ124" s="75"/>
      <c r="IR124" s="75"/>
      <c r="IS124" s="75"/>
      <c r="IT124" s="75"/>
      <c r="IU124" s="75"/>
      <c r="IV124" s="75"/>
      <c r="IW124" s="75"/>
      <c r="IX124" s="75"/>
      <c r="IY124" s="75"/>
      <c r="IZ124" s="75"/>
      <c r="JA124" s="75"/>
      <c r="JB124" s="76" t="s">
        <v>70</v>
      </c>
    </row>
    <row r="125" spans="1:262" ht="15.9" customHeight="1">
      <c r="A125" s="78"/>
      <c r="B125" s="23"/>
      <c r="C125" s="16" t="s">
        <v>71</v>
      </c>
      <c r="D125" s="16" t="s">
        <v>72</v>
      </c>
      <c r="E125" s="16" t="s">
        <v>73</v>
      </c>
      <c r="F125" s="16" t="s">
        <v>74</v>
      </c>
      <c r="G125" s="16" t="s">
        <v>75</v>
      </c>
      <c r="H125" s="16" t="s">
        <v>76</v>
      </c>
      <c r="I125" s="16" t="s">
        <v>77</v>
      </c>
      <c r="J125" s="16" t="s">
        <v>78</v>
      </c>
      <c r="K125" s="16" t="s">
        <v>79</v>
      </c>
      <c r="L125" s="16" t="s">
        <v>80</v>
      </c>
      <c r="M125" s="16" t="s">
        <v>81</v>
      </c>
      <c r="N125" s="16" t="s">
        <v>82</v>
      </c>
      <c r="O125" s="80"/>
      <c r="P125" s="16" t="s">
        <v>71</v>
      </c>
      <c r="Q125" s="16" t="s">
        <v>72</v>
      </c>
      <c r="R125" s="16" t="s">
        <v>73</v>
      </c>
      <c r="S125" s="16" t="s">
        <v>74</v>
      </c>
      <c r="T125" s="16" t="s">
        <v>75</v>
      </c>
      <c r="U125" s="16" t="s">
        <v>76</v>
      </c>
      <c r="V125" s="16" t="s">
        <v>77</v>
      </c>
      <c r="W125" s="16" t="s">
        <v>78</v>
      </c>
      <c r="X125" s="16" t="s">
        <v>79</v>
      </c>
      <c r="Y125" s="16" t="s">
        <v>80</v>
      </c>
      <c r="Z125" s="16" t="s">
        <v>81</v>
      </c>
      <c r="AA125" s="16" t="s">
        <v>82</v>
      </c>
      <c r="AB125" s="80"/>
      <c r="AC125" s="16" t="s">
        <v>71</v>
      </c>
      <c r="AD125" s="16" t="s">
        <v>72</v>
      </c>
      <c r="AE125" s="16" t="s">
        <v>73</v>
      </c>
      <c r="AF125" s="16" t="s">
        <v>74</v>
      </c>
      <c r="AG125" s="16" t="s">
        <v>75</v>
      </c>
      <c r="AH125" s="16" t="s">
        <v>76</v>
      </c>
      <c r="AI125" s="16" t="s">
        <v>77</v>
      </c>
      <c r="AJ125" s="16" t="s">
        <v>78</v>
      </c>
      <c r="AK125" s="16" t="s">
        <v>79</v>
      </c>
      <c r="AL125" s="16" t="s">
        <v>80</v>
      </c>
      <c r="AM125" s="16" t="s">
        <v>81</v>
      </c>
      <c r="AN125" s="16" t="s">
        <v>82</v>
      </c>
      <c r="AO125" s="80"/>
      <c r="AP125" s="16" t="s">
        <v>71</v>
      </c>
      <c r="AQ125" s="16" t="s">
        <v>72</v>
      </c>
      <c r="AR125" s="16" t="s">
        <v>73</v>
      </c>
      <c r="AS125" s="16" t="s">
        <v>74</v>
      </c>
      <c r="AT125" s="16" t="s">
        <v>75</v>
      </c>
      <c r="AU125" s="16" t="s">
        <v>76</v>
      </c>
      <c r="AV125" s="16" t="s">
        <v>77</v>
      </c>
      <c r="AW125" s="16" t="s">
        <v>78</v>
      </c>
      <c r="AX125" s="16" t="s">
        <v>79</v>
      </c>
      <c r="AY125" s="16" t="s">
        <v>80</v>
      </c>
      <c r="AZ125" s="16" t="s">
        <v>81</v>
      </c>
      <c r="BA125" s="16" t="s">
        <v>82</v>
      </c>
      <c r="BB125" s="80"/>
      <c r="BC125" s="16" t="s">
        <v>71</v>
      </c>
      <c r="BD125" s="16" t="s">
        <v>72</v>
      </c>
      <c r="BE125" s="16" t="s">
        <v>73</v>
      </c>
      <c r="BF125" s="16" t="s">
        <v>74</v>
      </c>
      <c r="BG125" s="16" t="s">
        <v>75</v>
      </c>
      <c r="BH125" s="16" t="s">
        <v>76</v>
      </c>
      <c r="BI125" s="16" t="s">
        <v>77</v>
      </c>
      <c r="BJ125" s="16" t="s">
        <v>78</v>
      </c>
      <c r="BK125" s="16" t="s">
        <v>79</v>
      </c>
      <c r="BL125" s="16" t="s">
        <v>80</v>
      </c>
      <c r="BM125" s="16" t="s">
        <v>81</v>
      </c>
      <c r="BN125" s="16" t="s">
        <v>82</v>
      </c>
      <c r="BO125" s="80"/>
      <c r="BP125" s="16" t="s">
        <v>71</v>
      </c>
      <c r="BQ125" s="16" t="s">
        <v>72</v>
      </c>
      <c r="BR125" s="16" t="s">
        <v>73</v>
      </c>
      <c r="BS125" s="16" t="s">
        <v>74</v>
      </c>
      <c r="BT125" s="16" t="s">
        <v>75</v>
      </c>
      <c r="BU125" s="16" t="s">
        <v>76</v>
      </c>
      <c r="BV125" s="16" t="s">
        <v>77</v>
      </c>
      <c r="BW125" s="16" t="s">
        <v>78</v>
      </c>
      <c r="BX125" s="16" t="s">
        <v>79</v>
      </c>
      <c r="BY125" s="16" t="s">
        <v>80</v>
      </c>
      <c r="BZ125" s="16" t="s">
        <v>81</v>
      </c>
      <c r="CA125" s="16" t="s">
        <v>82</v>
      </c>
      <c r="CB125" s="80"/>
      <c r="CC125" s="16" t="s">
        <v>71</v>
      </c>
      <c r="CD125" s="16" t="s">
        <v>72</v>
      </c>
      <c r="CE125" s="16" t="s">
        <v>73</v>
      </c>
      <c r="CF125" s="16" t="s">
        <v>74</v>
      </c>
      <c r="CG125" s="16" t="s">
        <v>75</v>
      </c>
      <c r="CH125" s="16" t="s">
        <v>76</v>
      </c>
      <c r="CI125" s="16" t="s">
        <v>77</v>
      </c>
      <c r="CJ125" s="16" t="s">
        <v>78</v>
      </c>
      <c r="CK125" s="16" t="s">
        <v>79</v>
      </c>
      <c r="CL125" s="16" t="s">
        <v>80</v>
      </c>
      <c r="CM125" s="16" t="s">
        <v>81</v>
      </c>
      <c r="CN125" s="16" t="s">
        <v>82</v>
      </c>
      <c r="CO125" s="80"/>
      <c r="CP125" s="16" t="s">
        <v>71</v>
      </c>
      <c r="CQ125" s="16" t="s">
        <v>72</v>
      </c>
      <c r="CR125" s="16" t="s">
        <v>73</v>
      </c>
      <c r="CS125" s="16" t="s">
        <v>74</v>
      </c>
      <c r="CT125" s="16" t="s">
        <v>75</v>
      </c>
      <c r="CU125" s="16" t="s">
        <v>76</v>
      </c>
      <c r="CV125" s="16" t="s">
        <v>77</v>
      </c>
      <c r="CW125" s="16" t="s">
        <v>78</v>
      </c>
      <c r="CX125" s="16" t="s">
        <v>79</v>
      </c>
      <c r="CY125" s="16" t="s">
        <v>80</v>
      </c>
      <c r="CZ125" s="16" t="s">
        <v>81</v>
      </c>
      <c r="DA125" s="16" t="s">
        <v>82</v>
      </c>
      <c r="DB125" s="80"/>
      <c r="DC125" s="16" t="s">
        <v>71</v>
      </c>
      <c r="DD125" s="16" t="s">
        <v>72</v>
      </c>
      <c r="DE125" s="16" t="s">
        <v>73</v>
      </c>
      <c r="DF125" s="16" t="s">
        <v>74</v>
      </c>
      <c r="DG125" s="16" t="s">
        <v>75</v>
      </c>
      <c r="DH125" s="16" t="s">
        <v>76</v>
      </c>
      <c r="DI125" s="16" t="s">
        <v>77</v>
      </c>
      <c r="DJ125" s="16" t="s">
        <v>78</v>
      </c>
      <c r="DK125" s="16" t="s">
        <v>79</v>
      </c>
      <c r="DL125" s="16" t="s">
        <v>80</v>
      </c>
      <c r="DM125" s="16" t="s">
        <v>81</v>
      </c>
      <c r="DN125" s="16" t="s">
        <v>82</v>
      </c>
      <c r="DO125" s="80"/>
      <c r="DP125" s="16" t="s">
        <v>71</v>
      </c>
      <c r="DQ125" s="16" t="s">
        <v>72</v>
      </c>
      <c r="DR125" s="16" t="s">
        <v>73</v>
      </c>
      <c r="DS125" s="16" t="s">
        <v>74</v>
      </c>
      <c r="DT125" s="16" t="s">
        <v>75</v>
      </c>
      <c r="DU125" s="16" t="s">
        <v>76</v>
      </c>
      <c r="DV125" s="16" t="s">
        <v>77</v>
      </c>
      <c r="DW125" s="16" t="s">
        <v>78</v>
      </c>
      <c r="DX125" s="16" t="s">
        <v>79</v>
      </c>
      <c r="DY125" s="16" t="s">
        <v>80</v>
      </c>
      <c r="DZ125" s="16" t="s">
        <v>81</v>
      </c>
      <c r="EA125" s="16" t="s">
        <v>82</v>
      </c>
      <c r="EB125" s="80"/>
      <c r="EC125" s="16" t="s">
        <v>71</v>
      </c>
      <c r="ED125" s="16" t="s">
        <v>72</v>
      </c>
      <c r="EE125" s="16" t="s">
        <v>73</v>
      </c>
      <c r="EF125" s="16" t="s">
        <v>74</v>
      </c>
      <c r="EG125" s="16" t="s">
        <v>75</v>
      </c>
      <c r="EH125" s="16" t="s">
        <v>76</v>
      </c>
      <c r="EI125" s="16" t="s">
        <v>77</v>
      </c>
      <c r="EJ125" s="16" t="s">
        <v>78</v>
      </c>
      <c r="EK125" s="16" t="s">
        <v>79</v>
      </c>
      <c r="EL125" s="16" t="s">
        <v>80</v>
      </c>
      <c r="EM125" s="16" t="s">
        <v>81</v>
      </c>
      <c r="EN125" s="16" t="s">
        <v>82</v>
      </c>
      <c r="EO125" s="80"/>
      <c r="EP125" s="16" t="s">
        <v>71</v>
      </c>
      <c r="EQ125" s="16" t="s">
        <v>72</v>
      </c>
      <c r="ER125" s="16" t="s">
        <v>73</v>
      </c>
      <c r="ES125" s="16" t="s">
        <v>74</v>
      </c>
      <c r="ET125" s="16" t="s">
        <v>75</v>
      </c>
      <c r="EU125" s="16" t="s">
        <v>76</v>
      </c>
      <c r="EV125" s="16" t="s">
        <v>77</v>
      </c>
      <c r="EW125" s="16" t="s">
        <v>78</v>
      </c>
      <c r="EX125" s="16" t="s">
        <v>79</v>
      </c>
      <c r="EY125" s="16" t="s">
        <v>80</v>
      </c>
      <c r="EZ125" s="16" t="s">
        <v>81</v>
      </c>
      <c r="FA125" s="16" t="s">
        <v>82</v>
      </c>
      <c r="FB125" s="80"/>
      <c r="FC125" s="16" t="s">
        <v>71</v>
      </c>
      <c r="FD125" s="16" t="s">
        <v>72</v>
      </c>
      <c r="FE125" s="16" t="s">
        <v>73</v>
      </c>
      <c r="FF125" s="16" t="s">
        <v>74</v>
      </c>
      <c r="FG125" s="16" t="s">
        <v>75</v>
      </c>
      <c r="FH125" s="16" t="s">
        <v>76</v>
      </c>
      <c r="FI125" s="16" t="s">
        <v>77</v>
      </c>
      <c r="FJ125" s="16" t="s">
        <v>78</v>
      </c>
      <c r="FK125" s="16" t="s">
        <v>79</v>
      </c>
      <c r="FL125" s="16" t="s">
        <v>80</v>
      </c>
      <c r="FM125" s="16" t="s">
        <v>81</v>
      </c>
      <c r="FN125" s="16" t="s">
        <v>82</v>
      </c>
      <c r="FO125" s="80"/>
      <c r="FP125" s="16" t="s">
        <v>71</v>
      </c>
      <c r="FQ125" s="16" t="s">
        <v>72</v>
      </c>
      <c r="FR125" s="16" t="s">
        <v>73</v>
      </c>
      <c r="FS125" s="16" t="s">
        <v>74</v>
      </c>
      <c r="FT125" s="16" t="s">
        <v>75</v>
      </c>
      <c r="FU125" s="16" t="s">
        <v>76</v>
      </c>
      <c r="FV125" s="16" t="s">
        <v>77</v>
      </c>
      <c r="FW125" s="16" t="s">
        <v>78</v>
      </c>
      <c r="FX125" s="16" t="s">
        <v>79</v>
      </c>
      <c r="FY125" s="16" t="s">
        <v>80</v>
      </c>
      <c r="FZ125" s="16" t="s">
        <v>81</v>
      </c>
      <c r="GA125" s="16" t="s">
        <v>82</v>
      </c>
      <c r="GB125" s="80"/>
      <c r="GC125" s="16" t="s">
        <v>71</v>
      </c>
      <c r="GD125" s="16" t="s">
        <v>72</v>
      </c>
      <c r="GE125" s="16" t="s">
        <v>73</v>
      </c>
      <c r="GF125" s="16" t="s">
        <v>74</v>
      </c>
      <c r="GG125" s="16" t="s">
        <v>75</v>
      </c>
      <c r="GH125" s="16" t="s">
        <v>76</v>
      </c>
      <c r="GI125" s="16" t="s">
        <v>77</v>
      </c>
      <c r="GJ125" s="16" t="s">
        <v>78</v>
      </c>
      <c r="GK125" s="16" t="s">
        <v>79</v>
      </c>
      <c r="GL125" s="16" t="s">
        <v>80</v>
      </c>
      <c r="GM125" s="16" t="s">
        <v>81</v>
      </c>
      <c r="GN125" s="16" t="s">
        <v>82</v>
      </c>
      <c r="GO125" s="76"/>
      <c r="GP125" s="16" t="s">
        <v>71</v>
      </c>
      <c r="GQ125" s="16" t="s">
        <v>72</v>
      </c>
      <c r="GR125" s="16" t="s">
        <v>73</v>
      </c>
      <c r="GS125" s="16" t="s">
        <v>74</v>
      </c>
      <c r="GT125" s="16" t="s">
        <v>75</v>
      </c>
      <c r="GU125" s="16" t="s">
        <v>76</v>
      </c>
      <c r="GV125" s="16" t="s">
        <v>77</v>
      </c>
      <c r="GW125" s="16" t="s">
        <v>78</v>
      </c>
      <c r="GX125" s="16" t="s">
        <v>84</v>
      </c>
      <c r="GY125" s="16" t="s">
        <v>80</v>
      </c>
      <c r="GZ125" s="16" t="s">
        <v>81</v>
      </c>
      <c r="HA125" s="16" t="s">
        <v>82</v>
      </c>
      <c r="HB125" s="76"/>
      <c r="HC125" s="16" t="s">
        <v>71</v>
      </c>
      <c r="HD125" s="16" t="s">
        <v>72</v>
      </c>
      <c r="HE125" s="16" t="s">
        <v>73</v>
      </c>
      <c r="HF125" s="16" t="s">
        <v>74</v>
      </c>
      <c r="HG125" s="16" t="s">
        <v>75</v>
      </c>
      <c r="HH125" s="16" t="s">
        <v>76</v>
      </c>
      <c r="HI125" s="16" t="s">
        <v>77</v>
      </c>
      <c r="HJ125" s="16" t="s">
        <v>78</v>
      </c>
      <c r="HK125" s="16" t="s">
        <v>84</v>
      </c>
      <c r="HL125" s="16" t="s">
        <v>80</v>
      </c>
      <c r="HM125" s="16" t="s">
        <v>81</v>
      </c>
      <c r="HN125" s="16" t="s">
        <v>82</v>
      </c>
      <c r="HO125" s="76"/>
      <c r="HP125" s="16" t="s">
        <v>71</v>
      </c>
      <c r="HQ125" s="16" t="s">
        <v>72</v>
      </c>
      <c r="HR125" s="16" t="s">
        <v>73</v>
      </c>
      <c r="HS125" s="16" t="s">
        <v>74</v>
      </c>
      <c r="HT125" s="16" t="s">
        <v>75</v>
      </c>
      <c r="HU125" s="16" t="s">
        <v>76</v>
      </c>
      <c r="HV125" s="16" t="s">
        <v>77</v>
      </c>
      <c r="HW125" s="16" t="s">
        <v>78</v>
      </c>
      <c r="HX125" s="16" t="s">
        <v>84</v>
      </c>
      <c r="HY125" s="16" t="s">
        <v>80</v>
      </c>
      <c r="HZ125" s="16" t="s">
        <v>81</v>
      </c>
      <c r="IA125" s="16" t="s">
        <v>82</v>
      </c>
      <c r="IB125" s="76"/>
      <c r="IC125" s="16" t="s">
        <v>71</v>
      </c>
      <c r="ID125" s="16" t="s">
        <v>72</v>
      </c>
      <c r="IE125" s="16" t="s">
        <v>73</v>
      </c>
      <c r="IF125" s="16" t="s">
        <v>74</v>
      </c>
      <c r="IG125" s="16" t="s">
        <v>75</v>
      </c>
      <c r="IH125" s="16" t="s">
        <v>76</v>
      </c>
      <c r="II125" s="16" t="s">
        <v>77</v>
      </c>
      <c r="IJ125" s="16" t="s">
        <v>78</v>
      </c>
      <c r="IK125" s="16" t="s">
        <v>84</v>
      </c>
      <c r="IL125" s="16" t="s">
        <v>80</v>
      </c>
      <c r="IM125" s="16" t="s">
        <v>81</v>
      </c>
      <c r="IN125" s="16" t="s">
        <v>82</v>
      </c>
      <c r="IO125" s="76"/>
      <c r="IP125" s="16" t="s">
        <v>71</v>
      </c>
      <c r="IQ125" s="16" t="s">
        <v>72</v>
      </c>
      <c r="IR125" s="16" t="s">
        <v>73</v>
      </c>
      <c r="IS125" s="16" t="s">
        <v>74</v>
      </c>
      <c r="IT125" s="16" t="s">
        <v>75</v>
      </c>
      <c r="IU125" s="16" t="s">
        <v>76</v>
      </c>
      <c r="IV125" s="16" t="s">
        <v>77</v>
      </c>
      <c r="IW125" s="16" t="s">
        <v>78</v>
      </c>
      <c r="IX125" s="16" t="s">
        <v>84</v>
      </c>
      <c r="IY125" s="16" t="s">
        <v>80</v>
      </c>
      <c r="IZ125" s="16" t="s">
        <v>81</v>
      </c>
      <c r="JA125" s="16" t="s">
        <v>82</v>
      </c>
      <c r="JB125" s="76"/>
    </row>
    <row r="126" spans="1:262" ht="15.9" customHeight="1">
      <c r="A126" s="37" t="s">
        <v>121</v>
      </c>
      <c r="B126" s="37"/>
      <c r="C126" s="18">
        <v>0</v>
      </c>
      <c r="D126" s="18">
        <v>0</v>
      </c>
      <c r="E126" s="18">
        <v>0</v>
      </c>
      <c r="F126" s="18">
        <v>0</v>
      </c>
      <c r="G126" s="18">
        <v>0</v>
      </c>
      <c r="H126" s="18">
        <v>0</v>
      </c>
      <c r="I126" s="18">
        <v>0</v>
      </c>
      <c r="J126" s="18">
        <v>0</v>
      </c>
      <c r="K126" s="18">
        <v>0</v>
      </c>
      <c r="L126" s="18">
        <v>0</v>
      </c>
      <c r="M126" s="18">
        <v>0</v>
      </c>
      <c r="N126" s="18">
        <v>0</v>
      </c>
      <c r="O126" s="18">
        <f>SUM(C126:N126)</f>
        <v>0</v>
      </c>
      <c r="P126" s="18">
        <v>107503.16</v>
      </c>
      <c r="Q126" s="18">
        <v>106745.92</v>
      </c>
      <c r="R126" s="18">
        <v>120230.82</v>
      </c>
      <c r="S126" s="18">
        <v>136721.79</v>
      </c>
      <c r="T126" s="18">
        <v>136072.84</v>
      </c>
      <c r="U126" s="18">
        <v>111043.77</v>
      </c>
      <c r="V126" s="18">
        <v>142488.22</v>
      </c>
      <c r="W126" s="18">
        <v>148243.84</v>
      </c>
      <c r="X126" s="18">
        <v>152928.95999999999</v>
      </c>
      <c r="Y126" s="18">
        <v>148005.35999999999</v>
      </c>
      <c r="Z126" s="18">
        <v>207502.94</v>
      </c>
      <c r="AA126" s="18">
        <v>157324.93</v>
      </c>
      <c r="AB126" s="18">
        <f>SUM(P126:AA126)</f>
        <v>1674812.55</v>
      </c>
      <c r="AC126" s="18">
        <v>211320.35819999999</v>
      </c>
      <c r="AD126" s="18">
        <v>254248.06830000001</v>
      </c>
      <c r="AE126" s="18">
        <v>38521.43</v>
      </c>
      <c r="AF126" s="18">
        <v>172478.9</v>
      </c>
      <c r="AG126" s="18">
        <v>190807.11</v>
      </c>
      <c r="AH126" s="18">
        <v>159851.72</v>
      </c>
      <c r="AI126" s="18">
        <v>154859.82</v>
      </c>
      <c r="AJ126" s="18">
        <v>133795.82999999999</v>
      </c>
      <c r="AK126" s="18">
        <v>242579.41</v>
      </c>
      <c r="AL126" s="18">
        <v>304369.19</v>
      </c>
      <c r="AM126" s="18">
        <v>189898.49000000002</v>
      </c>
      <c r="AN126" s="18">
        <v>261572.60000000003</v>
      </c>
      <c r="AO126" s="18">
        <f>SUM(AC126:AN126)</f>
        <v>2314302.9265000001</v>
      </c>
      <c r="AP126" s="18">
        <v>301839.00999999995</v>
      </c>
      <c r="AQ126" s="18">
        <v>277589.83000000007</v>
      </c>
      <c r="AR126" s="18">
        <v>362211.13</v>
      </c>
      <c r="AS126" s="18">
        <v>326771.25</v>
      </c>
      <c r="AT126" s="18">
        <v>316085.84000000003</v>
      </c>
      <c r="AU126" s="18">
        <v>308170.89</v>
      </c>
      <c r="AV126" s="18">
        <v>306892.02</v>
      </c>
      <c r="AW126" s="18">
        <v>303023.83999999997</v>
      </c>
      <c r="AX126" s="18">
        <v>282640.99</v>
      </c>
      <c r="AY126" s="18">
        <v>272682.69</v>
      </c>
      <c r="AZ126" s="18">
        <v>290020.96999999997</v>
      </c>
      <c r="BA126" s="18">
        <v>335818.91</v>
      </c>
      <c r="BB126" s="18">
        <f>SUM(AP126:BA126)</f>
        <v>3683747.37</v>
      </c>
      <c r="BC126" s="18">
        <v>406538.13</v>
      </c>
      <c r="BD126" s="18">
        <v>303532.21000000002</v>
      </c>
      <c r="BE126" s="18">
        <v>232955.82</v>
      </c>
      <c r="BF126" s="18">
        <v>299033.42</v>
      </c>
      <c r="BG126" s="18">
        <v>332481.78999999998</v>
      </c>
      <c r="BH126" s="18">
        <v>332096.11000000004</v>
      </c>
      <c r="BI126" s="18">
        <v>376151.84</v>
      </c>
      <c r="BJ126" s="18">
        <v>397437.84</v>
      </c>
      <c r="BK126" s="18">
        <v>357119.38</v>
      </c>
      <c r="BL126" s="18">
        <v>457510.0099999996</v>
      </c>
      <c r="BM126" s="18">
        <v>371654.45</v>
      </c>
      <c r="BN126" s="18">
        <v>378289.6</v>
      </c>
      <c r="BO126" s="18">
        <f>SUM(BC126:BN126)</f>
        <v>4244800.5999999996</v>
      </c>
      <c r="BP126" s="18">
        <v>706924.95999999985</v>
      </c>
      <c r="BQ126" s="18">
        <v>709193.17999999993</v>
      </c>
      <c r="BR126" s="18">
        <v>727520.27</v>
      </c>
      <c r="BS126" s="18">
        <v>647688.26</v>
      </c>
      <c r="BT126" s="18">
        <v>697100.63</v>
      </c>
      <c r="BU126" s="18">
        <v>669950.46999999986</v>
      </c>
      <c r="BV126" s="18">
        <v>685111.70000000007</v>
      </c>
      <c r="BW126" s="18">
        <v>782178.32000000007</v>
      </c>
      <c r="BX126" s="18">
        <v>656803.65</v>
      </c>
      <c r="BY126" s="18">
        <v>679285.53</v>
      </c>
      <c r="BZ126" s="18">
        <v>647342.87000000011</v>
      </c>
      <c r="CA126" s="18">
        <v>666559.8899999999</v>
      </c>
      <c r="CB126" s="18">
        <f>SUM(BP126:CA126)</f>
        <v>8275659.7300000004</v>
      </c>
      <c r="CC126" s="18">
        <v>852385.80000000016</v>
      </c>
      <c r="CD126" s="18">
        <v>849922.77</v>
      </c>
      <c r="CE126" s="18">
        <v>822630.47000000009</v>
      </c>
      <c r="CF126" s="18">
        <v>763976.18</v>
      </c>
      <c r="CG126" s="18">
        <v>805214.09000000008</v>
      </c>
      <c r="CH126" s="18">
        <v>782396.39999999991</v>
      </c>
      <c r="CI126" s="18">
        <v>835263.50000000012</v>
      </c>
      <c r="CJ126" s="18">
        <v>941524.2699999999</v>
      </c>
      <c r="CK126" s="18">
        <v>846981.16</v>
      </c>
      <c r="CL126" s="18">
        <v>925636.70000000007</v>
      </c>
      <c r="CM126" s="18">
        <v>865598.81000000017</v>
      </c>
      <c r="CN126" s="18">
        <v>888293.66000000015</v>
      </c>
      <c r="CO126" s="18">
        <f>SUM(CC126:CN126)</f>
        <v>10179823.810000001</v>
      </c>
      <c r="CP126" s="18">
        <v>1056625.1551590408</v>
      </c>
      <c r="CQ126" s="18">
        <v>1004343.23</v>
      </c>
      <c r="CR126" s="18">
        <v>1016034.85</v>
      </c>
      <c r="CS126" s="18">
        <v>918798.06</v>
      </c>
      <c r="CT126" s="18">
        <v>984650.00000000012</v>
      </c>
      <c r="CU126" s="18">
        <v>962374.99999999977</v>
      </c>
      <c r="CV126" s="18">
        <v>1030708.6600000001</v>
      </c>
      <c r="CW126" s="18">
        <v>1114493.8899999999</v>
      </c>
      <c r="CX126" s="18">
        <v>1020592.34</v>
      </c>
      <c r="CY126" s="18">
        <v>1136373.2099999995</v>
      </c>
      <c r="CZ126" s="18">
        <v>1074857.3799999999</v>
      </c>
      <c r="DA126" s="18">
        <v>1063010.9799999997</v>
      </c>
      <c r="DB126" s="18">
        <f>SUM(CP126:DA126)</f>
        <v>12382862.755159039</v>
      </c>
      <c r="DC126" s="18">
        <v>1186363.6599999997</v>
      </c>
      <c r="DD126" s="18">
        <v>1097892.3700000003</v>
      </c>
      <c r="DE126" s="18">
        <v>1127590.25</v>
      </c>
      <c r="DF126" s="18">
        <v>1011896.1599999998</v>
      </c>
      <c r="DG126" s="18">
        <v>1070462.2399999998</v>
      </c>
      <c r="DH126" s="18">
        <v>1073733.56</v>
      </c>
      <c r="DI126" s="18">
        <v>1183136.56</v>
      </c>
      <c r="DJ126" s="18">
        <v>1271712.4300000004</v>
      </c>
      <c r="DK126" s="18">
        <v>1185135.8800000001</v>
      </c>
      <c r="DL126" s="18">
        <v>1234938.83</v>
      </c>
      <c r="DM126" s="18">
        <v>1177163.6100000001</v>
      </c>
      <c r="DN126" s="18">
        <v>1206435.0000000005</v>
      </c>
      <c r="DO126" s="18">
        <f>SUM(DC126:DN126)</f>
        <v>13826460.550000001</v>
      </c>
      <c r="DP126" s="18">
        <v>1343233.0799999996</v>
      </c>
      <c r="DQ126" s="18">
        <v>1278720.22</v>
      </c>
      <c r="DR126" s="18">
        <v>1266295.3999999997</v>
      </c>
      <c r="DS126" s="18">
        <v>1150396.0299999998</v>
      </c>
      <c r="DT126" s="18">
        <v>1180654.8599999999</v>
      </c>
      <c r="DU126" s="18">
        <v>1167269.0499999996</v>
      </c>
      <c r="DV126" s="18">
        <v>1261278.3600000001</v>
      </c>
      <c r="DW126" s="18">
        <v>1349594.2400000002</v>
      </c>
      <c r="DX126" s="18">
        <v>1216776.3500000001</v>
      </c>
      <c r="DY126" s="18">
        <v>1330201.17</v>
      </c>
      <c r="DZ126" s="18">
        <v>1204421.3099999998</v>
      </c>
      <c r="EA126" s="18">
        <v>1257842.3200000003</v>
      </c>
      <c r="EB126" s="18">
        <f>SUM(DP126:EA126)</f>
        <v>15006682.389999999</v>
      </c>
      <c r="EC126" s="24">
        <v>1398112.6</v>
      </c>
      <c r="ED126" s="24">
        <v>1405454.3</v>
      </c>
      <c r="EE126" s="24">
        <v>1245438</v>
      </c>
      <c r="EF126" s="24">
        <v>1206378.8999999999</v>
      </c>
      <c r="EG126" s="24">
        <v>1333071.49</v>
      </c>
      <c r="EH126" s="24">
        <v>1276663.23</v>
      </c>
      <c r="EI126" s="24">
        <v>1399143.72</v>
      </c>
      <c r="EJ126" s="24">
        <v>1519081.7399999998</v>
      </c>
      <c r="EK126" s="24">
        <v>1358115.07</v>
      </c>
      <c r="EL126" s="24">
        <v>1467380.7999999998</v>
      </c>
      <c r="EM126" s="24">
        <v>1360566.21</v>
      </c>
      <c r="EN126" s="24">
        <v>1394863.98</v>
      </c>
      <c r="EO126" s="24">
        <f>SUM(EC126:EN126)</f>
        <v>16364270.040000003</v>
      </c>
      <c r="EP126" s="24">
        <v>1585409.83</v>
      </c>
      <c r="EQ126" s="24">
        <v>1501420.9100000001</v>
      </c>
      <c r="ER126" s="24">
        <v>1576107.66</v>
      </c>
      <c r="ES126" s="24">
        <v>1379183.16</v>
      </c>
      <c r="ET126" s="24">
        <v>1473495.8</v>
      </c>
      <c r="EU126" s="24">
        <v>1454971.1599999997</v>
      </c>
      <c r="EV126" s="24">
        <v>1677232.8700000003</v>
      </c>
      <c r="EW126" s="24">
        <v>1766989.8699999999</v>
      </c>
      <c r="EX126" s="24">
        <v>1595936.16</v>
      </c>
      <c r="EY126" s="24">
        <v>1706885.9099999997</v>
      </c>
      <c r="EZ126" s="24">
        <v>1624329.63</v>
      </c>
      <c r="FA126" s="24">
        <v>1677881.8800000001</v>
      </c>
      <c r="FB126" s="24">
        <f>SUM(EP126:FA126)</f>
        <v>19019844.84</v>
      </c>
      <c r="FC126" s="24">
        <v>1802889.18</v>
      </c>
      <c r="FD126" s="24">
        <v>1696988.8200000003</v>
      </c>
      <c r="FE126" s="24">
        <v>1686529.37</v>
      </c>
      <c r="FF126" s="24">
        <v>1551182.3199999998</v>
      </c>
      <c r="FG126" s="24">
        <v>1643935.0899999999</v>
      </c>
      <c r="FH126" s="24">
        <v>1561684.9500000002</v>
      </c>
      <c r="FI126" s="24">
        <v>1804741.6800000002</v>
      </c>
      <c r="FJ126" s="24">
        <v>1851067.5300000003</v>
      </c>
      <c r="FK126" s="24">
        <v>1677937.42</v>
      </c>
      <c r="FL126" s="24">
        <v>1801472.24</v>
      </c>
      <c r="FM126" s="24">
        <v>1902457.35</v>
      </c>
      <c r="FN126" s="24">
        <v>1773291.04</v>
      </c>
      <c r="FO126" s="24">
        <f>SUM(FC126:FN126)</f>
        <v>20754176.990000002</v>
      </c>
      <c r="FP126" s="24">
        <v>1907970.72</v>
      </c>
      <c r="FQ126" s="24">
        <v>1768605.1900000002</v>
      </c>
      <c r="FR126" s="61">
        <v>1826103.8</v>
      </c>
      <c r="FS126" s="24">
        <v>1861443.2899999998</v>
      </c>
      <c r="FT126" s="61">
        <v>1977028.8400000003</v>
      </c>
      <c r="FU126" s="24">
        <v>1877676.2200000016</v>
      </c>
      <c r="FV126" s="61">
        <v>2073582.8</v>
      </c>
      <c r="FW126" s="24">
        <v>2268977.3100000005</v>
      </c>
      <c r="FX126" s="24">
        <v>2037628.6199999996</v>
      </c>
      <c r="FY126" s="61">
        <v>2007068.8</v>
      </c>
      <c r="FZ126" s="24">
        <v>1997670.6200000006</v>
      </c>
      <c r="GA126" s="24">
        <v>2107794.9700000021</v>
      </c>
      <c r="GB126" s="24">
        <f>SUM(FP126:GA126)</f>
        <v>23711551.180000007</v>
      </c>
      <c r="GC126" s="24">
        <v>2194905.0199999991</v>
      </c>
      <c r="GD126" s="24">
        <v>2202856.1099999989</v>
      </c>
      <c r="GE126" s="24">
        <v>1145481.1999999993</v>
      </c>
      <c r="GF126" s="24">
        <v>90867.44</v>
      </c>
      <c r="GG126" s="24">
        <v>74992.159999999902</v>
      </c>
      <c r="GH126" s="24">
        <v>105917.99999999983</v>
      </c>
      <c r="GI126" s="24">
        <v>246264.40999999989</v>
      </c>
      <c r="GJ126" s="24">
        <v>405023.03000000049</v>
      </c>
      <c r="GK126" s="24">
        <v>528711.56000000029</v>
      </c>
      <c r="GL126" s="24">
        <v>822715.15999999933</v>
      </c>
      <c r="GM126" s="24">
        <v>1065882.1600000006</v>
      </c>
      <c r="GN126" s="24">
        <v>1311654.1399999985</v>
      </c>
      <c r="GO126" s="25">
        <f>SUM(GC126:GN126)</f>
        <v>10195270.389999997</v>
      </c>
      <c r="GP126" s="61">
        <v>1251902.6499999997</v>
      </c>
      <c r="GQ126" s="61">
        <v>565984.13000000047</v>
      </c>
      <c r="GR126" s="61">
        <v>858812.17000000086</v>
      </c>
      <c r="GS126" s="24">
        <v>805147.14000000048</v>
      </c>
      <c r="GT126" s="24">
        <v>997787.06999999983</v>
      </c>
      <c r="GU126" s="24">
        <v>1101019.9700000004</v>
      </c>
      <c r="GV126" s="24">
        <v>1345532.0599999991</v>
      </c>
      <c r="GW126" s="24">
        <v>1493497.4799999993</v>
      </c>
      <c r="GX126" s="24">
        <v>1407543.449999999</v>
      </c>
      <c r="GY126" s="24">
        <v>1515625.6199999989</v>
      </c>
      <c r="GZ126" s="24">
        <v>1584241.379999999</v>
      </c>
      <c r="HA126" s="24">
        <v>1593577.4699999993</v>
      </c>
      <c r="HB126" s="25">
        <f>SUM(GP126:HA126)</f>
        <v>14520670.589999996</v>
      </c>
      <c r="HC126" s="24">
        <v>1620914.5799999977</v>
      </c>
      <c r="HD126" s="24">
        <v>1551333.6600000015</v>
      </c>
      <c r="HE126" s="24">
        <v>1653626.4399999995</v>
      </c>
      <c r="HF126" s="24">
        <v>1493959.8299999984</v>
      </c>
      <c r="HG126" s="24">
        <v>1585580.7799999991</v>
      </c>
      <c r="HH126" s="24">
        <v>1551738.699999999</v>
      </c>
      <c r="HI126" s="24">
        <v>1811207.2599999988</v>
      </c>
      <c r="HJ126" s="24">
        <v>1998180.3699999973</v>
      </c>
      <c r="HK126" s="24">
        <v>1835197.2799999982</v>
      </c>
      <c r="HL126" s="24">
        <v>2012366.2699999989</v>
      </c>
      <c r="HM126" s="24">
        <v>1849058.7599999998</v>
      </c>
      <c r="HN126" s="24">
        <v>2046613.7</v>
      </c>
      <c r="HO126" s="25">
        <f>SUM(HC126:HN126)</f>
        <v>21009777.629999984</v>
      </c>
      <c r="HP126" s="24">
        <v>2820182.31</v>
      </c>
      <c r="HQ126" s="24">
        <v>2494079.4000000008</v>
      </c>
      <c r="HR126" s="24">
        <v>2569847.3099999996</v>
      </c>
      <c r="HS126" s="24">
        <v>2319585.2199999997</v>
      </c>
      <c r="HT126" s="24">
        <v>2485295.56</v>
      </c>
      <c r="HU126" s="24">
        <v>2315039.5899999985</v>
      </c>
      <c r="HV126" s="24">
        <v>2570544.6299999976</v>
      </c>
      <c r="HW126" s="24">
        <v>2711822.0999999987</v>
      </c>
      <c r="HX126" s="24">
        <v>2399793.9399999995</v>
      </c>
      <c r="HY126" s="24">
        <v>2479112.8099999987</v>
      </c>
      <c r="HZ126" s="24">
        <v>2419760.3899999992</v>
      </c>
      <c r="IA126" s="24">
        <v>2671968</v>
      </c>
      <c r="IB126" s="25">
        <f>SUM(HP126:IA126)</f>
        <v>30257031.259999994</v>
      </c>
      <c r="IC126" s="24">
        <v>2950344.4499999988</v>
      </c>
      <c r="ID126" s="24">
        <v>2622982.7700000005</v>
      </c>
      <c r="IE126" s="24">
        <v>2698498.87</v>
      </c>
      <c r="IF126" s="24">
        <v>2537734.4300000002</v>
      </c>
      <c r="IG126" s="24">
        <v>2702119.0399999986</v>
      </c>
      <c r="IH126" s="24">
        <v>2649661.9500000002</v>
      </c>
      <c r="II126" s="24">
        <v>2838303.58</v>
      </c>
      <c r="IJ126" s="24">
        <v>3065926.19</v>
      </c>
      <c r="IK126" s="24">
        <v>2821037.46</v>
      </c>
      <c r="IL126" s="24">
        <v>2911561.94</v>
      </c>
      <c r="IM126" s="24">
        <v>2598681.12</v>
      </c>
      <c r="IN126" s="24">
        <v>2841601.4</v>
      </c>
      <c r="IO126" s="25">
        <f>SUM(IC126:IN126)</f>
        <v>33238453.199999999</v>
      </c>
      <c r="IP126" s="24">
        <v>3062009.16</v>
      </c>
      <c r="IQ126" s="24">
        <v>2763484.26</v>
      </c>
      <c r="IR126" s="24">
        <v>2908059.32</v>
      </c>
      <c r="IS126" s="24">
        <v>2695771.4</v>
      </c>
      <c r="IT126" s="24">
        <v>2770922.74</v>
      </c>
      <c r="IU126" s="24">
        <v>2571778.12</v>
      </c>
      <c r="IV126" s="24">
        <v>2946289.49</v>
      </c>
      <c r="IW126" s="24">
        <v>3110369.4299999997</v>
      </c>
      <c r="IX126" s="24">
        <v>2707836.58</v>
      </c>
      <c r="IY126" s="24">
        <v>2927504.79</v>
      </c>
      <c r="IZ126" s="24">
        <v>2822780.04</v>
      </c>
      <c r="JA126" s="24"/>
      <c r="JB126" s="25">
        <f>SUM(IP126:JA126)</f>
        <v>31286805.329999998</v>
      </c>
    </row>
    <row r="127" spans="1:262" ht="15.9" customHeight="1">
      <c r="A127" s="37" t="s">
        <v>122</v>
      </c>
      <c r="B127" s="37"/>
      <c r="C127" s="18">
        <v>0</v>
      </c>
      <c r="D127" s="18">
        <v>0</v>
      </c>
      <c r="E127" s="18">
        <v>0</v>
      </c>
      <c r="F127" s="18">
        <v>0</v>
      </c>
      <c r="G127" s="18">
        <v>0</v>
      </c>
      <c r="H127" s="18">
        <v>0</v>
      </c>
      <c r="I127" s="18">
        <v>0</v>
      </c>
      <c r="J127" s="18">
        <v>0</v>
      </c>
      <c r="K127" s="18">
        <v>0</v>
      </c>
      <c r="L127" s="18">
        <v>0</v>
      </c>
      <c r="M127" s="18">
        <v>0</v>
      </c>
      <c r="N127" s="18">
        <v>0</v>
      </c>
      <c r="O127" s="18">
        <f>SUM(C127:N127)</f>
        <v>0</v>
      </c>
      <c r="P127" s="18">
        <v>840196.12</v>
      </c>
      <c r="Q127" s="18">
        <v>858590.63</v>
      </c>
      <c r="R127" s="18">
        <v>816751.18</v>
      </c>
      <c r="S127" s="18">
        <v>886932.66</v>
      </c>
      <c r="T127" s="18">
        <v>869838.2</v>
      </c>
      <c r="U127" s="18">
        <v>753566.59</v>
      </c>
      <c r="V127" s="18">
        <v>977879.63</v>
      </c>
      <c r="W127" s="18">
        <v>950458.46</v>
      </c>
      <c r="X127" s="18">
        <v>918860.95</v>
      </c>
      <c r="Y127" s="18">
        <v>901801.7</v>
      </c>
      <c r="Z127" s="18">
        <v>925293.93</v>
      </c>
      <c r="AA127" s="18">
        <v>1066388.21</v>
      </c>
      <c r="AB127" s="18">
        <f>SUM(P127:AA127)</f>
        <v>10766558.259999998</v>
      </c>
      <c r="AC127" s="18">
        <v>923542.33</v>
      </c>
      <c r="AD127" s="18">
        <v>1049660.5862</v>
      </c>
      <c r="AE127" s="18">
        <v>935083.57000000007</v>
      </c>
      <c r="AF127" s="18">
        <v>1022038.54</v>
      </c>
      <c r="AG127" s="18">
        <v>972820.36026890995</v>
      </c>
      <c r="AH127" s="18">
        <v>965397.48</v>
      </c>
      <c r="AI127" s="18">
        <v>1174607.3199999998</v>
      </c>
      <c r="AJ127" s="18">
        <v>1155938.73</v>
      </c>
      <c r="AK127" s="18">
        <v>1581621.94</v>
      </c>
      <c r="AL127" s="18">
        <v>1341496.49</v>
      </c>
      <c r="AM127" s="18">
        <v>1359560.23</v>
      </c>
      <c r="AN127" s="18">
        <v>1777613.53</v>
      </c>
      <c r="AO127" s="18">
        <f>SUM(AC127:AN127)</f>
        <v>14259381.10646891</v>
      </c>
      <c r="AP127" s="18">
        <v>1520664.29</v>
      </c>
      <c r="AQ127" s="18">
        <v>1473590.23</v>
      </c>
      <c r="AR127" s="18">
        <v>1580360.1700000002</v>
      </c>
      <c r="AS127" s="18">
        <v>1482083.9199999997</v>
      </c>
      <c r="AT127" s="18">
        <v>1659817.8499999999</v>
      </c>
      <c r="AU127" s="18">
        <v>1569673.47</v>
      </c>
      <c r="AV127" s="18">
        <v>1474124.87</v>
      </c>
      <c r="AW127" s="18">
        <v>1550248.94</v>
      </c>
      <c r="AX127" s="18">
        <v>1455734.65</v>
      </c>
      <c r="AY127" s="18">
        <v>1591206.92</v>
      </c>
      <c r="AZ127" s="18">
        <v>1558991.07</v>
      </c>
      <c r="BA127" s="18">
        <v>1837816.5</v>
      </c>
      <c r="BB127" s="18">
        <f>SUM(AP127:BA127)</f>
        <v>18754312.879999999</v>
      </c>
      <c r="BC127" s="18">
        <v>1765854.13</v>
      </c>
      <c r="BD127" s="18">
        <v>1850840.99</v>
      </c>
      <c r="BE127" s="18">
        <v>1629888.47</v>
      </c>
      <c r="BF127" s="18">
        <v>1440169.31</v>
      </c>
      <c r="BG127" s="18">
        <v>1612353.88</v>
      </c>
      <c r="BH127" s="18">
        <v>1856915.3399999999</v>
      </c>
      <c r="BI127" s="18">
        <v>2099457.4700000002</v>
      </c>
      <c r="BJ127" s="18">
        <v>2118843.96</v>
      </c>
      <c r="BK127" s="18">
        <v>2127948.4300000002</v>
      </c>
      <c r="BL127" s="18">
        <v>1928225.1099999996</v>
      </c>
      <c r="BM127" s="18">
        <v>2104743.3100000005</v>
      </c>
      <c r="BN127" s="18">
        <v>2241915.0299999998</v>
      </c>
      <c r="BO127" s="18">
        <f>SUM(BC127:BN127)</f>
        <v>22777155.43</v>
      </c>
      <c r="BP127" s="18">
        <v>221920.4</v>
      </c>
      <c r="BQ127" s="18">
        <v>244363.77</v>
      </c>
      <c r="BR127" s="18">
        <v>231996.62999999995</v>
      </c>
      <c r="BS127" s="18">
        <v>246169.86000000002</v>
      </c>
      <c r="BT127" s="18">
        <v>251290.39</v>
      </c>
      <c r="BU127" s="18">
        <v>253726.15999999997</v>
      </c>
      <c r="BV127" s="18">
        <v>252185.32</v>
      </c>
      <c r="BW127" s="18">
        <v>261705.11</v>
      </c>
      <c r="BX127" s="18">
        <v>247082.23</v>
      </c>
      <c r="BY127" s="18">
        <v>248704.65</v>
      </c>
      <c r="BZ127" s="18">
        <v>281426.74</v>
      </c>
      <c r="CA127" s="18">
        <v>270461.32999999996</v>
      </c>
      <c r="CB127" s="18">
        <f>SUM(BP127:CA127)</f>
        <v>3011032.59</v>
      </c>
      <c r="CC127" s="18">
        <v>293345.04000000004</v>
      </c>
      <c r="CD127" s="18">
        <v>302414.79000000004</v>
      </c>
      <c r="CE127" s="18">
        <v>302579.99000000005</v>
      </c>
      <c r="CF127" s="18">
        <v>294206.53999999998</v>
      </c>
      <c r="CG127" s="18">
        <v>287731.55</v>
      </c>
      <c r="CH127" s="18">
        <v>307239.52999999997</v>
      </c>
      <c r="CI127" s="18">
        <v>288223.40000000002</v>
      </c>
      <c r="CJ127" s="18">
        <v>347233.92</v>
      </c>
      <c r="CK127" s="18">
        <v>329654.62</v>
      </c>
      <c r="CL127" s="18">
        <v>378954.63</v>
      </c>
      <c r="CM127" s="18">
        <v>371295.79000000004</v>
      </c>
      <c r="CN127" s="18">
        <v>382293.54000000004</v>
      </c>
      <c r="CO127" s="18">
        <f>SUM(CC127:CN127)</f>
        <v>3885173.3400000003</v>
      </c>
      <c r="CP127" s="18">
        <v>388902.51357642032</v>
      </c>
      <c r="CQ127" s="18">
        <v>396331.56000000006</v>
      </c>
      <c r="CR127" s="18">
        <v>426061.39</v>
      </c>
      <c r="CS127" s="18">
        <v>394315.36</v>
      </c>
      <c r="CT127" s="18">
        <v>397576.30000000005</v>
      </c>
      <c r="CU127" s="18">
        <v>417698.44</v>
      </c>
      <c r="CV127" s="18">
        <v>392477.52</v>
      </c>
      <c r="CW127" s="18">
        <v>400072.52</v>
      </c>
      <c r="CX127" s="18">
        <v>401035.74000000005</v>
      </c>
      <c r="CY127" s="18">
        <v>401270.27999999997</v>
      </c>
      <c r="CZ127" s="18">
        <v>412935.79</v>
      </c>
      <c r="DA127" s="18">
        <v>418479.59</v>
      </c>
      <c r="DB127" s="18">
        <f>SUM(CP127:DA127)</f>
        <v>4847157.0035764202</v>
      </c>
      <c r="DC127" s="18">
        <v>397500.22</v>
      </c>
      <c r="DD127" s="18">
        <v>396382.67</v>
      </c>
      <c r="DE127" s="18">
        <v>411363.06000000006</v>
      </c>
      <c r="DF127" s="18">
        <v>394756.28</v>
      </c>
      <c r="DG127" s="18">
        <v>425378.92</v>
      </c>
      <c r="DH127" s="18">
        <v>426186.88000000006</v>
      </c>
      <c r="DI127" s="18">
        <v>479309.75</v>
      </c>
      <c r="DJ127" s="18">
        <v>431755.17</v>
      </c>
      <c r="DK127" s="18">
        <v>428665.57</v>
      </c>
      <c r="DL127" s="18">
        <v>419583.0199999999</v>
      </c>
      <c r="DM127" s="18">
        <v>414300.49</v>
      </c>
      <c r="DN127" s="18">
        <v>432125.33999999991</v>
      </c>
      <c r="DO127" s="18">
        <f>SUM(DC127:DN127)</f>
        <v>5057307.3699999992</v>
      </c>
      <c r="DP127" s="18">
        <v>413124.65</v>
      </c>
      <c r="DQ127" s="18">
        <v>456140.51</v>
      </c>
      <c r="DR127" s="18">
        <v>440943.05</v>
      </c>
      <c r="DS127" s="18">
        <v>445312.9</v>
      </c>
      <c r="DT127" s="18">
        <v>421413.46000000008</v>
      </c>
      <c r="DU127" s="18">
        <v>439663.6</v>
      </c>
      <c r="DV127" s="18">
        <v>440967.51000000007</v>
      </c>
      <c r="DW127" s="18">
        <v>436034.55999999994</v>
      </c>
      <c r="DX127" s="18">
        <v>433081.60000000003</v>
      </c>
      <c r="DY127" s="18">
        <v>447005.11</v>
      </c>
      <c r="DZ127" s="18">
        <v>435456.93000000005</v>
      </c>
      <c r="EA127" s="18">
        <v>450198.08999999991</v>
      </c>
      <c r="EB127" s="18">
        <f>SUM(DP127:EA127)</f>
        <v>5259341.97</v>
      </c>
      <c r="EC127" s="18">
        <v>399119</v>
      </c>
      <c r="ED127" s="18">
        <v>447392.4</v>
      </c>
      <c r="EE127" s="18">
        <v>426311</v>
      </c>
      <c r="EF127" s="18">
        <v>426006.2</v>
      </c>
      <c r="EG127" s="18">
        <v>423096.83999999997</v>
      </c>
      <c r="EH127" s="18">
        <v>424806.53</v>
      </c>
      <c r="EI127" s="18">
        <v>422779.37000000005</v>
      </c>
      <c r="EJ127" s="18">
        <v>428756.81</v>
      </c>
      <c r="EK127" s="18">
        <v>419395.55000000005</v>
      </c>
      <c r="EL127" s="18">
        <v>419359.00999999995</v>
      </c>
      <c r="EM127" s="18">
        <v>409558.8</v>
      </c>
      <c r="EN127" s="18">
        <v>422010.39</v>
      </c>
      <c r="EO127" s="24">
        <f>SUM(EC127:EN127)</f>
        <v>5068591.8999999994</v>
      </c>
      <c r="EP127" s="18">
        <v>433961.49</v>
      </c>
      <c r="EQ127" s="18">
        <v>434680.68000000011</v>
      </c>
      <c r="ER127" s="18">
        <v>443461.94999999995</v>
      </c>
      <c r="ES127" s="18">
        <v>420362.94999999995</v>
      </c>
      <c r="ET127" s="18">
        <v>439843.99</v>
      </c>
      <c r="EU127" s="18">
        <v>444751.56999999995</v>
      </c>
      <c r="EV127" s="18">
        <v>431986.19999999995</v>
      </c>
      <c r="EW127" s="18">
        <v>449462.73</v>
      </c>
      <c r="EX127" s="18">
        <v>444566.61</v>
      </c>
      <c r="EY127" s="18">
        <v>437683.76</v>
      </c>
      <c r="EZ127" s="18">
        <v>437232.66000000003</v>
      </c>
      <c r="FA127" s="18">
        <v>453823.18000000005</v>
      </c>
      <c r="FB127" s="24">
        <f>SUM(EP127:FA127)</f>
        <v>5271817.7699999996</v>
      </c>
      <c r="FC127" s="18">
        <v>461984.85</v>
      </c>
      <c r="FD127" s="18">
        <v>450283.81000000006</v>
      </c>
      <c r="FE127" s="18">
        <v>477685.47</v>
      </c>
      <c r="FF127" s="18">
        <v>461798.67999999993</v>
      </c>
      <c r="FG127" s="18">
        <v>464781.75000000006</v>
      </c>
      <c r="FH127" s="18">
        <v>486946.31</v>
      </c>
      <c r="FI127" s="18">
        <v>487118.31000000006</v>
      </c>
      <c r="FJ127" s="18">
        <v>498111.66000000003</v>
      </c>
      <c r="FK127" s="18">
        <v>484745.55000000005</v>
      </c>
      <c r="FL127" s="18">
        <v>491386.58999999997</v>
      </c>
      <c r="FM127" s="18">
        <v>550848.58000000007</v>
      </c>
      <c r="FN127" s="18">
        <v>478504.07</v>
      </c>
      <c r="FO127" s="24">
        <f>SUM(FC127:FN127)</f>
        <v>5794195.6300000008</v>
      </c>
      <c r="FP127" s="18">
        <v>453896.61999999994</v>
      </c>
      <c r="FQ127" s="18">
        <v>465301.69999999995</v>
      </c>
      <c r="FR127" s="48">
        <v>470885.8</v>
      </c>
      <c r="FS127" s="18">
        <v>461234.82000000007</v>
      </c>
      <c r="FT127" s="48">
        <v>460152.93999999994</v>
      </c>
      <c r="FU127" s="18">
        <v>466997.93</v>
      </c>
      <c r="FV127" s="48">
        <v>496939.6</v>
      </c>
      <c r="FW127" s="18">
        <v>476941.02000000008</v>
      </c>
      <c r="FX127" s="18">
        <v>481867.23</v>
      </c>
      <c r="FY127" s="48">
        <v>457353.5</v>
      </c>
      <c r="FZ127" s="18">
        <v>475355.97000000003</v>
      </c>
      <c r="GA127" s="18">
        <v>432057.63</v>
      </c>
      <c r="GB127" s="24">
        <f>SUM(FP127:GA127)</f>
        <v>5598984.7599999998</v>
      </c>
      <c r="GC127" s="18">
        <v>448080.74000000011</v>
      </c>
      <c r="GD127" s="18">
        <v>425369.66999999993</v>
      </c>
      <c r="GE127" s="18">
        <v>367834.65</v>
      </c>
      <c r="GF127" s="18">
        <v>88162.2</v>
      </c>
      <c r="GG127" s="18">
        <v>49468.710000000021</v>
      </c>
      <c r="GH127" s="18">
        <v>76442.16</v>
      </c>
      <c r="GI127" s="18">
        <v>78023</v>
      </c>
      <c r="GJ127" s="18">
        <v>107064.72</v>
      </c>
      <c r="GK127" s="18">
        <v>119282.59</v>
      </c>
      <c r="GL127" s="18">
        <v>145767.28</v>
      </c>
      <c r="GM127" s="18">
        <v>160406.60999999999</v>
      </c>
      <c r="GN127" s="18">
        <v>233581.49000000002</v>
      </c>
      <c r="GO127" s="25">
        <f>SUM(GC127:GN127)</f>
        <v>2299483.8200000003</v>
      </c>
      <c r="GP127" s="48">
        <v>196952.96000000002</v>
      </c>
      <c r="GQ127" s="48">
        <v>181977.60000000001</v>
      </c>
      <c r="GR127" s="48">
        <v>188731.8</v>
      </c>
      <c r="GS127" s="18">
        <v>175856.82</v>
      </c>
      <c r="GT127" s="18">
        <v>189425.78999999998</v>
      </c>
      <c r="GU127" s="18">
        <v>192009.56</v>
      </c>
      <c r="GV127" s="18">
        <v>205155.94</v>
      </c>
      <c r="GW127" s="18">
        <v>199020.38</v>
      </c>
      <c r="GX127" s="18">
        <v>217574.25</v>
      </c>
      <c r="GY127" s="18">
        <v>223518.74</v>
      </c>
      <c r="GZ127" s="18">
        <v>248406.23</v>
      </c>
      <c r="HA127" s="18">
        <v>250135.27</v>
      </c>
      <c r="HB127" s="25">
        <f>SUM(GP127:HA127)</f>
        <v>2468765.3400000003</v>
      </c>
      <c r="HC127" s="24">
        <v>242895.58000000007</v>
      </c>
      <c r="HD127" s="24">
        <v>246184.31999999998</v>
      </c>
      <c r="HE127" s="24">
        <v>280751.50000000006</v>
      </c>
      <c r="HF127" s="24">
        <v>273937.76999999996</v>
      </c>
      <c r="HG127" s="24">
        <v>273428.58999999997</v>
      </c>
      <c r="HH127" s="24">
        <v>286044.52999999997</v>
      </c>
      <c r="HI127" s="24">
        <v>280558.13</v>
      </c>
      <c r="HJ127" s="24">
        <v>299952.54000000004</v>
      </c>
      <c r="HK127" s="24">
        <v>304998.89</v>
      </c>
      <c r="HL127" s="24">
        <v>280060.66000000003</v>
      </c>
      <c r="HM127" s="24">
        <v>308715.61</v>
      </c>
      <c r="HN127" s="24">
        <v>309223.59999999998</v>
      </c>
      <c r="HO127" s="25">
        <f>SUM(HC127:HN127)</f>
        <v>3386751.7200000007</v>
      </c>
      <c r="HP127" s="24">
        <v>332760.37</v>
      </c>
      <c r="HQ127" s="24">
        <v>333616.48</v>
      </c>
      <c r="HR127" s="24">
        <v>319618.78000000003</v>
      </c>
      <c r="HS127" s="24">
        <v>306788.25</v>
      </c>
      <c r="HT127" s="24">
        <v>337781.52999999997</v>
      </c>
      <c r="HU127" s="24">
        <v>317089.33</v>
      </c>
      <c r="HV127" s="24">
        <v>368893.57999999996</v>
      </c>
      <c r="HW127" s="24">
        <v>790432.5</v>
      </c>
      <c r="HX127" s="24">
        <v>-54554.159999999989</v>
      </c>
      <c r="HY127" s="24">
        <v>324708.01999999996</v>
      </c>
      <c r="HZ127" s="24">
        <v>344878.29000000004</v>
      </c>
      <c r="IA127" s="24">
        <v>646097.99</v>
      </c>
      <c r="IB127" s="25">
        <f>SUM(HP127:IA127)</f>
        <v>4368110.96</v>
      </c>
      <c r="IC127" s="24">
        <v>404862.74</v>
      </c>
      <c r="ID127" s="24">
        <v>316229.38000000006</v>
      </c>
      <c r="IE127" s="24">
        <v>380637.61</v>
      </c>
      <c r="IF127" s="24">
        <v>378158.01</v>
      </c>
      <c r="IG127" s="24">
        <v>369760.92</v>
      </c>
      <c r="IH127" s="24">
        <v>373395.96</v>
      </c>
      <c r="II127" s="24">
        <v>412291.16000000003</v>
      </c>
      <c r="IJ127" s="24">
        <v>415074.9</v>
      </c>
      <c r="IK127" s="24">
        <v>411322.68000000005</v>
      </c>
      <c r="IL127" s="24">
        <v>398075.01</v>
      </c>
      <c r="IM127" s="24">
        <v>390303.43</v>
      </c>
      <c r="IN127" s="24">
        <v>372493.27999999997</v>
      </c>
      <c r="IO127" s="25">
        <f>SUM(IC127:IN127)</f>
        <v>4622605.08</v>
      </c>
      <c r="IP127" s="24">
        <v>396592.51999999996</v>
      </c>
      <c r="IQ127" s="24">
        <v>531791.34</v>
      </c>
      <c r="IR127" s="24">
        <v>416200.1</v>
      </c>
      <c r="IS127" s="24">
        <v>431639.94</v>
      </c>
      <c r="IT127" s="24">
        <v>441078.22</v>
      </c>
      <c r="IU127" s="24">
        <v>411692.64999999997</v>
      </c>
      <c r="IV127" s="24">
        <v>418619.14</v>
      </c>
      <c r="IW127" s="24">
        <v>442116.38</v>
      </c>
      <c r="IX127" s="24">
        <v>452002.78</v>
      </c>
      <c r="IY127" s="24">
        <v>442484.06999999995</v>
      </c>
      <c r="IZ127" s="24">
        <v>459934.19</v>
      </c>
      <c r="JA127" s="24"/>
      <c r="JB127" s="25">
        <f>SUM(IP127:JA127)</f>
        <v>4844151.330000001</v>
      </c>
    </row>
    <row r="128" spans="1:262" s="38" customFormat="1" ht="15.9" customHeight="1">
      <c r="A128" s="16" t="s">
        <v>123</v>
      </c>
      <c r="B128" s="16"/>
      <c r="C128" s="20">
        <f t="shared" ref="C128:BN128" si="225">SUM(C126:C127)</f>
        <v>0</v>
      </c>
      <c r="D128" s="20">
        <f t="shared" si="225"/>
        <v>0</v>
      </c>
      <c r="E128" s="20">
        <f t="shared" si="225"/>
        <v>0</v>
      </c>
      <c r="F128" s="20">
        <f t="shared" si="225"/>
        <v>0</v>
      </c>
      <c r="G128" s="20">
        <f t="shared" si="225"/>
        <v>0</v>
      </c>
      <c r="H128" s="20">
        <f t="shared" si="225"/>
        <v>0</v>
      </c>
      <c r="I128" s="20">
        <f t="shared" si="225"/>
        <v>0</v>
      </c>
      <c r="J128" s="20">
        <f t="shared" si="225"/>
        <v>0</v>
      </c>
      <c r="K128" s="20">
        <f t="shared" si="225"/>
        <v>0</v>
      </c>
      <c r="L128" s="20">
        <f t="shared" si="225"/>
        <v>0</v>
      </c>
      <c r="M128" s="20">
        <f t="shared" si="225"/>
        <v>0</v>
      </c>
      <c r="N128" s="20">
        <f t="shared" si="225"/>
        <v>0</v>
      </c>
      <c r="O128" s="20">
        <f t="shared" si="225"/>
        <v>0</v>
      </c>
      <c r="P128" s="20">
        <f t="shared" si="225"/>
        <v>947699.28</v>
      </c>
      <c r="Q128" s="20">
        <f t="shared" si="225"/>
        <v>965336.55</v>
      </c>
      <c r="R128" s="20">
        <f t="shared" si="225"/>
        <v>936982</v>
      </c>
      <c r="S128" s="20">
        <f t="shared" si="225"/>
        <v>1023654.4500000001</v>
      </c>
      <c r="T128" s="20">
        <f t="shared" si="225"/>
        <v>1005911.0399999999</v>
      </c>
      <c r="U128" s="20">
        <f t="shared" si="225"/>
        <v>864610.36</v>
      </c>
      <c r="V128" s="20">
        <f t="shared" si="225"/>
        <v>1120367.8500000001</v>
      </c>
      <c r="W128" s="20">
        <f t="shared" si="225"/>
        <v>1098702.3</v>
      </c>
      <c r="X128" s="20">
        <f t="shared" si="225"/>
        <v>1071789.9099999999</v>
      </c>
      <c r="Y128" s="20">
        <f t="shared" si="225"/>
        <v>1049807.06</v>
      </c>
      <c r="Z128" s="20">
        <f t="shared" si="225"/>
        <v>1132796.8700000001</v>
      </c>
      <c r="AA128" s="20">
        <f t="shared" si="225"/>
        <v>1223713.1399999999</v>
      </c>
      <c r="AB128" s="20">
        <f t="shared" si="225"/>
        <v>12441370.809999999</v>
      </c>
      <c r="AC128" s="20">
        <f t="shared" si="225"/>
        <v>1134862.6882</v>
      </c>
      <c r="AD128" s="20">
        <f t="shared" si="225"/>
        <v>1303908.6544999999</v>
      </c>
      <c r="AE128" s="20">
        <f t="shared" si="225"/>
        <v>973605.00000000012</v>
      </c>
      <c r="AF128" s="20">
        <f t="shared" si="225"/>
        <v>1194517.44</v>
      </c>
      <c r="AG128" s="20">
        <f t="shared" si="225"/>
        <v>1163627.4702689098</v>
      </c>
      <c r="AH128" s="20">
        <f t="shared" si="225"/>
        <v>1125249.2</v>
      </c>
      <c r="AI128" s="20">
        <f t="shared" si="225"/>
        <v>1329467.1399999999</v>
      </c>
      <c r="AJ128" s="20">
        <f t="shared" si="225"/>
        <v>1289734.56</v>
      </c>
      <c r="AK128" s="20">
        <f t="shared" si="225"/>
        <v>1824201.3499999999</v>
      </c>
      <c r="AL128" s="20">
        <f t="shared" si="225"/>
        <v>1645865.68</v>
      </c>
      <c r="AM128" s="20">
        <f t="shared" si="225"/>
        <v>1549458.72</v>
      </c>
      <c r="AN128" s="20">
        <f t="shared" si="225"/>
        <v>2039186.1300000001</v>
      </c>
      <c r="AO128" s="20">
        <f t="shared" si="225"/>
        <v>16573684.03296891</v>
      </c>
      <c r="AP128" s="20">
        <f t="shared" si="225"/>
        <v>1822503.3</v>
      </c>
      <c r="AQ128" s="20">
        <f t="shared" si="225"/>
        <v>1751180.06</v>
      </c>
      <c r="AR128" s="20">
        <f t="shared" si="225"/>
        <v>1942571.3000000003</v>
      </c>
      <c r="AS128" s="20">
        <f t="shared" si="225"/>
        <v>1808855.1699999997</v>
      </c>
      <c r="AT128" s="20">
        <f t="shared" si="225"/>
        <v>1975903.69</v>
      </c>
      <c r="AU128" s="20">
        <f t="shared" si="225"/>
        <v>1877844.3599999999</v>
      </c>
      <c r="AV128" s="20">
        <f t="shared" si="225"/>
        <v>1781016.8900000001</v>
      </c>
      <c r="AW128" s="20">
        <f t="shared" si="225"/>
        <v>1853272.7799999998</v>
      </c>
      <c r="AX128" s="20">
        <f t="shared" si="225"/>
        <v>1738375.64</v>
      </c>
      <c r="AY128" s="20">
        <f t="shared" si="225"/>
        <v>1863889.6099999999</v>
      </c>
      <c r="AZ128" s="20">
        <f t="shared" si="225"/>
        <v>1849012.04</v>
      </c>
      <c r="BA128" s="20">
        <f t="shared" si="225"/>
        <v>2173635.41</v>
      </c>
      <c r="BB128" s="20">
        <f t="shared" si="225"/>
        <v>22438060.25</v>
      </c>
      <c r="BC128" s="20">
        <f t="shared" si="225"/>
        <v>2172392.2599999998</v>
      </c>
      <c r="BD128" s="20">
        <f t="shared" si="225"/>
        <v>2154373.2000000002</v>
      </c>
      <c r="BE128" s="20">
        <f t="shared" si="225"/>
        <v>1862844.29</v>
      </c>
      <c r="BF128" s="20">
        <f t="shared" si="225"/>
        <v>1739202.73</v>
      </c>
      <c r="BG128" s="20">
        <f t="shared" si="225"/>
        <v>1944835.67</v>
      </c>
      <c r="BH128" s="20">
        <f t="shared" si="225"/>
        <v>2189011.4499999997</v>
      </c>
      <c r="BI128" s="20">
        <f t="shared" si="225"/>
        <v>2475609.31</v>
      </c>
      <c r="BJ128" s="20">
        <f t="shared" si="225"/>
        <v>2516281.7999999998</v>
      </c>
      <c r="BK128" s="20">
        <f t="shared" si="225"/>
        <v>2485067.81</v>
      </c>
      <c r="BL128" s="20">
        <f t="shared" si="225"/>
        <v>2385735.1199999992</v>
      </c>
      <c r="BM128" s="20">
        <f t="shared" si="225"/>
        <v>2476397.7600000007</v>
      </c>
      <c r="BN128" s="20">
        <f t="shared" si="225"/>
        <v>2620204.63</v>
      </c>
      <c r="BO128" s="20">
        <f>SUM(BO126:BO127)</f>
        <v>27021956.030000001</v>
      </c>
      <c r="BP128" s="20">
        <f>SUM(BP126:BP127)</f>
        <v>928845.35999999987</v>
      </c>
      <c r="BQ128" s="20">
        <f t="shared" ref="BQ128:DN128" si="226">SUM(BQ126:BQ127)</f>
        <v>953556.95</v>
      </c>
      <c r="BR128" s="20">
        <f t="shared" si="226"/>
        <v>959516.89999999991</v>
      </c>
      <c r="BS128" s="20">
        <f t="shared" si="226"/>
        <v>893858.12</v>
      </c>
      <c r="BT128" s="20">
        <f t="shared" si="226"/>
        <v>948391.02</v>
      </c>
      <c r="BU128" s="20">
        <f t="shared" si="226"/>
        <v>923676.62999999989</v>
      </c>
      <c r="BV128" s="20">
        <f t="shared" si="226"/>
        <v>937297.02</v>
      </c>
      <c r="BW128" s="20">
        <f t="shared" si="226"/>
        <v>1043883.43</v>
      </c>
      <c r="BX128" s="20">
        <f t="shared" si="226"/>
        <v>903885.88</v>
      </c>
      <c r="BY128" s="20">
        <f t="shared" si="226"/>
        <v>927990.18</v>
      </c>
      <c r="BZ128" s="20">
        <f t="shared" si="226"/>
        <v>928769.6100000001</v>
      </c>
      <c r="CA128" s="20">
        <f t="shared" si="226"/>
        <v>937021.21999999986</v>
      </c>
      <c r="CB128" s="20">
        <f t="shared" si="226"/>
        <v>11286692.32</v>
      </c>
      <c r="CC128" s="20">
        <f t="shared" si="226"/>
        <v>1145730.8400000003</v>
      </c>
      <c r="CD128" s="20">
        <f t="shared" si="226"/>
        <v>1152337.56</v>
      </c>
      <c r="CE128" s="20">
        <f t="shared" si="226"/>
        <v>1125210.4600000002</v>
      </c>
      <c r="CF128" s="20">
        <f t="shared" si="226"/>
        <v>1058182.72</v>
      </c>
      <c r="CG128" s="20">
        <f t="shared" si="226"/>
        <v>1092945.6400000001</v>
      </c>
      <c r="CH128" s="20">
        <f t="shared" si="226"/>
        <v>1089635.93</v>
      </c>
      <c r="CI128" s="20">
        <f t="shared" si="226"/>
        <v>1123486.9000000001</v>
      </c>
      <c r="CJ128" s="20">
        <f t="shared" si="226"/>
        <v>1288758.19</v>
      </c>
      <c r="CK128" s="20">
        <f t="shared" si="226"/>
        <v>1176635.78</v>
      </c>
      <c r="CL128" s="20">
        <f t="shared" si="226"/>
        <v>1304591.33</v>
      </c>
      <c r="CM128" s="20">
        <f t="shared" si="226"/>
        <v>1236894.6000000001</v>
      </c>
      <c r="CN128" s="20">
        <f t="shared" si="226"/>
        <v>1270587.2000000002</v>
      </c>
      <c r="CO128" s="20">
        <f t="shared" si="226"/>
        <v>14064997.15</v>
      </c>
      <c r="CP128" s="20">
        <f t="shared" si="226"/>
        <v>1445527.6687354611</v>
      </c>
      <c r="CQ128" s="20">
        <f t="shared" si="226"/>
        <v>1400674.79</v>
      </c>
      <c r="CR128" s="20">
        <f t="shared" si="226"/>
        <v>1442096.24</v>
      </c>
      <c r="CS128" s="20">
        <f t="shared" si="226"/>
        <v>1313113.42</v>
      </c>
      <c r="CT128" s="20">
        <f t="shared" si="226"/>
        <v>1382226.3000000003</v>
      </c>
      <c r="CU128" s="20">
        <f t="shared" si="226"/>
        <v>1380073.4399999997</v>
      </c>
      <c r="CV128" s="20">
        <f t="shared" si="226"/>
        <v>1423186.1800000002</v>
      </c>
      <c r="CW128" s="20">
        <f t="shared" si="226"/>
        <v>1514566.41</v>
      </c>
      <c r="CX128" s="20">
        <f t="shared" si="226"/>
        <v>1421628.08</v>
      </c>
      <c r="CY128" s="20">
        <f t="shared" si="226"/>
        <v>1537643.4899999995</v>
      </c>
      <c r="CZ128" s="20">
        <f t="shared" si="226"/>
        <v>1487793.17</v>
      </c>
      <c r="DA128" s="20">
        <f t="shared" si="226"/>
        <v>1481490.5699999998</v>
      </c>
      <c r="DB128" s="20">
        <f t="shared" si="226"/>
        <v>17230019.758735459</v>
      </c>
      <c r="DC128" s="20">
        <f t="shared" si="226"/>
        <v>1583863.8799999997</v>
      </c>
      <c r="DD128" s="20">
        <f t="shared" si="226"/>
        <v>1494275.0400000003</v>
      </c>
      <c r="DE128" s="20">
        <f t="shared" si="226"/>
        <v>1538953.31</v>
      </c>
      <c r="DF128" s="20">
        <f t="shared" si="226"/>
        <v>1406652.44</v>
      </c>
      <c r="DG128" s="20">
        <f t="shared" si="226"/>
        <v>1495841.1599999997</v>
      </c>
      <c r="DH128" s="20">
        <f t="shared" si="226"/>
        <v>1499920.4400000002</v>
      </c>
      <c r="DI128" s="20">
        <f t="shared" si="226"/>
        <v>1662446.31</v>
      </c>
      <c r="DJ128" s="20">
        <f t="shared" si="226"/>
        <v>1703467.6000000003</v>
      </c>
      <c r="DK128" s="20">
        <f t="shared" si="226"/>
        <v>1613801.4500000002</v>
      </c>
      <c r="DL128" s="20">
        <f t="shared" si="226"/>
        <v>1654521.85</v>
      </c>
      <c r="DM128" s="20">
        <f t="shared" si="226"/>
        <v>1591464.1</v>
      </c>
      <c r="DN128" s="20">
        <f t="shared" si="226"/>
        <v>1638560.3400000003</v>
      </c>
      <c r="DO128" s="20">
        <f>SUM(DO126:DO127)</f>
        <v>18883767.920000002</v>
      </c>
      <c r="DP128" s="20">
        <f t="shared" ref="DP128:EA128" si="227">SUM(DP126:DP127)</f>
        <v>1756357.7299999995</v>
      </c>
      <c r="DQ128" s="20">
        <f t="shared" si="227"/>
        <v>1734860.73</v>
      </c>
      <c r="DR128" s="20">
        <f t="shared" si="227"/>
        <v>1707238.4499999997</v>
      </c>
      <c r="DS128" s="20">
        <f t="shared" si="227"/>
        <v>1595708.9299999997</v>
      </c>
      <c r="DT128" s="20">
        <f t="shared" si="227"/>
        <v>1602068.3199999998</v>
      </c>
      <c r="DU128" s="20">
        <f t="shared" si="227"/>
        <v>1606932.6499999994</v>
      </c>
      <c r="DV128" s="20">
        <f t="shared" si="227"/>
        <v>1702245.87</v>
      </c>
      <c r="DW128" s="20">
        <f t="shared" si="227"/>
        <v>1785628.8000000003</v>
      </c>
      <c r="DX128" s="20">
        <f t="shared" si="227"/>
        <v>1649857.9500000002</v>
      </c>
      <c r="DY128" s="20">
        <f t="shared" si="227"/>
        <v>1777206.2799999998</v>
      </c>
      <c r="DZ128" s="20">
        <f t="shared" si="227"/>
        <v>1639878.2399999998</v>
      </c>
      <c r="EA128" s="20">
        <f t="shared" si="227"/>
        <v>1708040.4100000001</v>
      </c>
      <c r="EB128" s="20">
        <f>SUM(EB126:EB127)</f>
        <v>20266024.359999999</v>
      </c>
      <c r="EC128" s="20">
        <f t="shared" ref="EC128:FB128" si="228">SUM(EC126:EC127)</f>
        <v>1797231.6</v>
      </c>
      <c r="ED128" s="20">
        <f t="shared" si="228"/>
        <v>1852846.7000000002</v>
      </c>
      <c r="EE128" s="20">
        <f t="shared" si="228"/>
        <v>1671749</v>
      </c>
      <c r="EF128" s="20">
        <f t="shared" si="228"/>
        <v>1632385.0999999999</v>
      </c>
      <c r="EG128" s="20">
        <f t="shared" si="228"/>
        <v>1756168.33</v>
      </c>
      <c r="EH128" s="20">
        <f t="shared" si="228"/>
        <v>1701469.76</v>
      </c>
      <c r="EI128" s="20">
        <f t="shared" si="228"/>
        <v>1821923.09</v>
      </c>
      <c r="EJ128" s="20">
        <f t="shared" si="228"/>
        <v>1947838.5499999998</v>
      </c>
      <c r="EK128" s="20">
        <f t="shared" si="228"/>
        <v>1777510.62</v>
      </c>
      <c r="EL128" s="20">
        <f t="shared" si="228"/>
        <v>1886739.8099999998</v>
      </c>
      <c r="EM128" s="20">
        <f t="shared" si="228"/>
        <v>1770125.01</v>
      </c>
      <c r="EN128" s="20">
        <f t="shared" si="228"/>
        <v>1816874.37</v>
      </c>
      <c r="EO128" s="20">
        <f t="shared" si="228"/>
        <v>21432861.940000001</v>
      </c>
      <c r="EP128" s="20">
        <f t="shared" si="228"/>
        <v>2019371.32</v>
      </c>
      <c r="EQ128" s="20">
        <f t="shared" si="228"/>
        <v>1936101.5900000003</v>
      </c>
      <c r="ER128" s="20">
        <f t="shared" si="228"/>
        <v>2019569.6099999999</v>
      </c>
      <c r="ES128" s="20">
        <f t="shared" si="228"/>
        <v>1799546.1099999999</v>
      </c>
      <c r="ET128" s="20">
        <f t="shared" si="228"/>
        <v>1913339.79</v>
      </c>
      <c r="EU128" s="20">
        <f t="shared" si="228"/>
        <v>1899722.7299999995</v>
      </c>
      <c r="EV128" s="20">
        <f t="shared" si="228"/>
        <v>2109219.0700000003</v>
      </c>
      <c r="EW128" s="20">
        <f t="shared" si="228"/>
        <v>2216452.5999999996</v>
      </c>
      <c r="EX128" s="20">
        <f t="shared" si="228"/>
        <v>2040502.77</v>
      </c>
      <c r="EY128" s="20">
        <f t="shared" si="228"/>
        <v>2144569.67</v>
      </c>
      <c r="EZ128" s="20">
        <f t="shared" si="228"/>
        <v>2061562.29</v>
      </c>
      <c r="FA128" s="20">
        <f t="shared" si="228"/>
        <v>2131705.06</v>
      </c>
      <c r="FB128" s="20">
        <f t="shared" si="228"/>
        <v>24291662.609999999</v>
      </c>
      <c r="FC128" s="20">
        <f t="shared" ref="FC128:FK128" si="229">SUM(FC126:FC127)</f>
        <v>2264874.0299999998</v>
      </c>
      <c r="FD128" s="20">
        <f t="shared" si="229"/>
        <v>2147272.6300000004</v>
      </c>
      <c r="FE128" s="20">
        <f t="shared" si="229"/>
        <v>2164214.84</v>
      </c>
      <c r="FF128" s="20">
        <f t="shared" si="229"/>
        <v>2012980.9999999998</v>
      </c>
      <c r="FG128" s="20">
        <f t="shared" si="229"/>
        <v>2108716.84</v>
      </c>
      <c r="FH128" s="20">
        <f t="shared" si="229"/>
        <v>2048631.2600000002</v>
      </c>
      <c r="FI128" s="20">
        <f t="shared" si="229"/>
        <v>2291859.9900000002</v>
      </c>
      <c r="FJ128" s="20">
        <f t="shared" si="229"/>
        <v>2349179.1900000004</v>
      </c>
      <c r="FK128" s="20">
        <f t="shared" si="229"/>
        <v>2162682.9699999997</v>
      </c>
      <c r="FL128" s="20">
        <f>SUM(FL126:FL127)</f>
        <v>2292858.83</v>
      </c>
      <c r="FM128" s="20">
        <f t="shared" ref="FM128:FX128" si="230">SUM(FM126:FM127)</f>
        <v>2453305.9300000002</v>
      </c>
      <c r="FN128" s="20">
        <f t="shared" si="230"/>
        <v>2251795.11</v>
      </c>
      <c r="FO128" s="20">
        <f t="shared" si="230"/>
        <v>26548372.620000005</v>
      </c>
      <c r="FP128" s="20">
        <f t="shared" si="230"/>
        <v>2361867.34</v>
      </c>
      <c r="FQ128" s="20">
        <f t="shared" si="230"/>
        <v>2233906.89</v>
      </c>
      <c r="FR128" s="20">
        <f t="shared" si="230"/>
        <v>2296989.6</v>
      </c>
      <c r="FS128" s="20">
        <f t="shared" si="230"/>
        <v>2322678.11</v>
      </c>
      <c r="FT128" s="20">
        <f t="shared" si="230"/>
        <v>2437181.7800000003</v>
      </c>
      <c r="FU128" s="20">
        <f t="shared" si="230"/>
        <v>2344674.1500000018</v>
      </c>
      <c r="FV128" s="20">
        <f t="shared" si="230"/>
        <v>2570522.4</v>
      </c>
      <c r="FW128" s="20">
        <f t="shared" si="230"/>
        <v>2745918.3300000005</v>
      </c>
      <c r="FX128" s="20">
        <f t="shared" si="230"/>
        <v>2519495.8499999996</v>
      </c>
      <c r="FY128" s="20">
        <f>SUM(FY126:FY127)</f>
        <v>2464422.2999999998</v>
      </c>
      <c r="FZ128" s="20">
        <f t="shared" ref="FZ128:HA128" si="231">SUM(FZ126:FZ127)</f>
        <v>2473026.5900000008</v>
      </c>
      <c r="GA128" s="20">
        <f t="shared" si="231"/>
        <v>2539852.600000002</v>
      </c>
      <c r="GB128" s="20">
        <f t="shared" si="231"/>
        <v>29310535.940000005</v>
      </c>
      <c r="GC128" s="20">
        <f t="shared" si="231"/>
        <v>2642985.7599999993</v>
      </c>
      <c r="GD128" s="20">
        <f t="shared" si="231"/>
        <v>2628225.7799999989</v>
      </c>
      <c r="GE128" s="20">
        <f t="shared" si="231"/>
        <v>1513315.8499999992</v>
      </c>
      <c r="GF128" s="20">
        <f t="shared" si="231"/>
        <v>179029.64</v>
      </c>
      <c r="GG128" s="20">
        <f t="shared" si="231"/>
        <v>124460.86999999992</v>
      </c>
      <c r="GH128" s="20">
        <f t="shared" si="231"/>
        <v>182360.15999999983</v>
      </c>
      <c r="GI128" s="20">
        <f t="shared" si="231"/>
        <v>324287.40999999992</v>
      </c>
      <c r="GJ128" s="20">
        <f t="shared" si="231"/>
        <v>512087.75000000047</v>
      </c>
      <c r="GK128" s="20">
        <f t="shared" si="231"/>
        <v>647994.15000000026</v>
      </c>
      <c r="GL128" s="20">
        <f t="shared" si="231"/>
        <v>968482.43999999936</v>
      </c>
      <c r="GM128" s="20">
        <f t="shared" si="231"/>
        <v>1226288.7700000005</v>
      </c>
      <c r="GN128" s="20">
        <f t="shared" si="231"/>
        <v>1545235.6299999985</v>
      </c>
      <c r="GO128" s="20">
        <f>SUM(GC128:GN128)</f>
        <v>12494754.209999997</v>
      </c>
      <c r="GP128" s="20">
        <f t="shared" si="231"/>
        <v>1448855.6099999996</v>
      </c>
      <c r="GQ128" s="20">
        <f t="shared" si="231"/>
        <v>747961.73000000045</v>
      </c>
      <c r="GR128" s="20">
        <f t="shared" si="231"/>
        <v>1047543.9700000009</v>
      </c>
      <c r="GS128" s="20">
        <f t="shared" si="231"/>
        <v>981003.96000000043</v>
      </c>
      <c r="GT128" s="20">
        <f t="shared" si="231"/>
        <v>1187212.8599999999</v>
      </c>
      <c r="GU128" s="20">
        <f t="shared" si="231"/>
        <v>1293029.5300000005</v>
      </c>
      <c r="GV128" s="20">
        <f t="shared" si="231"/>
        <v>1550687.9999999991</v>
      </c>
      <c r="GW128" s="20">
        <f t="shared" si="231"/>
        <v>1692517.8599999994</v>
      </c>
      <c r="GX128" s="20">
        <f t="shared" si="231"/>
        <v>1625117.699999999</v>
      </c>
      <c r="GY128" s="20">
        <f t="shared" si="231"/>
        <v>1739144.3599999989</v>
      </c>
      <c r="GZ128" s="20">
        <f t="shared" si="231"/>
        <v>1832647.6099999989</v>
      </c>
      <c r="HA128" s="20">
        <f t="shared" si="231"/>
        <v>1843712.7399999993</v>
      </c>
      <c r="HB128" s="20">
        <f>SUM(GP128:HA128)</f>
        <v>16989435.929999996</v>
      </c>
      <c r="HC128" s="20">
        <f t="shared" ref="HC128:HN128" si="232">SUM(HC126:HC127)</f>
        <v>1863810.1599999978</v>
      </c>
      <c r="HD128" s="20">
        <f t="shared" si="232"/>
        <v>1797517.9800000016</v>
      </c>
      <c r="HE128" s="20">
        <f t="shared" si="232"/>
        <v>1934377.9399999995</v>
      </c>
      <c r="HF128" s="20">
        <f t="shared" si="232"/>
        <v>1767897.5999999985</v>
      </c>
      <c r="HG128" s="20">
        <f t="shared" si="232"/>
        <v>1859009.3699999992</v>
      </c>
      <c r="HH128" s="20">
        <f t="shared" si="232"/>
        <v>1837783.2299999991</v>
      </c>
      <c r="HI128" s="20">
        <f t="shared" si="232"/>
        <v>2091765.3899999987</v>
      </c>
      <c r="HJ128" s="20">
        <f t="shared" si="232"/>
        <v>2298132.9099999974</v>
      </c>
      <c r="HK128" s="20">
        <f t="shared" si="232"/>
        <v>2140196.1699999981</v>
      </c>
      <c r="HL128" s="20">
        <f t="shared" si="232"/>
        <v>2292426.9299999988</v>
      </c>
      <c r="HM128" s="20">
        <f t="shared" si="232"/>
        <v>2157774.3699999996</v>
      </c>
      <c r="HN128" s="20">
        <f t="shared" si="232"/>
        <v>2355837.2999999998</v>
      </c>
      <c r="HO128" s="20">
        <f>SUM(HC128:HN128)</f>
        <v>24396529.34999999</v>
      </c>
      <c r="HP128" s="20">
        <f t="shared" ref="HP128:IA128" si="233">SUM(HP126:HP127)</f>
        <v>3152942.68</v>
      </c>
      <c r="HQ128" s="20">
        <f t="shared" si="233"/>
        <v>2827695.8800000008</v>
      </c>
      <c r="HR128" s="20">
        <f t="shared" si="233"/>
        <v>2889466.09</v>
      </c>
      <c r="HS128" s="20">
        <f t="shared" si="233"/>
        <v>2626373.4699999997</v>
      </c>
      <c r="HT128" s="20">
        <f t="shared" si="233"/>
        <v>2823077.09</v>
      </c>
      <c r="HU128" s="20">
        <f t="shared" si="233"/>
        <v>2632128.9199999985</v>
      </c>
      <c r="HV128" s="20">
        <f t="shared" si="233"/>
        <v>2939438.2099999976</v>
      </c>
      <c r="HW128" s="20">
        <f t="shared" si="233"/>
        <v>3502254.5999999987</v>
      </c>
      <c r="HX128" s="20">
        <f t="shared" si="233"/>
        <v>2345239.7799999993</v>
      </c>
      <c r="HY128" s="20">
        <f t="shared" si="233"/>
        <v>2803820.8299999987</v>
      </c>
      <c r="HZ128" s="20">
        <f t="shared" si="233"/>
        <v>2764638.6799999992</v>
      </c>
      <c r="IA128" s="20">
        <f t="shared" si="233"/>
        <v>3318065.99</v>
      </c>
      <c r="IB128" s="20">
        <f>SUM(HP128:IA128)</f>
        <v>34625142.219999991</v>
      </c>
      <c r="IC128" s="20">
        <f t="shared" ref="IC128:IN128" si="234">SUM(IC126:IC127)</f>
        <v>3355207.1899999985</v>
      </c>
      <c r="ID128" s="20">
        <f t="shared" si="234"/>
        <v>2939212.1500000004</v>
      </c>
      <c r="IE128" s="20">
        <f t="shared" si="234"/>
        <v>3079136.48</v>
      </c>
      <c r="IF128" s="20">
        <f t="shared" si="234"/>
        <v>2915892.4400000004</v>
      </c>
      <c r="IG128" s="20">
        <f t="shared" si="234"/>
        <v>3071879.9599999986</v>
      </c>
      <c r="IH128" s="20">
        <f t="shared" si="234"/>
        <v>3023057.91</v>
      </c>
      <c r="II128" s="20">
        <f t="shared" si="234"/>
        <v>3250594.74</v>
      </c>
      <c r="IJ128" s="20">
        <f t="shared" si="234"/>
        <v>3481001.09</v>
      </c>
      <c r="IK128" s="20">
        <f t="shared" si="234"/>
        <v>3232360.14</v>
      </c>
      <c r="IL128" s="20">
        <f t="shared" si="234"/>
        <v>3309636.95</v>
      </c>
      <c r="IM128" s="20">
        <f t="shared" si="234"/>
        <v>2988984.5500000003</v>
      </c>
      <c r="IN128" s="20">
        <f t="shared" si="234"/>
        <v>3214094.6799999997</v>
      </c>
      <c r="IO128" s="20">
        <f>SUM(IC128:IN128)</f>
        <v>37861058.279999994</v>
      </c>
      <c r="IP128" s="20">
        <f t="shared" ref="IP128:JA128" si="235">SUM(IP126:IP127)</f>
        <v>3458601.68</v>
      </c>
      <c r="IQ128" s="20">
        <f t="shared" si="235"/>
        <v>3295275.5999999996</v>
      </c>
      <c r="IR128" s="20">
        <f t="shared" si="235"/>
        <v>3324259.42</v>
      </c>
      <c r="IS128" s="20">
        <f t="shared" si="235"/>
        <v>3127411.34</v>
      </c>
      <c r="IT128" s="20">
        <f t="shared" si="235"/>
        <v>3212000.96</v>
      </c>
      <c r="IU128" s="20">
        <f t="shared" si="235"/>
        <v>2983470.77</v>
      </c>
      <c r="IV128" s="20">
        <f t="shared" si="235"/>
        <v>3364908.6300000004</v>
      </c>
      <c r="IW128" s="20">
        <f t="shared" si="235"/>
        <v>3552485.8099999996</v>
      </c>
      <c r="IX128" s="20">
        <f t="shared" si="235"/>
        <v>3159839.3600000003</v>
      </c>
      <c r="IY128" s="20">
        <f t="shared" si="235"/>
        <v>3369988.86</v>
      </c>
      <c r="IZ128" s="20">
        <f t="shared" si="235"/>
        <v>3282714.23</v>
      </c>
      <c r="JA128" s="20">
        <f t="shared" si="235"/>
        <v>0</v>
      </c>
      <c r="JB128" s="20">
        <f>SUM(IP128:JA128)</f>
        <v>36130956.659999996</v>
      </c>
    </row>
    <row r="129" spans="1:253" ht="13.5" customHeight="1">
      <c r="A129" s="81" t="s">
        <v>124</v>
      </c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39"/>
      <c r="AJ129" s="39"/>
      <c r="AK129" s="39"/>
      <c r="AL129" s="39"/>
      <c r="AM129" s="39"/>
      <c r="AN129" s="39"/>
      <c r="AO129" s="39"/>
      <c r="AP129" s="39"/>
      <c r="AQ129" s="39"/>
      <c r="AR129" s="39"/>
      <c r="AS129" s="39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  <c r="BF129" s="39"/>
      <c r="BG129" s="39"/>
      <c r="BH129" s="39"/>
      <c r="BI129" s="39"/>
      <c r="BJ129" s="39"/>
      <c r="BK129" s="39"/>
      <c r="BL129" s="39"/>
      <c r="BM129" s="39"/>
      <c r="BN129" s="39"/>
      <c r="BO129" s="39"/>
      <c r="BP129" s="39"/>
      <c r="BQ129" s="39"/>
      <c r="BR129" s="39"/>
      <c r="BS129" s="39"/>
      <c r="BT129" s="39"/>
      <c r="BU129" s="39"/>
      <c r="BV129" s="39"/>
      <c r="BW129" s="39"/>
      <c r="BX129" s="39"/>
      <c r="BY129" s="39"/>
      <c r="BZ129" s="39"/>
      <c r="CA129" s="39"/>
      <c r="CB129" s="39"/>
      <c r="CC129" s="39"/>
      <c r="CD129" s="39"/>
      <c r="CE129" s="39"/>
      <c r="CF129" s="39"/>
      <c r="CG129" s="39"/>
      <c r="CH129" s="39"/>
      <c r="CI129" s="39"/>
      <c r="CJ129" s="39"/>
      <c r="CK129" s="39"/>
      <c r="CL129" s="39"/>
      <c r="CM129" s="39"/>
      <c r="CN129" s="39"/>
      <c r="CO129" s="39"/>
      <c r="CP129" s="39"/>
      <c r="CQ129" s="39"/>
      <c r="CR129" s="39"/>
      <c r="CS129" s="39"/>
      <c r="CT129" s="39"/>
      <c r="CU129" s="39"/>
      <c r="CV129" s="39"/>
      <c r="CW129" s="39"/>
      <c r="CX129" s="39"/>
      <c r="CY129" s="39"/>
      <c r="CZ129" s="39"/>
      <c r="DA129" s="39"/>
      <c r="DB129" s="39"/>
      <c r="DC129" s="39"/>
      <c r="DD129" s="39"/>
      <c r="DE129" s="39"/>
      <c r="DF129" s="39"/>
      <c r="DG129" s="39"/>
      <c r="DH129" s="39"/>
      <c r="DI129" s="39"/>
      <c r="DJ129" s="39"/>
      <c r="DK129" s="39"/>
      <c r="DL129" s="39"/>
      <c r="DM129" s="39"/>
      <c r="DN129" s="39"/>
      <c r="DO129" s="39"/>
      <c r="DP129" s="39"/>
      <c r="DQ129" s="39"/>
      <c r="DR129" s="39"/>
      <c r="DS129" s="39"/>
      <c r="DT129" s="39"/>
      <c r="DU129" s="39"/>
      <c r="DV129" s="39"/>
      <c r="DW129" s="39"/>
      <c r="DX129" s="39"/>
      <c r="DY129" s="39"/>
      <c r="DZ129" s="39"/>
      <c r="EA129" s="39"/>
      <c r="EB129" s="39"/>
      <c r="EC129" s="39"/>
      <c r="ED129" s="39"/>
      <c r="EE129" s="39"/>
      <c r="EF129" s="39"/>
      <c r="EG129" s="39"/>
      <c r="EH129" s="39"/>
      <c r="EI129" s="39"/>
      <c r="EJ129" s="39"/>
      <c r="EK129" s="39"/>
      <c r="EL129" s="39"/>
      <c r="EM129" s="39"/>
      <c r="EN129" s="39"/>
      <c r="EO129" s="39"/>
      <c r="EP129" s="39"/>
      <c r="EQ129" s="39"/>
      <c r="ER129" s="39"/>
      <c r="ES129" s="39"/>
      <c r="ET129" s="39"/>
      <c r="EU129" s="39"/>
      <c r="EV129" s="39"/>
      <c r="EW129" s="39"/>
      <c r="EX129" s="39"/>
      <c r="EY129" s="39"/>
      <c r="EZ129" s="39"/>
      <c r="FA129" s="39"/>
      <c r="FB129" s="39"/>
    </row>
    <row r="130" spans="1:253" ht="13.5" customHeight="1">
      <c r="A130" s="82"/>
      <c r="FT130" s="11"/>
      <c r="HG130" s="11"/>
      <c r="HS130" s="11"/>
      <c r="IF130" s="11"/>
      <c r="IS130" s="11"/>
    </row>
    <row r="131" spans="1:253" ht="13.5" customHeight="1">
      <c r="A131" s="82"/>
      <c r="FP131" s="62"/>
      <c r="FQ131" s="62"/>
      <c r="FR131" s="62"/>
      <c r="FS131" s="62"/>
      <c r="FT131" s="11"/>
      <c r="FU131" s="62"/>
      <c r="FV131" s="62"/>
      <c r="FW131" s="62"/>
      <c r="FX131" s="62"/>
      <c r="FY131" s="62"/>
      <c r="FZ131" s="62"/>
      <c r="GA131" s="62"/>
      <c r="GB131" s="62"/>
      <c r="HG131" s="11"/>
      <c r="HS131" s="11"/>
      <c r="IF131" s="11"/>
      <c r="IS131" s="11"/>
    </row>
    <row r="132" spans="1:253" ht="15.9" customHeight="1">
      <c r="A132" s="40"/>
      <c r="FP132" s="62"/>
      <c r="FQ132" s="62"/>
      <c r="FR132" s="62"/>
      <c r="FS132" s="62"/>
      <c r="FT132" s="62"/>
      <c r="FU132" s="62"/>
      <c r="FV132" s="62"/>
      <c r="FW132" s="62"/>
      <c r="FX132" s="62"/>
      <c r="FY132" s="62"/>
      <c r="FZ132" s="62"/>
      <c r="GA132" s="62"/>
      <c r="GB132" s="62"/>
    </row>
    <row r="133" spans="1:253" ht="15.9" customHeight="1">
      <c r="FP133" s="62"/>
      <c r="FQ133" s="62"/>
      <c r="FR133" s="62"/>
      <c r="FS133" s="62"/>
      <c r="FT133" s="62"/>
      <c r="FU133" s="62"/>
      <c r="FV133" s="62"/>
      <c r="FW133" s="62"/>
      <c r="FX133" s="62"/>
      <c r="FY133" s="62"/>
      <c r="FZ133" s="62"/>
      <c r="GA133" s="62"/>
      <c r="GB133" s="62"/>
    </row>
    <row r="134" spans="1:253" ht="15.9" customHeight="1">
      <c r="FP134" s="63"/>
      <c r="FQ134" s="63"/>
      <c r="FR134" s="63"/>
      <c r="FS134" s="63"/>
      <c r="FT134" s="63"/>
      <c r="FU134" s="63"/>
      <c r="FV134" s="63"/>
      <c r="FW134" s="63"/>
      <c r="FX134" s="63"/>
      <c r="FY134" s="63"/>
      <c r="FZ134" s="63"/>
      <c r="GA134" s="63"/>
      <c r="GB134" s="63"/>
    </row>
    <row r="135" spans="1:253">
      <c r="FP135" s="63"/>
      <c r="FQ135" s="63"/>
      <c r="FR135" s="63"/>
      <c r="FS135" s="63"/>
      <c r="FT135" s="63"/>
      <c r="FU135" s="63"/>
      <c r="FV135" s="63"/>
      <c r="FW135" s="63"/>
      <c r="FX135" s="63"/>
      <c r="FY135" s="63"/>
      <c r="FZ135" s="63"/>
      <c r="GA135" s="63"/>
      <c r="GB135" s="63"/>
    </row>
    <row r="136" spans="1:253">
      <c r="FP136" s="62"/>
      <c r="FQ136" s="62"/>
      <c r="FR136" s="62"/>
      <c r="FS136" s="62"/>
      <c r="FT136" s="62"/>
      <c r="FU136" s="62"/>
      <c r="FV136" s="62"/>
      <c r="FW136" s="62"/>
      <c r="FX136" s="62"/>
      <c r="FY136" s="62"/>
      <c r="FZ136" s="62"/>
      <c r="GA136" s="62"/>
      <c r="GB136" s="62"/>
      <c r="HE136" s="11"/>
      <c r="HR136" s="11"/>
      <c r="IE136" s="11"/>
      <c r="IR136" s="11"/>
    </row>
    <row r="137" spans="1:253">
      <c r="FP137" s="64"/>
      <c r="FQ137" s="64"/>
      <c r="FR137" s="64"/>
      <c r="FS137" s="64"/>
      <c r="FT137" s="64"/>
      <c r="FU137" s="64"/>
      <c r="FV137" s="64"/>
      <c r="FW137" s="64"/>
      <c r="FX137" s="64"/>
      <c r="FY137" s="64"/>
      <c r="FZ137" s="64"/>
      <c r="GA137" s="64"/>
      <c r="GB137" s="64"/>
      <c r="HE137" s="11"/>
      <c r="HR137" s="11"/>
      <c r="IE137" s="11"/>
      <c r="IR137" s="11"/>
    </row>
    <row r="138" spans="1:253">
      <c r="FP138" s="64"/>
      <c r="FQ138" s="64"/>
      <c r="FR138" s="64"/>
      <c r="FS138" s="64"/>
      <c r="FT138" s="64"/>
      <c r="FU138" s="64"/>
      <c r="FV138" s="64"/>
      <c r="FW138" s="64"/>
      <c r="FX138" s="64"/>
      <c r="FY138" s="64"/>
      <c r="FZ138" s="64"/>
      <c r="GA138" s="64"/>
      <c r="GB138" s="64"/>
      <c r="HE138" s="11"/>
      <c r="HR138" s="11"/>
      <c r="IE138" s="11"/>
      <c r="IR138" s="11"/>
    </row>
    <row r="139" spans="1:253">
      <c r="FP139" s="62"/>
      <c r="FQ139" s="62"/>
      <c r="FR139" s="62"/>
      <c r="FS139" s="62"/>
      <c r="FT139" s="62"/>
      <c r="FU139" s="62"/>
      <c r="FV139" s="62"/>
      <c r="FW139" s="62"/>
      <c r="FX139" s="62"/>
      <c r="FY139" s="62"/>
      <c r="FZ139" s="62"/>
      <c r="GA139" s="62"/>
      <c r="GB139" s="62"/>
      <c r="HE139" s="11"/>
      <c r="HF139" s="11"/>
      <c r="HR139" s="11"/>
      <c r="HS139" s="11"/>
      <c r="IE139" s="11"/>
      <c r="IF139" s="11"/>
      <c r="IR139" s="11"/>
      <c r="IS139" s="11"/>
    </row>
    <row r="140" spans="1:253">
      <c r="FP140" s="62"/>
      <c r="FQ140" s="62"/>
      <c r="FR140" s="65"/>
      <c r="FS140" s="62"/>
      <c r="FT140" s="62"/>
      <c r="FU140" s="62"/>
      <c r="FV140" s="62"/>
      <c r="FW140" s="62"/>
      <c r="FX140" s="62"/>
      <c r="FY140" s="62"/>
      <c r="FZ140" s="62"/>
      <c r="GA140" s="62"/>
      <c r="GB140" s="62"/>
      <c r="HE140" s="11"/>
      <c r="HF140" s="11"/>
      <c r="HR140" s="11"/>
      <c r="HS140" s="11"/>
      <c r="IE140" s="11"/>
      <c r="IF140" s="11"/>
      <c r="IR140" s="11"/>
      <c r="IS140" s="11"/>
    </row>
    <row r="141" spans="1:253">
      <c r="FP141" s="62"/>
      <c r="FQ141" s="62"/>
      <c r="FR141" s="65"/>
      <c r="FS141" s="62"/>
      <c r="FT141" s="62"/>
      <c r="FU141" s="62"/>
      <c r="FV141" s="62"/>
      <c r="FW141" s="62"/>
      <c r="FX141" s="62"/>
      <c r="FY141" s="65"/>
      <c r="FZ141" s="62"/>
      <c r="GA141" s="62"/>
      <c r="GB141" s="62"/>
      <c r="HE141" s="11"/>
      <c r="HF141" s="11"/>
      <c r="HR141" s="11"/>
      <c r="HS141" s="11"/>
      <c r="IE141" s="11"/>
      <c r="IF141" s="11"/>
      <c r="IR141" s="11"/>
      <c r="IS141" s="11"/>
    </row>
    <row r="142" spans="1:253">
      <c r="FP142" s="62"/>
      <c r="FQ142" s="62"/>
      <c r="FR142" s="62"/>
      <c r="FS142" s="62"/>
      <c r="FT142" s="62"/>
      <c r="FU142" s="62"/>
      <c r="FV142" s="62"/>
      <c r="FW142" s="62"/>
      <c r="FX142" s="62"/>
      <c r="FY142" s="65"/>
      <c r="FZ142" s="62"/>
      <c r="GA142" s="62"/>
      <c r="GB142" s="62"/>
      <c r="HE142" s="11"/>
      <c r="HF142" s="11"/>
      <c r="HR142" s="11"/>
      <c r="HS142" s="11"/>
      <c r="IE142" s="11"/>
      <c r="IF142" s="11"/>
      <c r="IR142" s="11"/>
      <c r="IS142" s="11"/>
    </row>
    <row r="143" spans="1:253">
      <c r="FP143" s="62"/>
      <c r="FQ143" s="62"/>
      <c r="FR143" s="62"/>
      <c r="FS143" s="62"/>
      <c r="FT143" s="66"/>
      <c r="FU143" s="62"/>
      <c r="FV143" s="62"/>
      <c r="FW143" s="62"/>
      <c r="FX143" s="62"/>
      <c r="FY143" s="62"/>
      <c r="FZ143" s="62"/>
      <c r="GA143" s="62"/>
      <c r="GB143" s="62"/>
      <c r="HE143" s="11"/>
      <c r="HF143" s="11"/>
      <c r="HR143" s="11"/>
      <c r="HS143" s="11"/>
      <c r="IE143" s="11"/>
      <c r="IF143" s="11"/>
      <c r="IR143" s="11"/>
      <c r="IS143" s="11"/>
    </row>
    <row r="144" spans="1:253">
      <c r="FP144" s="62"/>
      <c r="FQ144" s="62"/>
      <c r="FR144" s="62"/>
      <c r="FS144" s="62"/>
      <c r="FT144" s="66"/>
      <c r="FU144" s="62"/>
      <c r="FV144" s="65"/>
      <c r="FW144" s="62"/>
      <c r="FX144" s="62"/>
      <c r="FY144" s="62"/>
      <c r="FZ144" s="62"/>
      <c r="GA144" s="62"/>
      <c r="GB144" s="62"/>
      <c r="HE144" s="11"/>
      <c r="HF144" s="11"/>
      <c r="HR144" s="11"/>
      <c r="HS144" s="11"/>
      <c r="IE144" s="11"/>
      <c r="IF144" s="11"/>
      <c r="IR144" s="11"/>
      <c r="IS144" s="11"/>
    </row>
    <row r="145" spans="172:253">
      <c r="FP145" s="62"/>
      <c r="FQ145" s="62"/>
      <c r="FR145" s="62"/>
      <c r="FS145" s="62"/>
      <c r="FT145" s="62"/>
      <c r="FU145" s="62"/>
      <c r="FV145" s="65"/>
      <c r="FW145" s="62"/>
      <c r="FX145" s="62"/>
      <c r="FY145" s="62"/>
      <c r="FZ145" s="62"/>
      <c r="GA145" s="62"/>
      <c r="GB145" s="62"/>
      <c r="HE145" s="11"/>
      <c r="HF145" s="11"/>
      <c r="HR145" s="11"/>
      <c r="HS145" s="11"/>
      <c r="IE145" s="11"/>
      <c r="IF145" s="11"/>
      <c r="IR145" s="11"/>
      <c r="IS145" s="11"/>
    </row>
    <row r="146" spans="172:253">
      <c r="FP146" s="62"/>
      <c r="FQ146" s="62"/>
      <c r="FR146" s="62"/>
      <c r="FS146" s="62"/>
      <c r="FT146" s="62"/>
      <c r="FU146" s="62"/>
      <c r="FV146" s="62"/>
      <c r="FW146" s="62"/>
      <c r="FX146" s="62"/>
      <c r="FY146" s="62"/>
      <c r="FZ146" s="62"/>
      <c r="GA146" s="62"/>
      <c r="GB146" s="62"/>
      <c r="HE146" s="11"/>
      <c r="HF146" s="11"/>
      <c r="HR146" s="11"/>
      <c r="HS146" s="11"/>
      <c r="IE146" s="11"/>
      <c r="IF146" s="11"/>
      <c r="IR146" s="11"/>
      <c r="IS146" s="11"/>
    </row>
    <row r="147" spans="172:253">
      <c r="HE147" s="11"/>
      <c r="HF147" s="11"/>
      <c r="HR147" s="11"/>
      <c r="HS147" s="11"/>
      <c r="IE147" s="11"/>
      <c r="IF147" s="11"/>
      <c r="IR147" s="11"/>
      <c r="IS147" s="11"/>
    </row>
    <row r="148" spans="172:253">
      <c r="HE148" s="11"/>
      <c r="HF148" s="11"/>
      <c r="HR148" s="11"/>
      <c r="HS148" s="11"/>
      <c r="IE148" s="11"/>
      <c r="IF148" s="11"/>
      <c r="IR148" s="11"/>
      <c r="IS148" s="11"/>
    </row>
    <row r="149" spans="172:253">
      <c r="HE149" s="11"/>
      <c r="HF149" s="11"/>
      <c r="HS149" s="11"/>
      <c r="IF149" s="11"/>
      <c r="IS149" s="11"/>
    </row>
    <row r="150" spans="172:253">
      <c r="HF150" s="11"/>
      <c r="HS150" s="11"/>
      <c r="IF150" s="11"/>
      <c r="IS150" s="11"/>
    </row>
    <row r="151" spans="172:253">
      <c r="HF151" s="11"/>
      <c r="HS151" s="11"/>
      <c r="IF151" s="11"/>
      <c r="IS151" s="11"/>
    </row>
    <row r="152" spans="172:253">
      <c r="HF152" s="11"/>
      <c r="HS152" s="11"/>
      <c r="IF152" s="11"/>
      <c r="IS152" s="11"/>
    </row>
    <row r="153" spans="172:253">
      <c r="HF153" s="11"/>
      <c r="HS153" s="11"/>
      <c r="IF153" s="11"/>
      <c r="IS153" s="11"/>
    </row>
    <row r="154" spans="172:253">
      <c r="HF154" s="11"/>
      <c r="HS154" s="11"/>
      <c r="IF154" s="11"/>
      <c r="IS154" s="11"/>
    </row>
    <row r="155" spans="172:253">
      <c r="HF155" s="11"/>
      <c r="HS155" s="11"/>
      <c r="IF155" s="11"/>
      <c r="IS155" s="11"/>
    </row>
    <row r="156" spans="172:253">
      <c r="HF156" s="11"/>
      <c r="HS156" s="11"/>
      <c r="IF156" s="11"/>
      <c r="IS156" s="11"/>
    </row>
    <row r="157" spans="172:253">
      <c r="HF157" s="11"/>
    </row>
    <row r="158" spans="172:253">
      <c r="HF158" s="11"/>
    </row>
    <row r="159" spans="172:253">
      <c r="HF159" s="11"/>
    </row>
    <row r="160" spans="172:253">
      <c r="HF160" s="11"/>
    </row>
    <row r="161" spans="214:214">
      <c r="HF161" s="11"/>
    </row>
    <row r="162" spans="214:214">
      <c r="HF162" s="11"/>
    </row>
    <row r="163" spans="214:214">
      <c r="HF163" s="11"/>
    </row>
    <row r="164" spans="214:214">
      <c r="HF164" s="11"/>
    </row>
    <row r="165" spans="214:214">
      <c r="HF165" s="11"/>
    </row>
    <row r="166" spans="214:214">
      <c r="HF166" s="11"/>
    </row>
    <row r="167" spans="214:214">
      <c r="HF167" s="11"/>
    </row>
    <row r="168" spans="214:214">
      <c r="HF168" s="11"/>
    </row>
  </sheetData>
  <mergeCells count="287">
    <mergeCell ref="IC105:IN105"/>
    <mergeCell ref="IO105:IO106"/>
    <mergeCell ref="IC124:IN124"/>
    <mergeCell ref="IO124:IO125"/>
    <mergeCell ref="IC9:IN9"/>
    <mergeCell ref="IO9:IO10"/>
    <mergeCell ref="IC27:IN27"/>
    <mergeCell ref="IO27:IO28"/>
    <mergeCell ref="IC48:IN48"/>
    <mergeCell ref="IO48:IO49"/>
    <mergeCell ref="IC66:IN66"/>
    <mergeCell ref="IO66:IO67"/>
    <mergeCell ref="IC87:IN87"/>
    <mergeCell ref="IO87:IO88"/>
    <mergeCell ref="CC105:CN105"/>
    <mergeCell ref="CO105:CO106"/>
    <mergeCell ref="CP105:DA105"/>
    <mergeCell ref="DB105:DB106"/>
    <mergeCell ref="DC105:DN105"/>
    <mergeCell ref="EC124:EN124"/>
    <mergeCell ref="CP124:DA124"/>
    <mergeCell ref="EC105:EN105"/>
    <mergeCell ref="EO124:EO125"/>
    <mergeCell ref="EO105:EO106"/>
    <mergeCell ref="EP124:FA124"/>
    <mergeCell ref="FB124:FB125"/>
    <mergeCell ref="C105:N105"/>
    <mergeCell ref="O105:O106"/>
    <mergeCell ref="P105:AA105"/>
    <mergeCell ref="AB105:AB106"/>
    <mergeCell ref="AC105:AN105"/>
    <mergeCell ref="AO105:AO106"/>
    <mergeCell ref="AP105:BA105"/>
    <mergeCell ref="BB105:BB106"/>
    <mergeCell ref="BC105:BN105"/>
    <mergeCell ref="BO105:BO106"/>
    <mergeCell ref="BP105:CA105"/>
    <mergeCell ref="CB105:CB106"/>
    <mergeCell ref="DB124:DB125"/>
    <mergeCell ref="DC124:DN124"/>
    <mergeCell ref="DO124:DO125"/>
    <mergeCell ref="DP124:EA124"/>
    <mergeCell ref="EB124:EB125"/>
    <mergeCell ref="BP124:CA124"/>
    <mergeCell ref="CB124:CB125"/>
    <mergeCell ref="CC124:CN124"/>
    <mergeCell ref="CO124:CO125"/>
    <mergeCell ref="AO124:AO125"/>
    <mergeCell ref="AP124:BA124"/>
    <mergeCell ref="BB124:BB125"/>
    <mergeCell ref="BC124:BN124"/>
    <mergeCell ref="BO124:BO125"/>
    <mergeCell ref="C124:N124"/>
    <mergeCell ref="O124:O125"/>
    <mergeCell ref="P124:AA124"/>
    <mergeCell ref="AB124:AB125"/>
    <mergeCell ref="AC124:AN124"/>
    <mergeCell ref="EP105:FA105"/>
    <mergeCell ref="FB105:FB106"/>
    <mergeCell ref="DP87:EA87"/>
    <mergeCell ref="EB87:EB88"/>
    <mergeCell ref="EC87:EN87"/>
    <mergeCell ref="EO87:EO88"/>
    <mergeCell ref="EP87:FA87"/>
    <mergeCell ref="DO87:DO88"/>
    <mergeCell ref="DO105:DO106"/>
    <mergeCell ref="DP105:EA105"/>
    <mergeCell ref="EB105:EB106"/>
    <mergeCell ref="EO66:EO67"/>
    <mergeCell ref="EP66:FA66"/>
    <mergeCell ref="FB66:FB67"/>
    <mergeCell ref="C87:N87"/>
    <mergeCell ref="O87:O88"/>
    <mergeCell ref="P87:AA87"/>
    <mergeCell ref="AB87:AB88"/>
    <mergeCell ref="AC87:AN87"/>
    <mergeCell ref="AO87:AO88"/>
    <mergeCell ref="AP87:BA87"/>
    <mergeCell ref="BB87:BB88"/>
    <mergeCell ref="BC87:BN87"/>
    <mergeCell ref="BO87:BO88"/>
    <mergeCell ref="BP87:CA87"/>
    <mergeCell ref="CB87:CB88"/>
    <mergeCell ref="CC87:CN87"/>
    <mergeCell ref="DC66:DN66"/>
    <mergeCell ref="DO66:DO67"/>
    <mergeCell ref="DP66:EA66"/>
    <mergeCell ref="FB87:FB88"/>
    <mergeCell ref="BP9:CA9"/>
    <mergeCell ref="EP27:FA27"/>
    <mergeCell ref="FB27:FB28"/>
    <mergeCell ref="C48:N48"/>
    <mergeCell ref="O48:O49"/>
    <mergeCell ref="P48:AA48"/>
    <mergeCell ref="AB48:AB49"/>
    <mergeCell ref="AC48:AN48"/>
    <mergeCell ref="AO48:AO49"/>
    <mergeCell ref="AP48:BA48"/>
    <mergeCell ref="BB48:BB49"/>
    <mergeCell ref="BC48:BN48"/>
    <mergeCell ref="BO48:BO49"/>
    <mergeCell ref="BP48:CA48"/>
    <mergeCell ref="CB48:CB49"/>
    <mergeCell ref="CC48:CN48"/>
    <mergeCell ref="CO48:CO49"/>
    <mergeCell ref="DO27:DO28"/>
    <mergeCell ref="DP27:EA27"/>
    <mergeCell ref="EB27:EB28"/>
    <mergeCell ref="EC27:EN27"/>
    <mergeCell ref="EO27:EO28"/>
    <mergeCell ref="CC27:CN27"/>
    <mergeCell ref="CO27:CO28"/>
    <mergeCell ref="BO9:BO10"/>
    <mergeCell ref="DB27:DB28"/>
    <mergeCell ref="DC27:DN27"/>
    <mergeCell ref="EC9:EN9"/>
    <mergeCell ref="EO9:EO10"/>
    <mergeCell ref="EP9:FA9"/>
    <mergeCell ref="FB9:FB10"/>
    <mergeCell ref="C27:N27"/>
    <mergeCell ref="O27:O28"/>
    <mergeCell ref="P27:AA27"/>
    <mergeCell ref="AB27:AB28"/>
    <mergeCell ref="AC27:AN27"/>
    <mergeCell ref="AO27:AO28"/>
    <mergeCell ref="AP27:BA27"/>
    <mergeCell ref="BB27:BB28"/>
    <mergeCell ref="BC27:BN27"/>
    <mergeCell ref="BO27:BO28"/>
    <mergeCell ref="BP27:CA27"/>
    <mergeCell ref="CB27:CB28"/>
    <mergeCell ref="DB9:DB10"/>
    <mergeCell ref="DC9:DN9"/>
    <mergeCell ref="DO9:DO10"/>
    <mergeCell ref="DP9:EA9"/>
    <mergeCell ref="EB9:EB10"/>
    <mergeCell ref="GP105:HA105"/>
    <mergeCell ref="HB105:HB106"/>
    <mergeCell ref="GP124:HA124"/>
    <mergeCell ref="HB124:HB125"/>
    <mergeCell ref="GP9:HA9"/>
    <mergeCell ref="CB9:CB10"/>
    <mergeCell ref="CC9:CN9"/>
    <mergeCell ref="CO9:CO10"/>
    <mergeCell ref="CP9:DA9"/>
    <mergeCell ref="CP27:DA27"/>
    <mergeCell ref="EB48:EB49"/>
    <mergeCell ref="EC48:EN48"/>
    <mergeCell ref="EO48:EO49"/>
    <mergeCell ref="EP48:FA48"/>
    <mergeCell ref="FB48:FB49"/>
    <mergeCell ref="CP48:DA48"/>
    <mergeCell ref="DB48:DB49"/>
    <mergeCell ref="DC48:DN48"/>
    <mergeCell ref="DO48:DO49"/>
    <mergeCell ref="DP48:EA48"/>
    <mergeCell ref="EB66:EB67"/>
    <mergeCell ref="EC66:EN66"/>
    <mergeCell ref="CB66:CB67"/>
    <mergeCell ref="CC66:CN66"/>
    <mergeCell ref="HC105:HN105"/>
    <mergeCell ref="HO105:HO106"/>
    <mergeCell ref="HC124:HN124"/>
    <mergeCell ref="HO124:HO125"/>
    <mergeCell ref="HC9:HN9"/>
    <mergeCell ref="HO9:HO10"/>
    <mergeCell ref="HC27:HN27"/>
    <mergeCell ref="HO27:HO28"/>
    <mergeCell ref="HC48:HN48"/>
    <mergeCell ref="HO48:HO49"/>
    <mergeCell ref="HC66:HN66"/>
    <mergeCell ref="HO66:HO67"/>
    <mergeCell ref="HC87:HN87"/>
    <mergeCell ref="HO87:HO88"/>
    <mergeCell ref="HB9:HB10"/>
    <mergeCell ref="GP27:HA27"/>
    <mergeCell ref="HB27:HB28"/>
    <mergeCell ref="GP48:HA48"/>
    <mergeCell ref="HB48:HB49"/>
    <mergeCell ref="GP66:HA66"/>
    <mergeCell ref="HB66:HB67"/>
    <mergeCell ref="GP87:HA87"/>
    <mergeCell ref="HB87:HB88"/>
    <mergeCell ref="FP105:GA105"/>
    <mergeCell ref="GB105:GB106"/>
    <mergeCell ref="FP124:GA124"/>
    <mergeCell ref="GB124:GB125"/>
    <mergeCell ref="FP9:GA9"/>
    <mergeCell ref="GB9:GB10"/>
    <mergeCell ref="FP27:GA27"/>
    <mergeCell ref="GB27:GB28"/>
    <mergeCell ref="FP48:GA48"/>
    <mergeCell ref="GB48:GB49"/>
    <mergeCell ref="FP66:GA66"/>
    <mergeCell ref="GB66:GB67"/>
    <mergeCell ref="FP87:GA87"/>
    <mergeCell ref="GB87:GB88"/>
    <mergeCell ref="A9:A10"/>
    <mergeCell ref="A48:A49"/>
    <mergeCell ref="A87:A88"/>
    <mergeCell ref="A27:A28"/>
    <mergeCell ref="A66:A67"/>
    <mergeCell ref="FC66:FN66"/>
    <mergeCell ref="FO66:FO67"/>
    <mergeCell ref="FC87:FN87"/>
    <mergeCell ref="FO87:FO88"/>
    <mergeCell ref="FC9:FN9"/>
    <mergeCell ref="FO9:FO10"/>
    <mergeCell ref="FC27:FN27"/>
    <mergeCell ref="FO27:FO28"/>
    <mergeCell ref="FC48:FN48"/>
    <mergeCell ref="FO48:FO49"/>
    <mergeCell ref="C9:N9"/>
    <mergeCell ref="O9:O10"/>
    <mergeCell ref="P9:AA9"/>
    <mergeCell ref="AB9:AB10"/>
    <mergeCell ref="AC9:AN9"/>
    <mergeCell ref="AO9:AO10"/>
    <mergeCell ref="AP9:BA9"/>
    <mergeCell ref="BB9:BB10"/>
    <mergeCell ref="BC9:BN9"/>
    <mergeCell ref="A129:A131"/>
    <mergeCell ref="FC105:FN105"/>
    <mergeCell ref="FO105:FO106"/>
    <mergeCell ref="FC124:FN124"/>
    <mergeCell ref="FO124:FO125"/>
    <mergeCell ref="A124:A125"/>
    <mergeCell ref="C66:N66"/>
    <mergeCell ref="O66:O67"/>
    <mergeCell ref="P66:AA66"/>
    <mergeCell ref="AB66:AB67"/>
    <mergeCell ref="AC66:AN66"/>
    <mergeCell ref="AO66:AO67"/>
    <mergeCell ref="CO66:CO67"/>
    <mergeCell ref="CP66:DA66"/>
    <mergeCell ref="DB66:DB67"/>
    <mergeCell ref="AP66:BA66"/>
    <mergeCell ref="BB66:BB67"/>
    <mergeCell ref="BC66:BN66"/>
    <mergeCell ref="BO66:BO67"/>
    <mergeCell ref="BP66:CA66"/>
    <mergeCell ref="CO87:CO88"/>
    <mergeCell ref="CP87:DA87"/>
    <mergeCell ref="DB87:DB88"/>
    <mergeCell ref="DC87:DN87"/>
    <mergeCell ref="GC105:GN105"/>
    <mergeCell ref="GO105:GO106"/>
    <mergeCell ref="GC124:GN124"/>
    <mergeCell ref="GO124:GO125"/>
    <mergeCell ref="GC9:GN9"/>
    <mergeCell ref="GO9:GO10"/>
    <mergeCell ref="GC27:GN27"/>
    <mergeCell ref="GO27:GO28"/>
    <mergeCell ref="GC48:GN48"/>
    <mergeCell ref="GO48:GO49"/>
    <mergeCell ref="GC66:GN66"/>
    <mergeCell ref="GO66:GO67"/>
    <mergeCell ref="GC87:GN87"/>
    <mergeCell ref="GO87:GO88"/>
    <mergeCell ref="HP105:IA105"/>
    <mergeCell ref="IB105:IB106"/>
    <mergeCell ref="HP124:IA124"/>
    <mergeCell ref="IB124:IB125"/>
    <mergeCell ref="HP9:IA9"/>
    <mergeCell ref="IB9:IB10"/>
    <mergeCell ref="HP27:IA27"/>
    <mergeCell ref="IB27:IB28"/>
    <mergeCell ref="HP48:IA48"/>
    <mergeCell ref="IB48:IB49"/>
    <mergeCell ref="HP66:IA66"/>
    <mergeCell ref="IB66:IB67"/>
    <mergeCell ref="HP87:IA87"/>
    <mergeCell ref="IB87:IB88"/>
    <mergeCell ref="IP105:JA105"/>
    <mergeCell ref="JB105:JB106"/>
    <mergeCell ref="IP124:JA124"/>
    <mergeCell ref="JB124:JB125"/>
    <mergeCell ref="IP9:JA9"/>
    <mergeCell ref="JB9:JB10"/>
    <mergeCell ref="IP27:JA27"/>
    <mergeCell ref="JB27:JB28"/>
    <mergeCell ref="IP48:JA48"/>
    <mergeCell ref="JB48:JB49"/>
    <mergeCell ref="IP66:JA66"/>
    <mergeCell ref="JB66:JB67"/>
    <mergeCell ref="IP87:JA87"/>
    <mergeCell ref="JB87:JB88"/>
  </mergeCells>
  <hyperlinks>
    <hyperlink ref="A1" location="ÍNDICE!A1" display="ÍNDICE" xr:uid="{00000000-0004-0000-0200-000000000000}"/>
  </hyperlink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GO97"/>
  <sheetViews>
    <sheetView showGridLines="0" zoomScale="98" zoomScaleNormal="98" workbookViewId="0">
      <pane xSplit="1" topLeftCell="GK1" activePane="topRight" state="frozen"/>
      <selection pane="topRight" activeCell="GN74" sqref="GN74"/>
    </sheetView>
  </sheetViews>
  <sheetFormatPr baseColWidth="10" defaultColWidth="12.6640625" defaultRowHeight="13.8"/>
  <cols>
    <col min="1" max="1" width="35.6640625" style="14" customWidth="1"/>
    <col min="2" max="2" width="52.88671875" style="14" customWidth="1"/>
    <col min="3" max="118" width="12.6640625" style="12"/>
    <col min="119" max="119" width="19.5546875" style="12" customWidth="1"/>
    <col min="120" max="157" width="12.6640625" style="12"/>
    <col min="158" max="158" width="17" style="12" bestFit="1" customWidth="1"/>
    <col min="159" max="16384" width="12.6640625" style="12"/>
  </cols>
  <sheetData>
    <row r="1" spans="1:197">
      <c r="A1" s="10" t="s">
        <v>0</v>
      </c>
    </row>
    <row r="2" spans="1:197">
      <c r="A2" s="13" t="s">
        <v>125</v>
      </c>
      <c r="B2" s="67"/>
    </row>
    <row r="3" spans="1:197">
      <c r="A3" s="51" t="s">
        <v>126</v>
      </c>
    </row>
    <row r="5" spans="1:197" ht="15.9" customHeight="1">
      <c r="A5" s="15" t="s">
        <v>44</v>
      </c>
      <c r="B5" s="15"/>
    </row>
    <row r="6" spans="1:197" ht="4.5" customHeight="1">
      <c r="A6" s="15"/>
      <c r="B6" s="15"/>
    </row>
    <row r="7" spans="1:197" ht="15.9" customHeight="1">
      <c r="A7" s="15" t="s">
        <v>101</v>
      </c>
      <c r="B7" s="15"/>
      <c r="CD7" s="11"/>
      <c r="CQ7" s="11"/>
    </row>
    <row r="8" spans="1:197" ht="15.9" customHeight="1"/>
    <row r="9" spans="1:197" ht="15.9" customHeight="1">
      <c r="A9" s="77" t="s">
        <v>45</v>
      </c>
      <c r="B9" s="22"/>
      <c r="C9" s="75">
        <v>2011</v>
      </c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9" t="s">
        <v>56</v>
      </c>
      <c r="P9" s="75">
        <v>2012</v>
      </c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9" t="s">
        <v>57</v>
      </c>
      <c r="AC9" s="75">
        <v>2013</v>
      </c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9" t="s">
        <v>58</v>
      </c>
      <c r="AP9" s="75">
        <v>2014</v>
      </c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9" t="s">
        <v>59</v>
      </c>
      <c r="BC9" s="75">
        <v>2015</v>
      </c>
      <c r="BD9" s="75"/>
      <c r="BE9" s="75"/>
      <c r="BF9" s="75"/>
      <c r="BG9" s="75"/>
      <c r="BH9" s="75"/>
      <c r="BI9" s="75"/>
      <c r="BJ9" s="75"/>
      <c r="BK9" s="75"/>
      <c r="BL9" s="75"/>
      <c r="BM9" s="75"/>
      <c r="BN9" s="75"/>
      <c r="BO9" s="79" t="s">
        <v>60</v>
      </c>
      <c r="BP9" s="75">
        <v>2016</v>
      </c>
      <c r="BQ9" s="75"/>
      <c r="BR9" s="75"/>
      <c r="BS9" s="75"/>
      <c r="BT9" s="75"/>
      <c r="BU9" s="75"/>
      <c r="BV9" s="75"/>
      <c r="BW9" s="75"/>
      <c r="BX9" s="75"/>
      <c r="BY9" s="75"/>
      <c r="BZ9" s="75"/>
      <c r="CA9" s="75"/>
      <c r="CB9" s="76" t="s">
        <v>61</v>
      </c>
      <c r="CC9" s="75">
        <v>2017</v>
      </c>
      <c r="CD9" s="75"/>
      <c r="CE9" s="75"/>
      <c r="CF9" s="75"/>
      <c r="CG9" s="75"/>
      <c r="CH9" s="75"/>
      <c r="CI9" s="75"/>
      <c r="CJ9" s="75"/>
      <c r="CK9" s="75"/>
      <c r="CL9" s="75"/>
      <c r="CM9" s="75"/>
      <c r="CN9" s="75"/>
      <c r="CO9" s="76" t="s">
        <v>62</v>
      </c>
      <c r="CP9" s="75">
        <v>2018</v>
      </c>
      <c r="CQ9" s="75"/>
      <c r="CR9" s="75"/>
      <c r="CS9" s="75"/>
      <c r="CT9" s="75"/>
      <c r="CU9" s="75"/>
      <c r="CV9" s="75"/>
      <c r="CW9" s="75"/>
      <c r="CX9" s="75"/>
      <c r="CY9" s="75"/>
      <c r="CZ9" s="75"/>
      <c r="DA9" s="75"/>
      <c r="DB9" s="76" t="s">
        <v>63</v>
      </c>
      <c r="DC9" s="75">
        <v>2019</v>
      </c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6" t="s">
        <v>64</v>
      </c>
      <c r="DP9" s="75">
        <v>2020</v>
      </c>
      <c r="DQ9" s="75"/>
      <c r="DR9" s="75"/>
      <c r="DS9" s="75"/>
      <c r="DT9" s="75"/>
      <c r="DU9" s="75"/>
      <c r="DV9" s="75"/>
      <c r="DW9" s="75"/>
      <c r="DX9" s="75"/>
      <c r="DY9" s="75"/>
      <c r="DZ9" s="75"/>
      <c r="EA9" s="75"/>
      <c r="EB9" s="76" t="s">
        <v>65</v>
      </c>
      <c r="EC9" s="75">
        <v>2021</v>
      </c>
      <c r="ED9" s="75"/>
      <c r="EE9" s="75"/>
      <c r="EF9" s="75"/>
      <c r="EG9" s="75"/>
      <c r="EH9" s="75"/>
      <c r="EI9" s="75"/>
      <c r="EJ9" s="75"/>
      <c r="EK9" s="75"/>
      <c r="EL9" s="75"/>
      <c r="EM9" s="75"/>
      <c r="EN9" s="75"/>
      <c r="EO9" s="76" t="s">
        <v>66</v>
      </c>
      <c r="EP9" s="75">
        <v>2022</v>
      </c>
      <c r="EQ9" s="75"/>
      <c r="ER9" s="75"/>
      <c r="ES9" s="75"/>
      <c r="ET9" s="75"/>
      <c r="EU9" s="75"/>
      <c r="EV9" s="75"/>
      <c r="EW9" s="75"/>
      <c r="EX9" s="75"/>
      <c r="EY9" s="75"/>
      <c r="EZ9" s="75"/>
      <c r="FA9" s="75"/>
      <c r="FB9" s="76" t="s">
        <v>67</v>
      </c>
      <c r="FC9" s="75">
        <v>2023</v>
      </c>
      <c r="FD9" s="75"/>
      <c r="FE9" s="75"/>
      <c r="FF9" s="75"/>
      <c r="FG9" s="75"/>
      <c r="FH9" s="75"/>
      <c r="FI9" s="75"/>
      <c r="FJ9" s="75"/>
      <c r="FK9" s="75"/>
      <c r="FL9" s="75"/>
      <c r="FM9" s="75"/>
      <c r="FN9" s="75"/>
      <c r="FO9" s="76" t="s">
        <v>68</v>
      </c>
      <c r="FP9" s="75">
        <v>2024</v>
      </c>
      <c r="FQ9" s="75"/>
      <c r="FR9" s="75"/>
      <c r="FS9" s="75"/>
      <c r="FT9" s="75"/>
      <c r="FU9" s="75"/>
      <c r="FV9" s="75"/>
      <c r="FW9" s="75"/>
      <c r="FX9" s="75"/>
      <c r="FY9" s="75"/>
      <c r="FZ9" s="75"/>
      <c r="GA9" s="75"/>
      <c r="GB9" s="76" t="s">
        <v>69</v>
      </c>
      <c r="GC9" s="75">
        <v>2025</v>
      </c>
      <c r="GD9" s="75"/>
      <c r="GE9" s="75"/>
      <c r="GF9" s="75"/>
      <c r="GG9" s="75"/>
      <c r="GH9" s="75"/>
      <c r="GI9" s="75"/>
      <c r="GJ9" s="75"/>
      <c r="GK9" s="75"/>
      <c r="GL9" s="75"/>
      <c r="GM9" s="75"/>
      <c r="GN9" s="75"/>
      <c r="GO9" s="76" t="s">
        <v>70</v>
      </c>
    </row>
    <row r="10" spans="1:197" ht="15.9" customHeight="1">
      <c r="A10" s="78"/>
      <c r="B10" s="23"/>
      <c r="C10" s="16" t="s">
        <v>71</v>
      </c>
      <c r="D10" s="16" t="s">
        <v>72</v>
      </c>
      <c r="E10" s="16" t="s">
        <v>73</v>
      </c>
      <c r="F10" s="16" t="s">
        <v>74</v>
      </c>
      <c r="G10" s="16" t="s">
        <v>75</v>
      </c>
      <c r="H10" s="16" t="s">
        <v>76</v>
      </c>
      <c r="I10" s="16" t="s">
        <v>77</v>
      </c>
      <c r="J10" s="16" t="s">
        <v>78</v>
      </c>
      <c r="K10" s="16" t="s">
        <v>79</v>
      </c>
      <c r="L10" s="16" t="s">
        <v>80</v>
      </c>
      <c r="M10" s="16" t="s">
        <v>81</v>
      </c>
      <c r="N10" s="16" t="s">
        <v>82</v>
      </c>
      <c r="O10" s="80"/>
      <c r="P10" s="16" t="s">
        <v>71</v>
      </c>
      <c r="Q10" s="16" t="s">
        <v>72</v>
      </c>
      <c r="R10" s="16" t="s">
        <v>73</v>
      </c>
      <c r="S10" s="16" t="s">
        <v>74</v>
      </c>
      <c r="T10" s="16" t="s">
        <v>75</v>
      </c>
      <c r="U10" s="16" t="s">
        <v>76</v>
      </c>
      <c r="V10" s="16" t="s">
        <v>77</v>
      </c>
      <c r="W10" s="16" t="s">
        <v>78</v>
      </c>
      <c r="X10" s="16" t="s">
        <v>79</v>
      </c>
      <c r="Y10" s="16" t="s">
        <v>80</v>
      </c>
      <c r="Z10" s="16" t="s">
        <v>81</v>
      </c>
      <c r="AA10" s="16" t="s">
        <v>82</v>
      </c>
      <c r="AB10" s="80"/>
      <c r="AC10" s="16" t="s">
        <v>71</v>
      </c>
      <c r="AD10" s="16" t="s">
        <v>72</v>
      </c>
      <c r="AE10" s="16" t="s">
        <v>73</v>
      </c>
      <c r="AF10" s="16" t="s">
        <v>74</v>
      </c>
      <c r="AG10" s="16" t="s">
        <v>75</v>
      </c>
      <c r="AH10" s="16" t="s">
        <v>76</v>
      </c>
      <c r="AI10" s="16" t="s">
        <v>77</v>
      </c>
      <c r="AJ10" s="16" t="s">
        <v>78</v>
      </c>
      <c r="AK10" s="16" t="s">
        <v>79</v>
      </c>
      <c r="AL10" s="16" t="s">
        <v>80</v>
      </c>
      <c r="AM10" s="16" t="s">
        <v>81</v>
      </c>
      <c r="AN10" s="16" t="s">
        <v>82</v>
      </c>
      <c r="AO10" s="80"/>
      <c r="AP10" s="16" t="s">
        <v>71</v>
      </c>
      <c r="AQ10" s="16" t="s">
        <v>72</v>
      </c>
      <c r="AR10" s="16" t="s">
        <v>73</v>
      </c>
      <c r="AS10" s="16" t="s">
        <v>74</v>
      </c>
      <c r="AT10" s="16" t="s">
        <v>75</v>
      </c>
      <c r="AU10" s="16" t="s">
        <v>76</v>
      </c>
      <c r="AV10" s="16" t="s">
        <v>77</v>
      </c>
      <c r="AW10" s="16" t="s">
        <v>78</v>
      </c>
      <c r="AX10" s="16" t="s">
        <v>79</v>
      </c>
      <c r="AY10" s="16" t="s">
        <v>80</v>
      </c>
      <c r="AZ10" s="16" t="s">
        <v>81</v>
      </c>
      <c r="BA10" s="16" t="s">
        <v>82</v>
      </c>
      <c r="BB10" s="80"/>
      <c r="BC10" s="16" t="s">
        <v>71</v>
      </c>
      <c r="BD10" s="16" t="s">
        <v>72</v>
      </c>
      <c r="BE10" s="16" t="s">
        <v>73</v>
      </c>
      <c r="BF10" s="16" t="s">
        <v>74</v>
      </c>
      <c r="BG10" s="16" t="s">
        <v>75</v>
      </c>
      <c r="BH10" s="16" t="s">
        <v>76</v>
      </c>
      <c r="BI10" s="16" t="s">
        <v>77</v>
      </c>
      <c r="BJ10" s="16" t="s">
        <v>78</v>
      </c>
      <c r="BK10" s="16" t="s">
        <v>79</v>
      </c>
      <c r="BL10" s="16" t="s">
        <v>80</v>
      </c>
      <c r="BM10" s="16" t="s">
        <v>81</v>
      </c>
      <c r="BN10" s="16" t="s">
        <v>82</v>
      </c>
      <c r="BO10" s="80"/>
      <c r="BP10" s="16" t="s">
        <v>71</v>
      </c>
      <c r="BQ10" s="16" t="s">
        <v>72</v>
      </c>
      <c r="BR10" s="16" t="s">
        <v>73</v>
      </c>
      <c r="BS10" s="16" t="s">
        <v>74</v>
      </c>
      <c r="BT10" s="16" t="s">
        <v>75</v>
      </c>
      <c r="BU10" s="16" t="s">
        <v>76</v>
      </c>
      <c r="BV10" s="16" t="s">
        <v>77</v>
      </c>
      <c r="BW10" s="16" t="s">
        <v>78</v>
      </c>
      <c r="BX10" s="16" t="s">
        <v>79</v>
      </c>
      <c r="BY10" s="16" t="s">
        <v>80</v>
      </c>
      <c r="BZ10" s="16" t="s">
        <v>81</v>
      </c>
      <c r="CA10" s="16" t="s">
        <v>82</v>
      </c>
      <c r="CB10" s="76"/>
      <c r="CC10" s="16" t="s">
        <v>71</v>
      </c>
      <c r="CD10" s="16" t="s">
        <v>72</v>
      </c>
      <c r="CE10" s="16" t="s">
        <v>73</v>
      </c>
      <c r="CF10" s="16" t="s">
        <v>74</v>
      </c>
      <c r="CG10" s="16" t="s">
        <v>75</v>
      </c>
      <c r="CH10" s="16" t="s">
        <v>76</v>
      </c>
      <c r="CI10" s="16" t="s">
        <v>77</v>
      </c>
      <c r="CJ10" s="16" t="s">
        <v>78</v>
      </c>
      <c r="CK10" s="16" t="s">
        <v>79</v>
      </c>
      <c r="CL10" s="16" t="s">
        <v>80</v>
      </c>
      <c r="CM10" s="16" t="s">
        <v>81</v>
      </c>
      <c r="CN10" s="16" t="s">
        <v>82</v>
      </c>
      <c r="CO10" s="76"/>
      <c r="CP10" s="16" t="s">
        <v>71</v>
      </c>
      <c r="CQ10" s="16" t="s">
        <v>72</v>
      </c>
      <c r="CR10" s="16" t="s">
        <v>73</v>
      </c>
      <c r="CS10" s="16" t="s">
        <v>74</v>
      </c>
      <c r="CT10" s="16" t="s">
        <v>75</v>
      </c>
      <c r="CU10" s="16" t="s">
        <v>76</v>
      </c>
      <c r="CV10" s="16" t="s">
        <v>77</v>
      </c>
      <c r="CW10" s="16" t="s">
        <v>78</v>
      </c>
      <c r="CX10" s="16" t="s">
        <v>79</v>
      </c>
      <c r="CY10" s="16" t="s">
        <v>80</v>
      </c>
      <c r="CZ10" s="16" t="s">
        <v>81</v>
      </c>
      <c r="DA10" s="16" t="s">
        <v>82</v>
      </c>
      <c r="DB10" s="76"/>
      <c r="DC10" s="16" t="s">
        <v>71</v>
      </c>
      <c r="DD10" s="16" t="s">
        <v>72</v>
      </c>
      <c r="DE10" s="16" t="s">
        <v>73</v>
      </c>
      <c r="DF10" s="16" t="s">
        <v>74</v>
      </c>
      <c r="DG10" s="16" t="s">
        <v>75</v>
      </c>
      <c r="DH10" s="16" t="s">
        <v>76</v>
      </c>
      <c r="DI10" s="16" t="s">
        <v>77</v>
      </c>
      <c r="DJ10" s="16" t="s">
        <v>78</v>
      </c>
      <c r="DK10" s="16" t="s">
        <v>79</v>
      </c>
      <c r="DL10" s="16" t="s">
        <v>80</v>
      </c>
      <c r="DM10" s="16" t="s">
        <v>81</v>
      </c>
      <c r="DN10" s="16" t="s">
        <v>82</v>
      </c>
      <c r="DO10" s="76"/>
      <c r="DP10" s="16" t="s">
        <v>71</v>
      </c>
      <c r="DQ10" s="16" t="s">
        <v>72</v>
      </c>
      <c r="DR10" s="16" t="s">
        <v>73</v>
      </c>
      <c r="DS10" s="16" t="s">
        <v>74</v>
      </c>
      <c r="DT10" s="16" t="s">
        <v>75</v>
      </c>
      <c r="DU10" s="16" t="s">
        <v>76</v>
      </c>
      <c r="DV10" s="16" t="s">
        <v>77</v>
      </c>
      <c r="DW10" s="16" t="s">
        <v>78</v>
      </c>
      <c r="DX10" s="16" t="s">
        <v>79</v>
      </c>
      <c r="DY10" s="16" t="s">
        <v>80</v>
      </c>
      <c r="DZ10" s="16" t="s">
        <v>81</v>
      </c>
      <c r="EA10" s="16" t="s">
        <v>82</v>
      </c>
      <c r="EB10" s="76"/>
      <c r="EC10" s="16" t="s">
        <v>71</v>
      </c>
      <c r="ED10" s="16" t="s">
        <v>72</v>
      </c>
      <c r="EE10" s="16" t="s">
        <v>73</v>
      </c>
      <c r="EF10" s="16" t="s">
        <v>74</v>
      </c>
      <c r="EG10" s="16" t="s">
        <v>75</v>
      </c>
      <c r="EH10" s="16" t="s">
        <v>76</v>
      </c>
      <c r="EI10" s="16" t="s">
        <v>77</v>
      </c>
      <c r="EJ10" s="16" t="s">
        <v>78</v>
      </c>
      <c r="EK10" s="16" t="s">
        <v>79</v>
      </c>
      <c r="EL10" s="16" t="s">
        <v>80</v>
      </c>
      <c r="EM10" s="16" t="s">
        <v>81</v>
      </c>
      <c r="EN10" s="16" t="s">
        <v>82</v>
      </c>
      <c r="EO10" s="76"/>
      <c r="EP10" s="16" t="s">
        <v>71</v>
      </c>
      <c r="EQ10" s="16" t="s">
        <v>72</v>
      </c>
      <c r="ER10" s="16" t="s">
        <v>73</v>
      </c>
      <c r="ES10" s="16" t="s">
        <v>74</v>
      </c>
      <c r="ET10" s="16" t="s">
        <v>75</v>
      </c>
      <c r="EU10" s="16" t="s">
        <v>76</v>
      </c>
      <c r="EV10" s="16" t="s">
        <v>77</v>
      </c>
      <c r="EW10" s="16" t="s">
        <v>78</v>
      </c>
      <c r="EX10" s="16" t="s">
        <v>79</v>
      </c>
      <c r="EY10" s="16" t="s">
        <v>80</v>
      </c>
      <c r="EZ10" s="16" t="s">
        <v>81</v>
      </c>
      <c r="FA10" s="16" t="s">
        <v>82</v>
      </c>
      <c r="FB10" s="76"/>
      <c r="FC10" s="16" t="s">
        <v>71</v>
      </c>
      <c r="FD10" s="16" t="s">
        <v>72</v>
      </c>
      <c r="FE10" s="16" t="s">
        <v>73</v>
      </c>
      <c r="FF10" s="16" t="s">
        <v>74</v>
      </c>
      <c r="FG10" s="16" t="s">
        <v>75</v>
      </c>
      <c r="FH10" s="16" t="s">
        <v>76</v>
      </c>
      <c r="FI10" s="16" t="s">
        <v>77</v>
      </c>
      <c r="FJ10" s="16" t="s">
        <v>78</v>
      </c>
      <c r="FK10" s="16" t="s">
        <v>79</v>
      </c>
      <c r="FL10" s="16" t="s">
        <v>80</v>
      </c>
      <c r="FM10" s="16" t="s">
        <v>81</v>
      </c>
      <c r="FN10" s="16" t="s">
        <v>82</v>
      </c>
      <c r="FO10" s="76"/>
      <c r="FP10" s="16" t="s">
        <v>71</v>
      </c>
      <c r="FQ10" s="16" t="s">
        <v>72</v>
      </c>
      <c r="FR10" s="16" t="s">
        <v>73</v>
      </c>
      <c r="FS10" s="16" t="s">
        <v>74</v>
      </c>
      <c r="FT10" s="16" t="s">
        <v>75</v>
      </c>
      <c r="FU10" s="16" t="s">
        <v>76</v>
      </c>
      <c r="FV10" s="16" t="s">
        <v>77</v>
      </c>
      <c r="FW10" s="16" t="s">
        <v>78</v>
      </c>
      <c r="FX10" s="16" t="s">
        <v>79</v>
      </c>
      <c r="FY10" s="16" t="s">
        <v>80</v>
      </c>
      <c r="FZ10" s="16" t="s">
        <v>81</v>
      </c>
      <c r="GA10" s="16" t="s">
        <v>82</v>
      </c>
      <c r="GB10" s="76"/>
      <c r="GC10" s="16" t="s">
        <v>71</v>
      </c>
      <c r="GD10" s="16" t="s">
        <v>72</v>
      </c>
      <c r="GE10" s="16" t="s">
        <v>73</v>
      </c>
      <c r="GF10" s="16" t="s">
        <v>74</v>
      </c>
      <c r="GG10" s="16" t="s">
        <v>75</v>
      </c>
      <c r="GH10" s="16" t="s">
        <v>76</v>
      </c>
      <c r="GI10" s="16" t="s">
        <v>77</v>
      </c>
      <c r="GJ10" s="16" t="s">
        <v>78</v>
      </c>
      <c r="GK10" s="16" t="s">
        <v>79</v>
      </c>
      <c r="GL10" s="16" t="s">
        <v>80</v>
      </c>
      <c r="GM10" s="16" t="s">
        <v>81</v>
      </c>
      <c r="GN10" s="16" t="s">
        <v>82</v>
      </c>
      <c r="GO10" s="76"/>
    </row>
    <row r="11" spans="1:197" ht="15.9" customHeight="1">
      <c r="A11" s="17" t="s">
        <v>127</v>
      </c>
      <c r="B11" s="17" t="s">
        <v>18</v>
      </c>
      <c r="C11" s="18">
        <v>70449</v>
      </c>
      <c r="D11" s="18">
        <v>70293</v>
      </c>
      <c r="E11" s="18">
        <v>75128</v>
      </c>
      <c r="F11" s="18">
        <v>77634</v>
      </c>
      <c r="G11" s="18">
        <v>85379</v>
      </c>
      <c r="H11" s="18">
        <v>76573</v>
      </c>
      <c r="I11" s="18">
        <v>90776</v>
      </c>
      <c r="J11" s="18">
        <v>100877</v>
      </c>
      <c r="K11" s="18">
        <v>94246</v>
      </c>
      <c r="L11" s="18">
        <v>96008</v>
      </c>
      <c r="M11" s="18">
        <v>84343</v>
      </c>
      <c r="N11" s="18">
        <v>85096</v>
      </c>
      <c r="O11" s="18">
        <f>SUM(C11:N11)</f>
        <v>1006802</v>
      </c>
      <c r="P11" s="18">
        <v>85852</v>
      </c>
      <c r="Q11" s="18">
        <v>85232</v>
      </c>
      <c r="R11" s="18">
        <v>88004</v>
      </c>
      <c r="S11" s="18">
        <v>86773</v>
      </c>
      <c r="T11" s="18">
        <v>95287</v>
      </c>
      <c r="U11" s="18">
        <v>85231</v>
      </c>
      <c r="V11" s="18">
        <v>100629</v>
      </c>
      <c r="W11" s="18">
        <v>111633</v>
      </c>
      <c r="X11" s="18">
        <v>97883</v>
      </c>
      <c r="Y11" s="18">
        <v>105359</v>
      </c>
      <c r="Z11" s="18">
        <v>96752</v>
      </c>
      <c r="AA11" s="18">
        <v>95572</v>
      </c>
      <c r="AB11" s="18">
        <f>SUM(P11:AA11)</f>
        <v>1134207</v>
      </c>
      <c r="AC11" s="18">
        <v>96699</v>
      </c>
      <c r="AD11" s="18">
        <v>93640</v>
      </c>
      <c r="AE11" s="18">
        <v>94495</v>
      </c>
      <c r="AF11" s="18">
        <v>94300</v>
      </c>
      <c r="AG11" s="18">
        <v>105273</v>
      </c>
      <c r="AH11" s="18">
        <v>97331</v>
      </c>
      <c r="AI11" s="18">
        <v>111720</v>
      </c>
      <c r="AJ11" s="18">
        <v>123394</v>
      </c>
      <c r="AK11" s="18">
        <v>117775</v>
      </c>
      <c r="AL11" s="18">
        <v>124165</v>
      </c>
      <c r="AM11" s="18">
        <v>106044</v>
      </c>
      <c r="AN11" s="18">
        <v>104377</v>
      </c>
      <c r="AO11" s="18">
        <f>SUM(AC11:AN11)</f>
        <v>1269213</v>
      </c>
      <c r="AP11" s="18">
        <v>99593</v>
      </c>
      <c r="AQ11" s="18">
        <v>96251</v>
      </c>
      <c r="AR11" s="18">
        <v>103604</v>
      </c>
      <c r="AS11" s="18">
        <v>100321</v>
      </c>
      <c r="AT11" s="18">
        <v>109652</v>
      </c>
      <c r="AU11" s="18">
        <v>102248</v>
      </c>
      <c r="AV11" s="18">
        <v>120412</v>
      </c>
      <c r="AW11" s="18">
        <v>136507</v>
      </c>
      <c r="AX11" s="18">
        <v>122116</v>
      </c>
      <c r="AY11" s="18">
        <v>128089</v>
      </c>
      <c r="AZ11" s="18">
        <v>119806</v>
      </c>
      <c r="BA11" s="18">
        <v>115475</v>
      </c>
      <c r="BB11" s="18">
        <f>SUM(AP11:BA11)</f>
        <v>1354074</v>
      </c>
      <c r="BC11" s="18">
        <v>110122</v>
      </c>
      <c r="BD11" s="18">
        <v>101130</v>
      </c>
      <c r="BE11" s="18">
        <v>100919</v>
      </c>
      <c r="BF11" s="18">
        <v>108892</v>
      </c>
      <c r="BG11" s="18">
        <v>117217</v>
      </c>
      <c r="BH11" s="18">
        <v>109837</v>
      </c>
      <c r="BI11" s="18">
        <v>130960</v>
      </c>
      <c r="BJ11" s="18">
        <v>151297</v>
      </c>
      <c r="BK11" s="18">
        <v>139671</v>
      </c>
      <c r="BL11" s="18">
        <v>152298</v>
      </c>
      <c r="BM11" s="18">
        <v>129525</v>
      </c>
      <c r="BN11" s="18">
        <v>134701</v>
      </c>
      <c r="BO11" s="18">
        <f>SUM(BC11:BN11)</f>
        <v>1486569</v>
      </c>
      <c r="BP11" s="18">
        <v>126590</v>
      </c>
      <c r="BQ11" s="18">
        <v>125292</v>
      </c>
      <c r="BR11" s="18">
        <v>120927</v>
      </c>
      <c r="BS11" s="18">
        <v>122301</v>
      </c>
      <c r="BT11" s="18">
        <v>143166</v>
      </c>
      <c r="BU11" s="18">
        <v>125146</v>
      </c>
      <c r="BV11" s="18">
        <v>145741</v>
      </c>
      <c r="BW11" s="18">
        <v>159237</v>
      </c>
      <c r="BX11" s="18">
        <v>136096</v>
      </c>
      <c r="BY11" s="18">
        <v>152265</v>
      </c>
      <c r="BZ11" s="18">
        <v>135069</v>
      </c>
      <c r="CA11" s="18">
        <v>139562</v>
      </c>
      <c r="CB11" s="18">
        <f>SUM(BP11:CA11)</f>
        <v>1631392</v>
      </c>
      <c r="CC11" s="18">
        <v>118847</v>
      </c>
      <c r="CD11" s="18">
        <v>120536</v>
      </c>
      <c r="CE11" s="18">
        <v>109407</v>
      </c>
      <c r="CF11" s="18">
        <v>116799</v>
      </c>
      <c r="CG11" s="18">
        <v>137835</v>
      </c>
      <c r="CH11" s="18">
        <v>130212</v>
      </c>
      <c r="CI11" s="18">
        <v>161167</v>
      </c>
      <c r="CJ11" s="18">
        <v>171882</v>
      </c>
      <c r="CK11" s="18">
        <v>153744</v>
      </c>
      <c r="CL11" s="18">
        <v>168555</v>
      </c>
      <c r="CM11" s="18">
        <v>149880</v>
      </c>
      <c r="CN11" s="18">
        <v>154711</v>
      </c>
      <c r="CO11" s="18">
        <f>SUM(CC11:CN11)</f>
        <v>1693575</v>
      </c>
      <c r="CP11" s="18">
        <v>149306</v>
      </c>
      <c r="CQ11" s="18">
        <v>149739</v>
      </c>
      <c r="CR11" s="18">
        <v>144939</v>
      </c>
      <c r="CS11" s="18">
        <v>149227</v>
      </c>
      <c r="CT11" s="18">
        <v>167394</v>
      </c>
      <c r="CU11" s="18">
        <v>153877</v>
      </c>
      <c r="CV11" s="18">
        <v>182424</v>
      </c>
      <c r="CW11" s="18">
        <v>202573</v>
      </c>
      <c r="CX11" s="18">
        <v>169440</v>
      </c>
      <c r="CY11" s="18">
        <v>171775</v>
      </c>
      <c r="CZ11" s="18">
        <v>159629</v>
      </c>
      <c r="DA11" s="18">
        <v>147687</v>
      </c>
      <c r="DB11" s="18">
        <f>SUM(CP11:DA11)</f>
        <v>1948010</v>
      </c>
      <c r="DC11" s="18">
        <v>134472</v>
      </c>
      <c r="DD11" s="18">
        <v>134809</v>
      </c>
      <c r="DE11" s="18">
        <v>141471</v>
      </c>
      <c r="DF11" s="18">
        <v>158033</v>
      </c>
      <c r="DG11" s="18">
        <v>179930</v>
      </c>
      <c r="DH11" s="18">
        <v>164620</v>
      </c>
      <c r="DI11" s="18">
        <v>182571</v>
      </c>
      <c r="DJ11" s="18">
        <v>198937</v>
      </c>
      <c r="DK11" s="18">
        <v>189076</v>
      </c>
      <c r="DL11" s="18">
        <v>165970</v>
      </c>
      <c r="DM11" s="18">
        <v>165664</v>
      </c>
      <c r="DN11" s="18">
        <v>169604</v>
      </c>
      <c r="DO11" s="18">
        <f>SUM(DC11:DN11)</f>
        <v>1985157</v>
      </c>
      <c r="DP11" s="18">
        <v>171709</v>
      </c>
      <c r="DQ11" s="18">
        <v>157649</v>
      </c>
      <c r="DR11" s="18">
        <v>80302</v>
      </c>
      <c r="DS11" s="18">
        <v>1469</v>
      </c>
      <c r="DT11" s="18">
        <v>1304</v>
      </c>
      <c r="DU11" s="18">
        <v>798</v>
      </c>
      <c r="DV11" s="18">
        <v>2389</v>
      </c>
      <c r="DW11" s="18">
        <v>2321</v>
      </c>
      <c r="DX11" s="18">
        <v>25953</v>
      </c>
      <c r="DY11" s="18">
        <v>42904</v>
      </c>
      <c r="DZ11" s="18">
        <v>56553</v>
      </c>
      <c r="EA11" s="18">
        <v>82225</v>
      </c>
      <c r="EB11" s="18">
        <f t="shared" ref="EB11:EB16" si="0">SUM(DP11:EA11)</f>
        <v>625576</v>
      </c>
      <c r="EC11" s="18">
        <v>78033</v>
      </c>
      <c r="ED11" s="18">
        <v>26306</v>
      </c>
      <c r="EE11" s="18">
        <v>52427</v>
      </c>
      <c r="EF11" s="18">
        <v>53919</v>
      </c>
      <c r="EG11" s="18">
        <v>70269</v>
      </c>
      <c r="EH11" s="18">
        <v>50351</v>
      </c>
      <c r="EI11" s="18">
        <v>70565</v>
      </c>
      <c r="EJ11" s="18">
        <v>105069</v>
      </c>
      <c r="EK11" s="18">
        <v>97762</v>
      </c>
      <c r="EL11" s="18">
        <v>109024</v>
      </c>
      <c r="EM11" s="18">
        <v>117961</v>
      </c>
      <c r="EN11" s="18">
        <v>114771</v>
      </c>
      <c r="EO11" s="18">
        <f t="shared" ref="EO11:EO16" si="1">SUM(EC11:EN11)</f>
        <v>946457</v>
      </c>
      <c r="EP11" s="18">
        <v>108582</v>
      </c>
      <c r="EQ11" s="18">
        <v>106563</v>
      </c>
      <c r="ER11" s="18">
        <v>116690</v>
      </c>
      <c r="ES11" s="18">
        <v>121939</v>
      </c>
      <c r="ET11" s="18">
        <v>147819</v>
      </c>
      <c r="EU11" s="18">
        <v>149660</v>
      </c>
      <c r="EV11" s="18">
        <v>160750</v>
      </c>
      <c r="EW11" s="18">
        <v>178201</v>
      </c>
      <c r="EX11" s="18">
        <v>170603</v>
      </c>
      <c r="EY11" s="18">
        <v>175815</v>
      </c>
      <c r="EZ11" s="18">
        <v>166708</v>
      </c>
      <c r="FA11" s="18">
        <v>139079</v>
      </c>
      <c r="FB11" s="18">
        <f t="shared" ref="FB11:FB16" si="2">SUM(EP11:FA11)</f>
        <v>1742409</v>
      </c>
      <c r="FC11" s="18">
        <v>120436</v>
      </c>
      <c r="FD11" s="18">
        <v>144466</v>
      </c>
      <c r="FE11" s="18">
        <v>154435</v>
      </c>
      <c r="FF11" s="18">
        <v>162475</v>
      </c>
      <c r="FG11" s="18">
        <v>167405</v>
      </c>
      <c r="FH11" s="18">
        <v>156049</v>
      </c>
      <c r="FI11" s="18">
        <v>176067</v>
      </c>
      <c r="FJ11" s="18">
        <v>186660</v>
      </c>
      <c r="FK11" s="18">
        <v>181378</v>
      </c>
      <c r="FL11" s="18">
        <v>182264</v>
      </c>
      <c r="FM11" s="18">
        <v>176072</v>
      </c>
      <c r="FN11" s="18">
        <v>189843</v>
      </c>
      <c r="FO11" s="18">
        <f t="shared" ref="FO11:FO16" si="3">SUM(FC11:FN11)</f>
        <v>1997550</v>
      </c>
      <c r="FP11" s="18">
        <v>181901</v>
      </c>
      <c r="FQ11" s="18">
        <v>167616</v>
      </c>
      <c r="FR11" s="18">
        <v>165979</v>
      </c>
      <c r="FS11" s="18">
        <v>180678</v>
      </c>
      <c r="FT11" s="18">
        <v>191361</v>
      </c>
      <c r="FU11" s="18">
        <v>177533</v>
      </c>
      <c r="FV11" s="18">
        <v>211899</v>
      </c>
      <c r="FW11" s="18">
        <v>224479</v>
      </c>
      <c r="FX11" s="18">
        <v>206476</v>
      </c>
      <c r="FY11" s="18">
        <v>213037</v>
      </c>
      <c r="FZ11" s="18">
        <v>201456</v>
      </c>
      <c r="GA11" s="18">
        <v>201149</v>
      </c>
      <c r="GB11" s="18">
        <f t="shared" ref="GB11:GB16" si="4">SUM(FP11:GA11)</f>
        <v>2323564</v>
      </c>
      <c r="GC11" s="18">
        <v>197245</v>
      </c>
      <c r="GD11" s="18">
        <v>141463</v>
      </c>
      <c r="GE11" s="18">
        <v>184009</v>
      </c>
      <c r="GF11" s="18">
        <v>202021</v>
      </c>
      <c r="GG11" s="18">
        <v>211288</v>
      </c>
      <c r="GH11" s="18">
        <v>193183</v>
      </c>
      <c r="GI11" s="18">
        <v>225283</v>
      </c>
      <c r="GJ11" s="18">
        <v>229674</v>
      </c>
      <c r="GK11" s="18">
        <v>199117</v>
      </c>
      <c r="GL11" s="18">
        <v>202512</v>
      </c>
      <c r="GM11" s="18">
        <v>194907</v>
      </c>
      <c r="GN11" s="18"/>
      <c r="GO11" s="18">
        <f t="shared" ref="GO11:GO16" si="5">SUM(GC11:GN11)</f>
        <v>2180702</v>
      </c>
    </row>
    <row r="12" spans="1:197" ht="15.9" customHeight="1">
      <c r="A12" s="17" t="s">
        <v>128</v>
      </c>
      <c r="B12" s="17" t="s">
        <v>19</v>
      </c>
      <c r="C12" s="18">
        <v>3039</v>
      </c>
      <c r="D12" s="18">
        <v>4347</v>
      </c>
      <c r="E12" s="18">
        <v>4246</v>
      </c>
      <c r="F12" s="18">
        <v>4837</v>
      </c>
      <c r="G12" s="18">
        <v>5051</v>
      </c>
      <c r="H12" s="18">
        <v>4649</v>
      </c>
      <c r="I12" s="18">
        <v>4761</v>
      </c>
      <c r="J12" s="18">
        <v>4515</v>
      </c>
      <c r="K12" s="18">
        <v>4810</v>
      </c>
      <c r="L12" s="18">
        <v>4322</v>
      </c>
      <c r="M12" s="18">
        <v>4287</v>
      </c>
      <c r="N12" s="18">
        <v>3898</v>
      </c>
      <c r="O12" s="18">
        <f>SUM(C12:N12)</f>
        <v>52762</v>
      </c>
      <c r="P12" s="18">
        <v>3903</v>
      </c>
      <c r="Q12" s="18">
        <v>4803</v>
      </c>
      <c r="R12" s="18">
        <v>5284</v>
      </c>
      <c r="S12" s="18">
        <v>6116</v>
      </c>
      <c r="T12" s="18">
        <v>6018</v>
      </c>
      <c r="U12" s="18">
        <v>5847</v>
      </c>
      <c r="V12" s="18">
        <v>6735</v>
      </c>
      <c r="W12" s="18">
        <v>6566</v>
      </c>
      <c r="X12" s="18">
        <v>6039</v>
      </c>
      <c r="Y12" s="18">
        <v>6762</v>
      </c>
      <c r="Z12" s="18">
        <v>6272</v>
      </c>
      <c r="AA12" s="18">
        <v>5935</v>
      </c>
      <c r="AB12" s="18">
        <f>SUM(P12:AA12)</f>
        <v>70280</v>
      </c>
      <c r="AC12" s="18">
        <v>5306</v>
      </c>
      <c r="AD12" s="18">
        <v>6260</v>
      </c>
      <c r="AE12" s="18">
        <v>6772</v>
      </c>
      <c r="AF12" s="18">
        <v>6328</v>
      </c>
      <c r="AG12" s="18">
        <v>6848</v>
      </c>
      <c r="AH12" s="18">
        <v>6778</v>
      </c>
      <c r="AI12" s="18">
        <v>6821</v>
      </c>
      <c r="AJ12" s="18">
        <v>6580</v>
      </c>
      <c r="AK12" s="18">
        <v>6345</v>
      </c>
      <c r="AL12" s="18">
        <v>6585</v>
      </c>
      <c r="AM12" s="18">
        <v>6170</v>
      </c>
      <c r="AN12" s="18">
        <v>5828</v>
      </c>
      <c r="AO12" s="18">
        <f>SUM(AC12:AN12)</f>
        <v>76621</v>
      </c>
      <c r="AP12" s="18">
        <v>4982</v>
      </c>
      <c r="AQ12" s="18">
        <v>5850</v>
      </c>
      <c r="AR12" s="18">
        <v>6144</v>
      </c>
      <c r="AS12" s="18">
        <v>6566</v>
      </c>
      <c r="AT12" s="18">
        <v>5977</v>
      </c>
      <c r="AU12" s="18">
        <v>6196</v>
      </c>
      <c r="AV12" s="18">
        <v>6831</v>
      </c>
      <c r="AW12" s="18">
        <v>7299</v>
      </c>
      <c r="AX12" s="18">
        <v>7004</v>
      </c>
      <c r="AY12" s="18">
        <v>11027</v>
      </c>
      <c r="AZ12" s="18">
        <v>10637</v>
      </c>
      <c r="BA12" s="18">
        <v>9896</v>
      </c>
      <c r="BB12" s="18">
        <f>SUM(AP12:BA12)</f>
        <v>88409</v>
      </c>
      <c r="BC12" s="18">
        <v>9953</v>
      </c>
      <c r="BD12" s="18">
        <v>10522</v>
      </c>
      <c r="BE12" s="18">
        <v>10522</v>
      </c>
      <c r="BF12" s="18">
        <v>12903</v>
      </c>
      <c r="BG12" s="18">
        <v>12816</v>
      </c>
      <c r="BH12" s="18">
        <v>11407</v>
      </c>
      <c r="BI12" s="18">
        <v>12016</v>
      </c>
      <c r="BJ12" s="18">
        <v>11811</v>
      </c>
      <c r="BK12" s="18">
        <v>12859</v>
      </c>
      <c r="BL12" s="18">
        <v>13773</v>
      </c>
      <c r="BM12" s="18">
        <v>12880</v>
      </c>
      <c r="BN12" s="18">
        <v>13551</v>
      </c>
      <c r="BO12" s="18">
        <f>SUM(BC12:BN12)</f>
        <v>145013</v>
      </c>
      <c r="BP12" s="18">
        <v>12733</v>
      </c>
      <c r="BQ12" s="18">
        <v>14366</v>
      </c>
      <c r="BR12" s="18">
        <v>16075</v>
      </c>
      <c r="BS12" s="18">
        <v>14875</v>
      </c>
      <c r="BT12" s="18">
        <v>17975</v>
      </c>
      <c r="BU12" s="18">
        <v>17154</v>
      </c>
      <c r="BV12" s="18">
        <v>17121</v>
      </c>
      <c r="BW12" s="18">
        <v>19012</v>
      </c>
      <c r="BX12" s="18">
        <v>16835</v>
      </c>
      <c r="BY12" s="18">
        <v>18586</v>
      </c>
      <c r="BZ12" s="18">
        <v>16715</v>
      </c>
      <c r="CA12" s="18">
        <v>17362</v>
      </c>
      <c r="CB12" s="18">
        <f>SUM(BP12:CA12)</f>
        <v>198809</v>
      </c>
      <c r="CC12" s="18">
        <v>17484</v>
      </c>
      <c r="CD12" s="18">
        <v>19395</v>
      </c>
      <c r="CE12" s="18">
        <v>21257</v>
      </c>
      <c r="CF12" s="18">
        <v>19928</v>
      </c>
      <c r="CG12" s="18">
        <v>19408</v>
      </c>
      <c r="CH12" s="18">
        <v>20213</v>
      </c>
      <c r="CI12" s="18">
        <v>20829</v>
      </c>
      <c r="CJ12" s="18">
        <v>22465</v>
      </c>
      <c r="CK12" s="18">
        <v>20604</v>
      </c>
      <c r="CL12" s="18">
        <v>19809</v>
      </c>
      <c r="CM12" s="18">
        <v>18983</v>
      </c>
      <c r="CN12" s="18">
        <v>21454</v>
      </c>
      <c r="CO12" s="18">
        <f>SUM(CC12:CN12)</f>
        <v>241829</v>
      </c>
      <c r="CP12" s="18">
        <v>20342</v>
      </c>
      <c r="CQ12" s="18">
        <v>20843</v>
      </c>
      <c r="CR12" s="18">
        <v>20178</v>
      </c>
      <c r="CS12" s="18">
        <v>19755</v>
      </c>
      <c r="CT12" s="18">
        <v>22255</v>
      </c>
      <c r="CU12" s="18">
        <v>20800</v>
      </c>
      <c r="CV12" s="18">
        <v>21360</v>
      </c>
      <c r="CW12" s="18">
        <v>20857</v>
      </c>
      <c r="CX12" s="18">
        <v>18378</v>
      </c>
      <c r="CY12" s="18">
        <v>17723</v>
      </c>
      <c r="CZ12" s="18">
        <v>16961</v>
      </c>
      <c r="DA12" s="18">
        <v>19178</v>
      </c>
      <c r="DB12" s="18">
        <f>SUM(CP12:DA12)</f>
        <v>238630</v>
      </c>
      <c r="DC12" s="18">
        <v>18570</v>
      </c>
      <c r="DD12" s="18">
        <v>19584</v>
      </c>
      <c r="DE12" s="18">
        <v>21406</v>
      </c>
      <c r="DF12" s="18">
        <v>20771</v>
      </c>
      <c r="DG12" s="18">
        <v>21980</v>
      </c>
      <c r="DH12" s="18">
        <v>10370</v>
      </c>
      <c r="DI12" s="18">
        <v>23029</v>
      </c>
      <c r="DJ12" s="18">
        <v>29603</v>
      </c>
      <c r="DK12" s="18">
        <v>26708</v>
      </c>
      <c r="DL12" s="18">
        <v>26199</v>
      </c>
      <c r="DM12" s="18">
        <v>27663</v>
      </c>
      <c r="DN12" s="18">
        <v>30350</v>
      </c>
      <c r="DO12" s="18">
        <f>SUM(DC12:DN12)</f>
        <v>276233</v>
      </c>
      <c r="DP12" s="18">
        <v>29144</v>
      </c>
      <c r="DQ12" s="18">
        <v>29147</v>
      </c>
      <c r="DR12" s="18">
        <v>15177</v>
      </c>
      <c r="DS12" s="18">
        <v>26</v>
      </c>
      <c r="DT12" s="18">
        <v>49</v>
      </c>
      <c r="DU12" s="18">
        <v>129</v>
      </c>
      <c r="DV12" s="18">
        <v>1430</v>
      </c>
      <c r="DW12" s="18">
        <v>1507</v>
      </c>
      <c r="DX12" s="18">
        <v>83</v>
      </c>
      <c r="DY12" s="18">
        <v>4076</v>
      </c>
      <c r="DZ12" s="18">
        <v>7883</v>
      </c>
      <c r="EA12" s="18">
        <v>12512</v>
      </c>
      <c r="EB12" s="18">
        <f t="shared" si="0"/>
        <v>101163</v>
      </c>
      <c r="EC12" s="18">
        <v>12744</v>
      </c>
      <c r="ED12" s="18">
        <v>3410</v>
      </c>
      <c r="EE12" s="18">
        <v>7828</v>
      </c>
      <c r="EF12" s="18">
        <v>9262</v>
      </c>
      <c r="EG12" s="18">
        <v>11646</v>
      </c>
      <c r="EH12" s="18">
        <v>14332</v>
      </c>
      <c r="EI12" s="18">
        <v>19300</v>
      </c>
      <c r="EJ12" s="18">
        <v>21866</v>
      </c>
      <c r="EK12" s="18">
        <v>20235</v>
      </c>
      <c r="EL12" s="18">
        <v>20825</v>
      </c>
      <c r="EM12" s="18">
        <v>22365</v>
      </c>
      <c r="EN12" s="18">
        <v>21382</v>
      </c>
      <c r="EO12" s="18">
        <f t="shared" si="1"/>
        <v>185195</v>
      </c>
      <c r="EP12" s="18">
        <v>19556</v>
      </c>
      <c r="EQ12" s="18">
        <v>20042</v>
      </c>
      <c r="ER12" s="18">
        <v>20853</v>
      </c>
      <c r="ES12" s="18">
        <v>25192</v>
      </c>
      <c r="ET12" s="18">
        <v>26945</v>
      </c>
      <c r="EU12" s="18">
        <v>26177</v>
      </c>
      <c r="EV12" s="18">
        <v>29758</v>
      </c>
      <c r="EW12" s="18">
        <v>31003</v>
      </c>
      <c r="EX12" s="18">
        <v>29502</v>
      </c>
      <c r="EY12" s="18">
        <v>32404</v>
      </c>
      <c r="EZ12" s="18">
        <v>29901</v>
      </c>
      <c r="FA12" s="18">
        <v>26023</v>
      </c>
      <c r="FB12" s="18">
        <f t="shared" si="2"/>
        <v>317356</v>
      </c>
      <c r="FC12" s="18">
        <v>25861</v>
      </c>
      <c r="FD12" s="18">
        <v>27265</v>
      </c>
      <c r="FE12" s="18">
        <v>30585</v>
      </c>
      <c r="FF12" s="18">
        <v>29669</v>
      </c>
      <c r="FG12" s="18">
        <v>30870</v>
      </c>
      <c r="FH12" s="18">
        <v>29312</v>
      </c>
      <c r="FI12" s="18">
        <v>28427</v>
      </c>
      <c r="FJ12" s="18">
        <v>28820</v>
      </c>
      <c r="FK12" s="18">
        <v>30949</v>
      </c>
      <c r="FL12" s="18">
        <v>29019</v>
      </c>
      <c r="FM12" s="18">
        <v>29464</v>
      </c>
      <c r="FN12" s="18">
        <v>36493</v>
      </c>
      <c r="FO12" s="18">
        <f t="shared" si="3"/>
        <v>356734</v>
      </c>
      <c r="FP12" s="18">
        <v>32686</v>
      </c>
      <c r="FQ12" s="18">
        <v>30551</v>
      </c>
      <c r="FR12" s="18">
        <v>33664</v>
      </c>
      <c r="FS12" s="18">
        <v>29787</v>
      </c>
      <c r="FT12" s="18">
        <v>32478</v>
      </c>
      <c r="FU12" s="18">
        <v>29700</v>
      </c>
      <c r="FV12" s="18">
        <v>36120</v>
      </c>
      <c r="FW12" s="18">
        <v>37026</v>
      </c>
      <c r="FX12" s="18">
        <v>31871</v>
      </c>
      <c r="FY12" s="18">
        <v>38125</v>
      </c>
      <c r="FZ12" s="18">
        <v>36481</v>
      </c>
      <c r="GA12" s="18">
        <v>43012</v>
      </c>
      <c r="GB12" s="18">
        <f t="shared" si="4"/>
        <v>411501</v>
      </c>
      <c r="GC12" s="18">
        <v>43302</v>
      </c>
      <c r="GD12" s="18">
        <v>35524</v>
      </c>
      <c r="GE12" s="18">
        <v>40662</v>
      </c>
      <c r="GF12" s="18">
        <v>39696</v>
      </c>
      <c r="GG12" s="18">
        <v>42753</v>
      </c>
      <c r="GH12" s="18">
        <v>38810</v>
      </c>
      <c r="GI12" s="18">
        <v>42131</v>
      </c>
      <c r="GJ12" s="18">
        <v>44340</v>
      </c>
      <c r="GK12" s="18">
        <v>39214</v>
      </c>
      <c r="GL12" s="18">
        <v>37945</v>
      </c>
      <c r="GM12" s="18">
        <v>40660</v>
      </c>
      <c r="GN12" s="18"/>
      <c r="GO12" s="18">
        <f t="shared" si="5"/>
        <v>445037</v>
      </c>
    </row>
    <row r="13" spans="1:197" ht="15.9" customHeight="1">
      <c r="A13" s="17" t="s">
        <v>129</v>
      </c>
      <c r="B13" s="17" t="s">
        <v>20</v>
      </c>
      <c r="C13" s="18">
        <v>17020</v>
      </c>
      <c r="D13" s="18">
        <v>21749</v>
      </c>
      <c r="E13" s="18">
        <v>24643</v>
      </c>
      <c r="F13" s="18">
        <v>24414</v>
      </c>
      <c r="G13" s="18">
        <v>24218</v>
      </c>
      <c r="H13" s="18">
        <v>15893</v>
      </c>
      <c r="I13" s="18">
        <v>18427</v>
      </c>
      <c r="J13" s="18">
        <v>21201</v>
      </c>
      <c r="K13" s="18">
        <v>20274</v>
      </c>
      <c r="L13" s="18">
        <v>23281</v>
      </c>
      <c r="M13" s="18">
        <v>22849</v>
      </c>
      <c r="N13" s="18">
        <v>19747</v>
      </c>
      <c r="O13" s="18">
        <f>SUM(C13:N13)</f>
        <v>253716</v>
      </c>
      <c r="P13" s="18">
        <v>21377</v>
      </c>
      <c r="Q13" s="18">
        <v>27405</v>
      </c>
      <c r="R13" s="18">
        <v>25191</v>
      </c>
      <c r="S13" s="18">
        <v>25104</v>
      </c>
      <c r="T13" s="18">
        <v>28618</v>
      </c>
      <c r="U13" s="18">
        <v>26835</v>
      </c>
      <c r="V13" s="18">
        <v>28198</v>
      </c>
      <c r="W13" s="18">
        <v>27928</v>
      </c>
      <c r="X13" s="18">
        <v>28062</v>
      </c>
      <c r="Y13" s="18">
        <v>30511</v>
      </c>
      <c r="Z13" s="18">
        <v>28659</v>
      </c>
      <c r="AA13" s="18">
        <v>28157</v>
      </c>
      <c r="AB13" s="18">
        <f>SUM(P13:AA13)</f>
        <v>326045</v>
      </c>
      <c r="AC13" s="18">
        <v>27849</v>
      </c>
      <c r="AD13" s="18">
        <v>29347</v>
      </c>
      <c r="AE13" s="18">
        <v>27953</v>
      </c>
      <c r="AF13" s="18">
        <v>27608</v>
      </c>
      <c r="AG13" s="18">
        <v>30564</v>
      </c>
      <c r="AH13" s="18">
        <v>29155</v>
      </c>
      <c r="AI13" s="18">
        <v>30729</v>
      </c>
      <c r="AJ13" s="18">
        <v>30930</v>
      </c>
      <c r="AK13" s="18">
        <v>30529</v>
      </c>
      <c r="AL13" s="18">
        <v>32396</v>
      </c>
      <c r="AM13" s="18">
        <v>28821</v>
      </c>
      <c r="AN13" s="18">
        <v>26805</v>
      </c>
      <c r="AO13" s="18">
        <f>SUM(AC13:AN13)</f>
        <v>352686</v>
      </c>
      <c r="AP13" s="18">
        <v>28574</v>
      </c>
      <c r="AQ13" s="18">
        <v>29824</v>
      </c>
      <c r="AR13" s="18">
        <v>31685</v>
      </c>
      <c r="AS13" s="18">
        <v>28600</v>
      </c>
      <c r="AT13" s="18">
        <v>30714</v>
      </c>
      <c r="AU13" s="18">
        <v>30790</v>
      </c>
      <c r="AV13" s="18">
        <v>30864</v>
      </c>
      <c r="AW13" s="18">
        <v>34597</v>
      </c>
      <c r="AX13" s="18">
        <v>33053</v>
      </c>
      <c r="AY13" s="18">
        <v>34225</v>
      </c>
      <c r="AZ13" s="18">
        <v>31520</v>
      </c>
      <c r="BA13" s="18">
        <v>30570</v>
      </c>
      <c r="BB13" s="18">
        <f>SUM(AP13:BA13)</f>
        <v>375016</v>
      </c>
      <c r="BC13" s="18">
        <v>33002</v>
      </c>
      <c r="BD13" s="18">
        <v>38099</v>
      </c>
      <c r="BE13" s="18">
        <v>34059</v>
      </c>
      <c r="BF13" s="18">
        <v>34596</v>
      </c>
      <c r="BG13" s="18">
        <v>37606</v>
      </c>
      <c r="BH13" s="18">
        <v>35441</v>
      </c>
      <c r="BI13" s="18">
        <v>36884</v>
      </c>
      <c r="BJ13" s="18">
        <v>38897</v>
      </c>
      <c r="BK13" s="18">
        <v>37382</v>
      </c>
      <c r="BL13" s="18">
        <v>39870</v>
      </c>
      <c r="BM13" s="18">
        <v>38737</v>
      </c>
      <c r="BN13" s="18">
        <v>35816</v>
      </c>
      <c r="BO13" s="18">
        <f>SUM(BC13:BN13)</f>
        <v>440389</v>
      </c>
      <c r="BP13" s="18">
        <v>34700</v>
      </c>
      <c r="BQ13" s="18">
        <v>40882</v>
      </c>
      <c r="BR13" s="18">
        <v>37308</v>
      </c>
      <c r="BS13" s="18">
        <v>36447</v>
      </c>
      <c r="BT13" s="18">
        <v>41579</v>
      </c>
      <c r="BU13" s="18">
        <v>38679</v>
      </c>
      <c r="BV13" s="18">
        <v>40135</v>
      </c>
      <c r="BW13" s="18">
        <v>41712</v>
      </c>
      <c r="BX13" s="18">
        <v>41406</v>
      </c>
      <c r="BY13" s="18">
        <v>42627</v>
      </c>
      <c r="BZ13" s="18">
        <v>37119</v>
      </c>
      <c r="CA13" s="18">
        <v>35820</v>
      </c>
      <c r="CB13" s="18">
        <f>SUM(BP13:CA13)</f>
        <v>468414</v>
      </c>
      <c r="CC13" s="18">
        <v>35043</v>
      </c>
      <c r="CD13" s="18">
        <v>37756</v>
      </c>
      <c r="CE13" s="18">
        <v>34808</v>
      </c>
      <c r="CF13" s="18">
        <v>33411</v>
      </c>
      <c r="CG13" s="18">
        <v>37189</v>
      </c>
      <c r="CH13" s="18">
        <v>36445</v>
      </c>
      <c r="CI13" s="18">
        <v>38870</v>
      </c>
      <c r="CJ13" s="18">
        <v>40612</v>
      </c>
      <c r="CK13" s="18">
        <v>38767</v>
      </c>
      <c r="CL13" s="18">
        <v>39631</v>
      </c>
      <c r="CM13" s="18">
        <v>35962</v>
      </c>
      <c r="CN13" s="18">
        <v>35926</v>
      </c>
      <c r="CO13" s="18">
        <f>SUM(CC13:CN13)</f>
        <v>444420</v>
      </c>
      <c r="CP13" s="18">
        <v>34100</v>
      </c>
      <c r="CQ13" s="18">
        <v>36622</v>
      </c>
      <c r="CR13" s="18">
        <v>34873</v>
      </c>
      <c r="CS13" s="32">
        <v>35466</v>
      </c>
      <c r="CT13" s="18">
        <v>38776</v>
      </c>
      <c r="CU13" s="18">
        <v>40733</v>
      </c>
      <c r="CV13" s="18">
        <v>45403</v>
      </c>
      <c r="CW13" s="18">
        <v>47687</v>
      </c>
      <c r="CX13" s="18">
        <v>43752</v>
      </c>
      <c r="CY13" s="18">
        <v>44611</v>
      </c>
      <c r="CZ13" s="18">
        <v>42502</v>
      </c>
      <c r="DA13" s="18">
        <v>38651</v>
      </c>
      <c r="DB13" s="18">
        <f>SUM(CP13:DA13)</f>
        <v>483176</v>
      </c>
      <c r="DC13" s="18">
        <v>35696</v>
      </c>
      <c r="DD13" s="18">
        <v>37366</v>
      </c>
      <c r="DE13" s="18">
        <v>36687</v>
      </c>
      <c r="DF13" s="18">
        <v>34488</v>
      </c>
      <c r="DG13" s="18">
        <v>38788</v>
      </c>
      <c r="DH13" s="18">
        <v>35859</v>
      </c>
      <c r="DI13" s="18">
        <v>39495</v>
      </c>
      <c r="DJ13" s="18">
        <v>44575</v>
      </c>
      <c r="DK13" s="18">
        <v>40503</v>
      </c>
      <c r="DL13" s="18">
        <v>42880</v>
      </c>
      <c r="DM13" s="18">
        <v>41677</v>
      </c>
      <c r="DN13" s="18">
        <v>38652</v>
      </c>
      <c r="DO13" s="18">
        <f>SUM(DC13:DN13)</f>
        <v>466666</v>
      </c>
      <c r="DP13" s="18">
        <v>41675</v>
      </c>
      <c r="DQ13" s="18">
        <v>47474</v>
      </c>
      <c r="DR13" s="18">
        <v>26393</v>
      </c>
      <c r="DS13" s="18">
        <v>119</v>
      </c>
      <c r="DT13" s="18">
        <v>465</v>
      </c>
      <c r="DU13" s="18">
        <v>477</v>
      </c>
      <c r="DV13" s="18">
        <v>4749</v>
      </c>
      <c r="DW13" s="18">
        <v>1907</v>
      </c>
      <c r="DX13" s="18">
        <v>967</v>
      </c>
      <c r="DY13" s="18">
        <v>12788</v>
      </c>
      <c r="DZ13" s="18">
        <v>20867</v>
      </c>
      <c r="EA13" s="18">
        <v>30864</v>
      </c>
      <c r="EB13" s="18">
        <f t="shared" si="0"/>
        <v>188745</v>
      </c>
      <c r="EC13" s="18">
        <v>30525</v>
      </c>
      <c r="ED13" s="18">
        <v>11865</v>
      </c>
      <c r="EE13" s="18">
        <v>19885</v>
      </c>
      <c r="EF13" s="18">
        <v>21863</v>
      </c>
      <c r="EG13" s="18">
        <v>26900</v>
      </c>
      <c r="EH13" s="18">
        <v>29607</v>
      </c>
      <c r="EI13" s="18">
        <v>36838</v>
      </c>
      <c r="EJ13" s="18">
        <v>42895</v>
      </c>
      <c r="EK13" s="18">
        <v>37987</v>
      </c>
      <c r="EL13" s="18">
        <v>41945</v>
      </c>
      <c r="EM13" s="18">
        <v>42902</v>
      </c>
      <c r="EN13" s="18">
        <v>42478</v>
      </c>
      <c r="EO13" s="18">
        <f t="shared" si="1"/>
        <v>385690</v>
      </c>
      <c r="EP13" s="18">
        <v>40866</v>
      </c>
      <c r="EQ13" s="18">
        <v>41158</v>
      </c>
      <c r="ER13" s="18">
        <v>44685</v>
      </c>
      <c r="ES13" s="18">
        <v>40765</v>
      </c>
      <c r="ET13" s="18">
        <v>22067</v>
      </c>
      <c r="EU13" s="18">
        <v>17051</v>
      </c>
      <c r="EV13" s="18">
        <v>49792</v>
      </c>
      <c r="EW13" s="18">
        <v>53084</v>
      </c>
      <c r="EX13" s="18">
        <v>32153</v>
      </c>
      <c r="EY13" s="18">
        <v>51295</v>
      </c>
      <c r="EZ13" s="18">
        <v>51341</v>
      </c>
      <c r="FA13" s="18">
        <v>45770</v>
      </c>
      <c r="FB13" s="18">
        <f t="shared" si="2"/>
        <v>490027</v>
      </c>
      <c r="FC13" s="18">
        <v>8298</v>
      </c>
      <c r="FD13" s="18">
        <v>0</v>
      </c>
      <c r="FE13" s="18">
        <v>0</v>
      </c>
      <c r="FF13" s="18">
        <v>4474</v>
      </c>
      <c r="FG13" s="18">
        <v>33837</v>
      </c>
      <c r="FH13" s="18">
        <v>37720</v>
      </c>
      <c r="FI13" s="18">
        <v>44197</v>
      </c>
      <c r="FJ13" s="18">
        <v>47289</v>
      </c>
      <c r="FK13" s="18">
        <v>44403</v>
      </c>
      <c r="FL13" s="18">
        <v>43761</v>
      </c>
      <c r="FM13" s="18">
        <v>42684</v>
      </c>
      <c r="FN13" s="18">
        <v>46954</v>
      </c>
      <c r="FO13" s="18">
        <f t="shared" si="3"/>
        <v>353617</v>
      </c>
      <c r="FP13" s="18">
        <v>46290</v>
      </c>
      <c r="FQ13" s="18">
        <v>46336</v>
      </c>
      <c r="FR13" s="18">
        <v>42004</v>
      </c>
      <c r="FS13" s="18">
        <v>47940</v>
      </c>
      <c r="FT13" s="18">
        <v>49146</v>
      </c>
      <c r="FU13" s="18">
        <v>43121</v>
      </c>
      <c r="FV13" s="18">
        <v>45904</v>
      </c>
      <c r="FW13" s="18">
        <v>54461</v>
      </c>
      <c r="FX13" s="18">
        <v>57391</v>
      </c>
      <c r="FY13" s="18">
        <v>52760</v>
      </c>
      <c r="FZ13" s="18">
        <v>59149</v>
      </c>
      <c r="GA13" s="18">
        <v>59568</v>
      </c>
      <c r="GB13" s="18">
        <f t="shared" si="4"/>
        <v>604070</v>
      </c>
      <c r="GC13" s="18">
        <v>62809</v>
      </c>
      <c r="GD13" s="18">
        <v>55971</v>
      </c>
      <c r="GE13" s="18">
        <v>57298</v>
      </c>
      <c r="GF13" s="18">
        <v>53550</v>
      </c>
      <c r="GG13" s="18">
        <v>55212</v>
      </c>
      <c r="GH13" s="18">
        <v>50141</v>
      </c>
      <c r="GI13" s="18">
        <v>58834</v>
      </c>
      <c r="GJ13" s="18">
        <v>58715</v>
      </c>
      <c r="GK13" s="18">
        <v>51789</v>
      </c>
      <c r="GL13" s="18">
        <v>52334</v>
      </c>
      <c r="GM13" s="18">
        <v>53733</v>
      </c>
      <c r="GN13" s="18"/>
      <c r="GO13" s="18">
        <f t="shared" si="5"/>
        <v>610386</v>
      </c>
    </row>
    <row r="14" spans="1:197" ht="15.9" customHeight="1">
      <c r="A14" s="17" t="s">
        <v>130</v>
      </c>
      <c r="B14" s="17" t="s">
        <v>21</v>
      </c>
      <c r="C14" s="18">
        <v>11210</v>
      </c>
      <c r="D14" s="18">
        <v>11174</v>
      </c>
      <c r="E14" s="18">
        <v>12293</v>
      </c>
      <c r="F14" s="18">
        <v>15565</v>
      </c>
      <c r="G14" s="18">
        <v>16019</v>
      </c>
      <c r="H14" s="18">
        <v>16155</v>
      </c>
      <c r="I14" s="18">
        <v>20229</v>
      </c>
      <c r="J14" s="18">
        <v>21825</v>
      </c>
      <c r="K14" s="18">
        <v>16076</v>
      </c>
      <c r="L14" s="18">
        <v>19245</v>
      </c>
      <c r="M14" s="18">
        <v>17480</v>
      </c>
      <c r="N14" s="18">
        <v>15756</v>
      </c>
      <c r="O14" s="18">
        <f>SUM(C14:N14)</f>
        <v>193027</v>
      </c>
      <c r="P14" s="18">
        <v>15166</v>
      </c>
      <c r="Q14" s="18">
        <v>15457</v>
      </c>
      <c r="R14" s="18">
        <v>16040</v>
      </c>
      <c r="S14" s="18">
        <v>18318</v>
      </c>
      <c r="T14" s="18">
        <v>21131</v>
      </c>
      <c r="U14" s="18">
        <v>20904</v>
      </c>
      <c r="V14" s="18">
        <v>25285</v>
      </c>
      <c r="W14" s="18">
        <v>26893</v>
      </c>
      <c r="X14" s="18">
        <v>22050</v>
      </c>
      <c r="Y14" s="18">
        <v>22372</v>
      </c>
      <c r="Z14" s="18">
        <v>20968</v>
      </c>
      <c r="AA14" s="18">
        <v>19810</v>
      </c>
      <c r="AB14" s="18">
        <f>SUM(P14:AA14)</f>
        <v>244394</v>
      </c>
      <c r="AC14" s="18">
        <v>19719</v>
      </c>
      <c r="AD14" s="18">
        <v>18751</v>
      </c>
      <c r="AE14" s="18">
        <v>19976</v>
      </c>
      <c r="AF14" s="18">
        <v>20560</v>
      </c>
      <c r="AG14" s="18">
        <v>23269</v>
      </c>
      <c r="AH14" s="18">
        <v>22230</v>
      </c>
      <c r="AI14" s="18">
        <v>27113</v>
      </c>
      <c r="AJ14" s="18">
        <v>27725</v>
      </c>
      <c r="AK14" s="18">
        <v>24068</v>
      </c>
      <c r="AL14" s="18">
        <v>27539</v>
      </c>
      <c r="AM14" s="18">
        <v>23304</v>
      </c>
      <c r="AN14" s="18">
        <v>21393</v>
      </c>
      <c r="AO14" s="18">
        <f>SUM(AC14:AN14)</f>
        <v>275647</v>
      </c>
      <c r="AP14" s="18">
        <v>21028</v>
      </c>
      <c r="AQ14" s="18">
        <v>17682</v>
      </c>
      <c r="AR14" s="18">
        <v>19607</v>
      </c>
      <c r="AS14" s="18">
        <v>22463</v>
      </c>
      <c r="AT14" s="18">
        <v>22612</v>
      </c>
      <c r="AU14" s="18">
        <v>22307</v>
      </c>
      <c r="AV14" s="18">
        <v>26038</v>
      </c>
      <c r="AW14" s="18">
        <v>27126</v>
      </c>
      <c r="AX14" s="18">
        <v>23971</v>
      </c>
      <c r="AY14" s="18">
        <v>24501</v>
      </c>
      <c r="AZ14" s="18">
        <v>22534</v>
      </c>
      <c r="BA14" s="18">
        <v>21350</v>
      </c>
      <c r="BB14" s="18">
        <f>SUM(AP14:BA14)</f>
        <v>271219</v>
      </c>
      <c r="BC14" s="18">
        <v>19739</v>
      </c>
      <c r="BD14" s="18">
        <v>17425</v>
      </c>
      <c r="BE14" s="18">
        <v>19421</v>
      </c>
      <c r="BF14" s="18">
        <v>21353</v>
      </c>
      <c r="BG14" s="18">
        <v>23407</v>
      </c>
      <c r="BH14" s="18">
        <v>22609</v>
      </c>
      <c r="BI14" s="18">
        <v>27734</v>
      </c>
      <c r="BJ14" s="18">
        <v>29253</v>
      </c>
      <c r="BK14" s="18">
        <v>25417</v>
      </c>
      <c r="BL14" s="18">
        <v>25807</v>
      </c>
      <c r="BM14" s="18">
        <v>22445</v>
      </c>
      <c r="BN14" s="18">
        <v>21769</v>
      </c>
      <c r="BO14" s="18">
        <f>SUM(BC14:BN14)</f>
        <v>276379</v>
      </c>
      <c r="BP14" s="18">
        <v>21026</v>
      </c>
      <c r="BQ14" s="18">
        <v>19351</v>
      </c>
      <c r="BR14" s="18">
        <v>22633</v>
      </c>
      <c r="BS14" s="18">
        <v>22276</v>
      </c>
      <c r="BT14" s="18">
        <v>25914</v>
      </c>
      <c r="BU14" s="18">
        <v>23587</v>
      </c>
      <c r="BV14" s="18">
        <v>28275</v>
      </c>
      <c r="BW14" s="18">
        <v>31674</v>
      </c>
      <c r="BX14" s="18">
        <v>25976</v>
      </c>
      <c r="BY14" s="18">
        <v>27291</v>
      </c>
      <c r="BZ14" s="18">
        <v>22833</v>
      </c>
      <c r="CA14" s="18">
        <v>22291</v>
      </c>
      <c r="CB14" s="18">
        <f>SUM(BP14:CA14)</f>
        <v>293127</v>
      </c>
      <c r="CC14" s="18">
        <v>21051</v>
      </c>
      <c r="CD14" s="18">
        <v>19850</v>
      </c>
      <c r="CE14" s="18">
        <v>21053</v>
      </c>
      <c r="CF14" s="18">
        <v>23271</v>
      </c>
      <c r="CG14" s="18">
        <v>25391</v>
      </c>
      <c r="CH14" s="18">
        <v>24913</v>
      </c>
      <c r="CI14" s="18">
        <v>29712</v>
      </c>
      <c r="CJ14" s="18">
        <v>31246</v>
      </c>
      <c r="CK14" s="18">
        <v>26945</v>
      </c>
      <c r="CL14" s="18">
        <v>27070</v>
      </c>
      <c r="CM14" s="18">
        <v>24626</v>
      </c>
      <c r="CN14" s="18">
        <v>24882</v>
      </c>
      <c r="CO14" s="18">
        <f>SUM(CC14:CN14)</f>
        <v>300010</v>
      </c>
      <c r="CP14" s="18">
        <v>25639</v>
      </c>
      <c r="CQ14" s="18">
        <v>21804</v>
      </c>
      <c r="CR14" s="18">
        <v>25465</v>
      </c>
      <c r="CS14" s="18">
        <v>25970</v>
      </c>
      <c r="CT14" s="18">
        <v>29500</v>
      </c>
      <c r="CU14" s="18">
        <v>28109</v>
      </c>
      <c r="CV14" s="18">
        <v>32730</v>
      </c>
      <c r="CW14" s="18">
        <v>33547</v>
      </c>
      <c r="CX14" s="18">
        <v>30965</v>
      </c>
      <c r="CY14" s="18">
        <v>28812</v>
      </c>
      <c r="CZ14" s="18">
        <v>25892</v>
      </c>
      <c r="DA14" s="18">
        <v>24592</v>
      </c>
      <c r="DB14" s="18">
        <f>SUM(CP14:DA14)</f>
        <v>333025</v>
      </c>
      <c r="DC14" s="18">
        <v>22916</v>
      </c>
      <c r="DD14" s="18">
        <v>22173</v>
      </c>
      <c r="DE14" s="18">
        <v>24064</v>
      </c>
      <c r="DF14" s="18">
        <v>26077</v>
      </c>
      <c r="DG14" s="18">
        <v>27506</v>
      </c>
      <c r="DH14" s="18">
        <v>26101</v>
      </c>
      <c r="DI14" s="18">
        <v>30744</v>
      </c>
      <c r="DJ14" s="18">
        <v>33606</v>
      </c>
      <c r="DK14" s="18">
        <v>30777</v>
      </c>
      <c r="DL14" s="18">
        <v>33381</v>
      </c>
      <c r="DM14" s="18">
        <v>30183</v>
      </c>
      <c r="DN14" s="18">
        <v>29202</v>
      </c>
      <c r="DO14" s="18">
        <f>SUM(DC14:DN14)</f>
        <v>336730</v>
      </c>
      <c r="DP14" s="18">
        <v>28312</v>
      </c>
      <c r="DQ14" s="18">
        <v>28635</v>
      </c>
      <c r="DR14" s="18">
        <v>15359</v>
      </c>
      <c r="DS14" s="18">
        <v>356</v>
      </c>
      <c r="DT14" s="18">
        <v>941</v>
      </c>
      <c r="DU14" s="18">
        <v>260</v>
      </c>
      <c r="DV14" s="18">
        <v>0</v>
      </c>
      <c r="DW14" s="18">
        <v>29</v>
      </c>
      <c r="DX14" s="18">
        <v>1</v>
      </c>
      <c r="DY14" s="18">
        <v>7775</v>
      </c>
      <c r="DZ14" s="18">
        <v>11265</v>
      </c>
      <c r="EA14" s="18">
        <v>13854</v>
      </c>
      <c r="EB14" s="18">
        <f t="shared" si="0"/>
        <v>106787</v>
      </c>
      <c r="EC14" s="18">
        <v>13510</v>
      </c>
      <c r="ED14" s="18">
        <v>5836</v>
      </c>
      <c r="EE14" s="18">
        <v>9353</v>
      </c>
      <c r="EF14" s="18">
        <v>4828</v>
      </c>
      <c r="EG14" s="18">
        <v>13513</v>
      </c>
      <c r="EH14" s="18">
        <v>15528</v>
      </c>
      <c r="EI14" s="18">
        <v>18534</v>
      </c>
      <c r="EJ14" s="18">
        <v>21826</v>
      </c>
      <c r="EK14" s="18">
        <v>21700</v>
      </c>
      <c r="EL14" s="18">
        <v>22122</v>
      </c>
      <c r="EM14" s="18">
        <v>21811</v>
      </c>
      <c r="EN14" s="18">
        <v>22090</v>
      </c>
      <c r="EO14" s="18">
        <f t="shared" si="1"/>
        <v>190651</v>
      </c>
      <c r="EP14" s="18">
        <v>20316</v>
      </c>
      <c r="EQ14" s="18">
        <v>21345</v>
      </c>
      <c r="ER14" s="18">
        <v>21521</v>
      </c>
      <c r="ES14" s="18">
        <v>20122</v>
      </c>
      <c r="ET14" s="18">
        <v>23998</v>
      </c>
      <c r="EU14" s="18">
        <v>25910</v>
      </c>
      <c r="EV14" s="18">
        <v>32205</v>
      </c>
      <c r="EW14" s="18">
        <v>31905</v>
      </c>
      <c r="EX14" s="18">
        <v>30145</v>
      </c>
      <c r="EY14" s="18">
        <v>31681</v>
      </c>
      <c r="EZ14" s="18">
        <v>27249</v>
      </c>
      <c r="FA14" s="18">
        <v>27991</v>
      </c>
      <c r="FB14" s="18">
        <f t="shared" si="2"/>
        <v>314388</v>
      </c>
      <c r="FC14" s="18">
        <v>24896</v>
      </c>
      <c r="FD14" s="18">
        <v>18977</v>
      </c>
      <c r="FE14" s="18">
        <v>22261</v>
      </c>
      <c r="FF14" s="18">
        <v>26027</v>
      </c>
      <c r="FG14" s="18">
        <v>28047</v>
      </c>
      <c r="FH14" s="18">
        <v>25936</v>
      </c>
      <c r="FI14" s="18">
        <v>31285</v>
      </c>
      <c r="FJ14" s="18">
        <v>31758</v>
      </c>
      <c r="FK14" s="18">
        <v>32319</v>
      </c>
      <c r="FL14" s="18">
        <v>31053</v>
      </c>
      <c r="FM14" s="18">
        <v>28850</v>
      </c>
      <c r="FN14" s="18">
        <v>26753</v>
      </c>
      <c r="FO14" s="18">
        <f t="shared" si="3"/>
        <v>328162</v>
      </c>
      <c r="FP14" s="18">
        <v>27533</v>
      </c>
      <c r="FQ14" s="18">
        <v>26113</v>
      </c>
      <c r="FR14" s="18">
        <v>30754</v>
      </c>
      <c r="FS14" s="18">
        <v>30418</v>
      </c>
      <c r="FT14" s="18">
        <v>33645</v>
      </c>
      <c r="FU14" s="18">
        <v>28605</v>
      </c>
      <c r="FV14" s="18">
        <v>32614</v>
      </c>
      <c r="FW14" s="18">
        <v>32351</v>
      </c>
      <c r="FX14" s="18">
        <v>31451</v>
      </c>
      <c r="FY14" s="18">
        <v>35859</v>
      </c>
      <c r="FZ14" s="18">
        <v>36042</v>
      </c>
      <c r="GA14" s="18">
        <v>37381</v>
      </c>
      <c r="GB14" s="18">
        <f t="shared" si="4"/>
        <v>382766</v>
      </c>
      <c r="GC14" s="18">
        <v>31589</v>
      </c>
      <c r="GD14" s="18">
        <v>32604</v>
      </c>
      <c r="GE14" s="18">
        <v>35141</v>
      </c>
      <c r="GF14" s="18">
        <v>50241</v>
      </c>
      <c r="GG14" s="18">
        <v>55000</v>
      </c>
      <c r="GH14" s="18">
        <v>53047</v>
      </c>
      <c r="GI14" s="18">
        <v>57385</v>
      </c>
      <c r="GJ14" s="18">
        <v>56868</v>
      </c>
      <c r="GK14" s="18">
        <v>50222</v>
      </c>
      <c r="GL14" s="18">
        <v>53177</v>
      </c>
      <c r="GM14" s="18">
        <v>49629</v>
      </c>
      <c r="GN14" s="18"/>
      <c r="GO14" s="18">
        <f t="shared" si="5"/>
        <v>524903</v>
      </c>
    </row>
    <row r="15" spans="1:197" ht="15.9" customHeight="1">
      <c r="A15" s="17" t="s">
        <v>131</v>
      </c>
      <c r="B15" s="17" t="s">
        <v>22</v>
      </c>
      <c r="C15" s="18">
        <v>19422</v>
      </c>
      <c r="D15" s="18">
        <v>22016</v>
      </c>
      <c r="E15" s="18">
        <v>20085</v>
      </c>
      <c r="F15" s="18">
        <v>19506</v>
      </c>
      <c r="G15" s="18">
        <v>21248</v>
      </c>
      <c r="H15" s="18">
        <v>19102</v>
      </c>
      <c r="I15" s="18">
        <v>20652</v>
      </c>
      <c r="J15" s="18">
        <v>21107</v>
      </c>
      <c r="K15" s="18">
        <v>19113</v>
      </c>
      <c r="L15" s="18">
        <v>21836</v>
      </c>
      <c r="M15" s="18">
        <v>22287</v>
      </c>
      <c r="N15" s="18">
        <v>22267</v>
      </c>
      <c r="O15" s="18">
        <f>SUM(C15:N15)</f>
        <v>248641</v>
      </c>
      <c r="P15" s="18">
        <v>22719</v>
      </c>
      <c r="Q15" s="18">
        <v>25049</v>
      </c>
      <c r="R15" s="18">
        <v>23500</v>
      </c>
      <c r="S15" s="18">
        <v>21602</v>
      </c>
      <c r="T15" s="18">
        <v>24059</v>
      </c>
      <c r="U15" s="18">
        <v>21596</v>
      </c>
      <c r="V15" s="18">
        <v>23991</v>
      </c>
      <c r="W15" s="18">
        <v>25268</v>
      </c>
      <c r="X15" s="18">
        <v>23209</v>
      </c>
      <c r="Y15" s="18">
        <v>24898</v>
      </c>
      <c r="Z15" s="18">
        <v>24391</v>
      </c>
      <c r="AA15" s="18">
        <v>25125</v>
      </c>
      <c r="AB15" s="18">
        <f>SUM(P15:AA15)</f>
        <v>285407</v>
      </c>
      <c r="AC15" s="18">
        <v>26712</v>
      </c>
      <c r="AD15" s="18">
        <v>26899</v>
      </c>
      <c r="AE15" s="18">
        <v>23962</v>
      </c>
      <c r="AF15" s="18">
        <v>23808</v>
      </c>
      <c r="AG15" s="18">
        <v>25342</v>
      </c>
      <c r="AH15" s="18">
        <v>24084</v>
      </c>
      <c r="AI15" s="18">
        <v>25747</v>
      </c>
      <c r="AJ15" s="18">
        <v>28426</v>
      </c>
      <c r="AK15" s="18">
        <v>27862</v>
      </c>
      <c r="AL15" s="18">
        <v>29747</v>
      </c>
      <c r="AM15" s="18">
        <v>28398</v>
      </c>
      <c r="AN15" s="18">
        <v>29408</v>
      </c>
      <c r="AO15" s="18">
        <f>SUM(AC15:AN15)</f>
        <v>320395</v>
      </c>
      <c r="AP15" s="18">
        <v>29372</v>
      </c>
      <c r="AQ15" s="18">
        <v>30985</v>
      </c>
      <c r="AR15" s="18">
        <v>28180</v>
      </c>
      <c r="AS15" s="18">
        <v>25153</v>
      </c>
      <c r="AT15" s="18">
        <v>25801</v>
      </c>
      <c r="AU15" s="18">
        <v>24394</v>
      </c>
      <c r="AV15" s="18">
        <v>27640</v>
      </c>
      <c r="AW15" s="18">
        <v>30496</v>
      </c>
      <c r="AX15" s="18">
        <v>30303</v>
      </c>
      <c r="AY15" s="18">
        <v>31277</v>
      </c>
      <c r="AZ15" s="18">
        <v>31122</v>
      </c>
      <c r="BA15" s="18">
        <v>31043</v>
      </c>
      <c r="BB15" s="18">
        <f>SUM(AP15:BA15)</f>
        <v>345766</v>
      </c>
      <c r="BC15" s="18">
        <v>30652</v>
      </c>
      <c r="BD15" s="18">
        <v>33418</v>
      </c>
      <c r="BE15" s="18">
        <v>28566</v>
      </c>
      <c r="BF15" s="18">
        <v>27940</v>
      </c>
      <c r="BG15" s="18">
        <v>30976</v>
      </c>
      <c r="BH15" s="18">
        <v>27589</v>
      </c>
      <c r="BI15" s="18">
        <v>30493</v>
      </c>
      <c r="BJ15" s="18">
        <v>34442</v>
      </c>
      <c r="BK15" s="18">
        <v>34368</v>
      </c>
      <c r="BL15" s="18">
        <v>36519</v>
      </c>
      <c r="BM15" s="18">
        <v>35371</v>
      </c>
      <c r="BN15" s="18">
        <v>35434</v>
      </c>
      <c r="BO15" s="18">
        <f>SUM(BC15:BN15)</f>
        <v>385768</v>
      </c>
      <c r="BP15" s="18">
        <v>34679</v>
      </c>
      <c r="BQ15" s="18">
        <v>38660</v>
      </c>
      <c r="BR15" s="18">
        <v>33516</v>
      </c>
      <c r="BS15" s="18">
        <v>30137</v>
      </c>
      <c r="BT15" s="18">
        <v>33046</v>
      </c>
      <c r="BU15" s="18">
        <v>29517</v>
      </c>
      <c r="BV15" s="18">
        <v>32677</v>
      </c>
      <c r="BW15" s="18">
        <v>35098</v>
      </c>
      <c r="BX15" s="18">
        <v>32801</v>
      </c>
      <c r="BY15" s="18">
        <v>35274</v>
      </c>
      <c r="BZ15" s="18">
        <v>33817</v>
      </c>
      <c r="CA15" s="18">
        <v>34854</v>
      </c>
      <c r="CB15" s="18">
        <f>SUM(BP15:CA15)</f>
        <v>404076</v>
      </c>
      <c r="CC15" s="18">
        <v>35915</v>
      </c>
      <c r="CD15" s="18">
        <v>37763</v>
      </c>
      <c r="CE15" s="18">
        <v>32703</v>
      </c>
      <c r="CF15" s="18">
        <v>28853</v>
      </c>
      <c r="CG15" s="18">
        <v>32115</v>
      </c>
      <c r="CH15" s="18">
        <v>30700</v>
      </c>
      <c r="CI15" s="18">
        <v>36472</v>
      </c>
      <c r="CJ15" s="18">
        <v>38857</v>
      </c>
      <c r="CK15" s="18">
        <v>35948</v>
      </c>
      <c r="CL15" s="18">
        <v>38248</v>
      </c>
      <c r="CM15" s="18">
        <v>36706</v>
      </c>
      <c r="CN15" s="18">
        <v>37746</v>
      </c>
      <c r="CO15" s="18">
        <f>SUM(CC15:CN15)</f>
        <v>422026</v>
      </c>
      <c r="CP15" s="18">
        <v>37674</v>
      </c>
      <c r="CQ15" s="18">
        <v>38330</v>
      </c>
      <c r="CR15" s="18">
        <v>38088</v>
      </c>
      <c r="CS15" s="18">
        <v>36476</v>
      </c>
      <c r="CT15" s="18">
        <v>37517</v>
      </c>
      <c r="CU15" s="18">
        <v>34573</v>
      </c>
      <c r="CV15" s="18">
        <v>36245</v>
      </c>
      <c r="CW15" s="18">
        <v>38892</v>
      </c>
      <c r="CX15" s="18">
        <v>33484</v>
      </c>
      <c r="CY15" s="18">
        <v>37098</v>
      </c>
      <c r="CZ15" s="18">
        <v>35071</v>
      </c>
      <c r="DA15" s="18">
        <v>37116</v>
      </c>
      <c r="DB15" s="18">
        <f>SUM(CP15:DA15)</f>
        <v>440564</v>
      </c>
      <c r="DC15" s="18">
        <v>36957</v>
      </c>
      <c r="DD15" s="18">
        <v>33133</v>
      </c>
      <c r="DE15" s="18">
        <v>33782</v>
      </c>
      <c r="DF15" s="18">
        <v>34668</v>
      </c>
      <c r="DG15" s="18">
        <v>41181</v>
      </c>
      <c r="DH15" s="18">
        <v>42382</v>
      </c>
      <c r="DI15" s="18">
        <v>43650</v>
      </c>
      <c r="DJ15" s="18">
        <v>48521</v>
      </c>
      <c r="DK15" s="18">
        <v>42452</v>
      </c>
      <c r="DL15" s="18">
        <v>38463</v>
      </c>
      <c r="DM15" s="18">
        <v>44918</v>
      </c>
      <c r="DN15" s="18">
        <v>44893</v>
      </c>
      <c r="DO15" s="18">
        <f>SUM(DC15:DN15)</f>
        <v>485000</v>
      </c>
      <c r="DP15" s="18">
        <v>44958</v>
      </c>
      <c r="DQ15" s="18">
        <v>42700</v>
      </c>
      <c r="DR15" s="18">
        <v>22190</v>
      </c>
      <c r="DS15" s="18">
        <v>141</v>
      </c>
      <c r="DT15" s="18">
        <v>181</v>
      </c>
      <c r="DU15" s="18">
        <v>209</v>
      </c>
      <c r="DV15" s="18">
        <v>2419</v>
      </c>
      <c r="DW15" s="18">
        <v>1074</v>
      </c>
      <c r="DX15" s="18">
        <v>444</v>
      </c>
      <c r="DY15" s="18">
        <v>9766</v>
      </c>
      <c r="DZ15" s="18">
        <v>14440</v>
      </c>
      <c r="EA15" s="18">
        <v>23911</v>
      </c>
      <c r="EB15" s="18">
        <f t="shared" si="0"/>
        <v>162433</v>
      </c>
      <c r="EC15" s="18">
        <v>20377</v>
      </c>
      <c r="ED15" s="18">
        <v>7505</v>
      </c>
      <c r="EE15" s="18">
        <v>14644</v>
      </c>
      <c r="EF15" s="18">
        <v>15034</v>
      </c>
      <c r="EG15" s="18">
        <v>19236</v>
      </c>
      <c r="EH15" s="18">
        <v>21412</v>
      </c>
      <c r="EI15" s="18">
        <v>25759</v>
      </c>
      <c r="EJ15" s="18">
        <v>28804</v>
      </c>
      <c r="EK15" s="18">
        <v>28535</v>
      </c>
      <c r="EL15" s="18">
        <v>29378</v>
      </c>
      <c r="EM15" s="18">
        <v>30057</v>
      </c>
      <c r="EN15" s="18">
        <v>30082</v>
      </c>
      <c r="EO15" s="18">
        <f t="shared" si="1"/>
        <v>270823</v>
      </c>
      <c r="EP15" s="18">
        <v>24611</v>
      </c>
      <c r="EQ15" s="18">
        <v>27697</v>
      </c>
      <c r="ER15" s="18">
        <v>28484</v>
      </c>
      <c r="ES15" s="18">
        <v>29867</v>
      </c>
      <c r="ET15" s="18">
        <v>30591</v>
      </c>
      <c r="EU15" s="18">
        <v>29223</v>
      </c>
      <c r="EV15" s="18">
        <v>33567</v>
      </c>
      <c r="EW15" s="18">
        <v>35403</v>
      </c>
      <c r="EX15" s="18">
        <v>34482</v>
      </c>
      <c r="EY15" s="18">
        <v>38187</v>
      </c>
      <c r="EZ15" s="18">
        <v>37153</v>
      </c>
      <c r="FA15" s="18">
        <v>42677</v>
      </c>
      <c r="FB15" s="18">
        <f t="shared" si="2"/>
        <v>391942</v>
      </c>
      <c r="FC15" s="18">
        <v>44750</v>
      </c>
      <c r="FD15" s="18">
        <v>42156</v>
      </c>
      <c r="FE15" s="18">
        <v>40912</v>
      </c>
      <c r="FF15" s="18">
        <v>42498</v>
      </c>
      <c r="FG15" s="18">
        <v>46469</v>
      </c>
      <c r="FH15" s="18">
        <v>45402</v>
      </c>
      <c r="FI15" s="18">
        <v>48156</v>
      </c>
      <c r="FJ15" s="18">
        <v>50676</v>
      </c>
      <c r="FK15" s="18">
        <v>47923</v>
      </c>
      <c r="FL15" s="18">
        <v>47821</v>
      </c>
      <c r="FM15" s="18">
        <v>47769</v>
      </c>
      <c r="FN15" s="18">
        <v>52416</v>
      </c>
      <c r="FO15" s="18">
        <f t="shared" si="3"/>
        <v>556948</v>
      </c>
      <c r="FP15" s="18">
        <v>39483</v>
      </c>
      <c r="FQ15" s="18">
        <v>42918</v>
      </c>
      <c r="FR15" s="18">
        <v>42463</v>
      </c>
      <c r="FS15" s="18">
        <v>37340</v>
      </c>
      <c r="FT15" s="18">
        <v>38055</v>
      </c>
      <c r="FU15" s="18">
        <v>37010</v>
      </c>
      <c r="FV15" s="18">
        <v>36139</v>
      </c>
      <c r="FW15" s="18">
        <v>33904</v>
      </c>
      <c r="FX15" s="18">
        <v>31776</v>
      </c>
      <c r="FY15" s="18">
        <v>36133</v>
      </c>
      <c r="FZ15" s="18">
        <v>34348</v>
      </c>
      <c r="GA15" s="18">
        <v>34869</v>
      </c>
      <c r="GB15" s="18">
        <f t="shared" si="4"/>
        <v>444438</v>
      </c>
      <c r="GC15" s="18">
        <v>36690</v>
      </c>
      <c r="GD15" s="18">
        <v>35188</v>
      </c>
      <c r="GE15" s="18">
        <v>46897</v>
      </c>
      <c r="GF15" s="18">
        <v>48021</v>
      </c>
      <c r="GG15" s="18">
        <v>50952</v>
      </c>
      <c r="GH15" s="18">
        <v>44671</v>
      </c>
      <c r="GI15" s="18">
        <v>54375</v>
      </c>
      <c r="GJ15" s="18">
        <v>52590</v>
      </c>
      <c r="GK15" s="18">
        <v>47276</v>
      </c>
      <c r="GL15" s="18">
        <v>49200</v>
      </c>
      <c r="GM15" s="18">
        <v>50283</v>
      </c>
      <c r="GN15" s="18"/>
      <c r="GO15" s="18">
        <f t="shared" si="5"/>
        <v>516143</v>
      </c>
    </row>
    <row r="16" spans="1:197" ht="15.9" customHeight="1">
      <c r="A16" s="19" t="s">
        <v>88</v>
      </c>
      <c r="B16" s="19"/>
      <c r="C16" s="20">
        <f t="shared" ref="C16:AJ16" si="6">SUM(C11:C15)</f>
        <v>121140</v>
      </c>
      <c r="D16" s="20">
        <f t="shared" si="6"/>
        <v>129579</v>
      </c>
      <c r="E16" s="20">
        <f t="shared" si="6"/>
        <v>136395</v>
      </c>
      <c r="F16" s="20">
        <f t="shared" si="6"/>
        <v>141956</v>
      </c>
      <c r="G16" s="20">
        <f t="shared" si="6"/>
        <v>151915</v>
      </c>
      <c r="H16" s="20">
        <f t="shared" si="6"/>
        <v>132372</v>
      </c>
      <c r="I16" s="20">
        <f t="shared" si="6"/>
        <v>154845</v>
      </c>
      <c r="J16" s="20">
        <f t="shared" si="6"/>
        <v>169525</v>
      </c>
      <c r="K16" s="20">
        <f t="shared" si="6"/>
        <v>154519</v>
      </c>
      <c r="L16" s="20">
        <f t="shared" si="6"/>
        <v>164692</v>
      </c>
      <c r="M16" s="20">
        <f t="shared" si="6"/>
        <v>151246</v>
      </c>
      <c r="N16" s="20">
        <f t="shared" si="6"/>
        <v>146764</v>
      </c>
      <c r="O16" s="20">
        <f t="shared" si="6"/>
        <v>1754948</v>
      </c>
      <c r="P16" s="20">
        <f t="shared" si="6"/>
        <v>149017</v>
      </c>
      <c r="Q16" s="20">
        <f t="shared" si="6"/>
        <v>157946</v>
      </c>
      <c r="R16" s="20">
        <f t="shared" si="6"/>
        <v>158019</v>
      </c>
      <c r="S16" s="20">
        <f t="shared" si="6"/>
        <v>157913</v>
      </c>
      <c r="T16" s="20">
        <f t="shared" si="6"/>
        <v>175113</v>
      </c>
      <c r="U16" s="20">
        <f t="shared" si="6"/>
        <v>160413</v>
      </c>
      <c r="V16" s="20">
        <f t="shared" si="6"/>
        <v>184838</v>
      </c>
      <c r="W16" s="20">
        <f t="shared" si="6"/>
        <v>198288</v>
      </c>
      <c r="X16" s="20">
        <f t="shared" si="6"/>
        <v>177243</v>
      </c>
      <c r="Y16" s="20">
        <f t="shared" si="6"/>
        <v>189902</v>
      </c>
      <c r="Z16" s="20">
        <f t="shared" si="6"/>
        <v>177042</v>
      </c>
      <c r="AA16" s="20">
        <f t="shared" si="6"/>
        <v>174599</v>
      </c>
      <c r="AB16" s="20">
        <f>SUM(AB11:AB15)</f>
        <v>2060333</v>
      </c>
      <c r="AC16" s="20">
        <f t="shared" si="6"/>
        <v>176285</v>
      </c>
      <c r="AD16" s="20">
        <f t="shared" si="6"/>
        <v>174897</v>
      </c>
      <c r="AE16" s="20">
        <f t="shared" si="6"/>
        <v>173158</v>
      </c>
      <c r="AF16" s="20">
        <f t="shared" si="6"/>
        <v>172604</v>
      </c>
      <c r="AG16" s="20">
        <f t="shared" si="6"/>
        <v>191296</v>
      </c>
      <c r="AH16" s="20">
        <f t="shared" si="6"/>
        <v>179578</v>
      </c>
      <c r="AI16" s="20">
        <f t="shared" si="6"/>
        <v>202130</v>
      </c>
      <c r="AJ16" s="20">
        <f t="shared" si="6"/>
        <v>217055</v>
      </c>
      <c r="AK16" s="20">
        <f t="shared" ref="AK16:BY16" si="7">SUM(AK11:AK15)</f>
        <v>206579</v>
      </c>
      <c r="AL16" s="20">
        <f t="shared" si="7"/>
        <v>220432</v>
      </c>
      <c r="AM16" s="20">
        <f t="shared" si="7"/>
        <v>192737</v>
      </c>
      <c r="AN16" s="20">
        <f t="shared" si="7"/>
        <v>187811</v>
      </c>
      <c r="AO16" s="20">
        <f>SUM(AO11:AO15)</f>
        <v>2294562</v>
      </c>
      <c r="AP16" s="20">
        <f t="shared" si="7"/>
        <v>183549</v>
      </c>
      <c r="AQ16" s="20">
        <f t="shared" si="7"/>
        <v>180592</v>
      </c>
      <c r="AR16" s="20">
        <f t="shared" si="7"/>
        <v>189220</v>
      </c>
      <c r="AS16" s="20">
        <f t="shared" si="7"/>
        <v>183103</v>
      </c>
      <c r="AT16" s="20">
        <f t="shared" si="7"/>
        <v>194756</v>
      </c>
      <c r="AU16" s="20">
        <f t="shared" si="7"/>
        <v>185935</v>
      </c>
      <c r="AV16" s="20">
        <f t="shared" si="7"/>
        <v>211785</v>
      </c>
      <c r="AW16" s="20">
        <f t="shared" si="7"/>
        <v>236025</v>
      </c>
      <c r="AX16" s="20">
        <f t="shared" si="7"/>
        <v>216447</v>
      </c>
      <c r="AY16" s="20">
        <f t="shared" si="7"/>
        <v>229119</v>
      </c>
      <c r="AZ16" s="20">
        <f t="shared" si="7"/>
        <v>215619</v>
      </c>
      <c r="BA16" s="20">
        <f t="shared" si="7"/>
        <v>208334</v>
      </c>
      <c r="BB16" s="20">
        <f>SUM(BB11:BB15)</f>
        <v>2434484</v>
      </c>
      <c r="BC16" s="20">
        <f t="shared" si="7"/>
        <v>203468</v>
      </c>
      <c r="BD16" s="20">
        <f t="shared" si="7"/>
        <v>200594</v>
      </c>
      <c r="BE16" s="20">
        <f t="shared" si="7"/>
        <v>193487</v>
      </c>
      <c r="BF16" s="20">
        <f t="shared" si="7"/>
        <v>205684</v>
      </c>
      <c r="BG16" s="20">
        <f>SUM(BG11:BG15)</f>
        <v>222022</v>
      </c>
      <c r="BH16" s="20">
        <f t="shared" si="7"/>
        <v>206883</v>
      </c>
      <c r="BI16" s="20">
        <f t="shared" si="7"/>
        <v>238087</v>
      </c>
      <c r="BJ16" s="20">
        <f t="shared" si="7"/>
        <v>265700</v>
      </c>
      <c r="BK16" s="20">
        <f t="shared" si="7"/>
        <v>249697</v>
      </c>
      <c r="BL16" s="20">
        <f t="shared" si="7"/>
        <v>268267</v>
      </c>
      <c r="BM16" s="20">
        <f t="shared" si="7"/>
        <v>238958</v>
      </c>
      <c r="BN16" s="20">
        <f t="shared" si="7"/>
        <v>241271</v>
      </c>
      <c r="BO16" s="20">
        <f>SUM(BO11:BO15)</f>
        <v>2734118</v>
      </c>
      <c r="BP16" s="20">
        <f t="shared" si="7"/>
        <v>229728</v>
      </c>
      <c r="BQ16" s="20">
        <f t="shared" si="7"/>
        <v>238551</v>
      </c>
      <c r="BR16" s="20">
        <f t="shared" si="7"/>
        <v>230459</v>
      </c>
      <c r="BS16" s="20">
        <f t="shared" si="7"/>
        <v>226036</v>
      </c>
      <c r="BT16" s="20">
        <f t="shared" si="7"/>
        <v>261680</v>
      </c>
      <c r="BU16" s="20">
        <f t="shared" si="7"/>
        <v>234083</v>
      </c>
      <c r="BV16" s="20">
        <f t="shared" si="7"/>
        <v>263949</v>
      </c>
      <c r="BW16" s="20">
        <f t="shared" si="7"/>
        <v>286733</v>
      </c>
      <c r="BX16" s="20">
        <f t="shared" si="7"/>
        <v>253114</v>
      </c>
      <c r="BY16" s="20">
        <f t="shared" si="7"/>
        <v>276043</v>
      </c>
      <c r="BZ16" s="20">
        <f t="shared" ref="BZ16:CL16" si="8">SUM(BZ11:BZ15)</f>
        <v>245553</v>
      </c>
      <c r="CA16" s="20">
        <f t="shared" si="8"/>
        <v>249889</v>
      </c>
      <c r="CB16" s="20">
        <f t="shared" si="8"/>
        <v>2995818</v>
      </c>
      <c r="CC16" s="20">
        <f t="shared" si="8"/>
        <v>228340</v>
      </c>
      <c r="CD16" s="20">
        <f t="shared" si="8"/>
        <v>235300</v>
      </c>
      <c r="CE16" s="20">
        <f t="shared" si="8"/>
        <v>219228</v>
      </c>
      <c r="CF16" s="20">
        <f t="shared" si="8"/>
        <v>222262</v>
      </c>
      <c r="CG16" s="20">
        <f t="shared" si="8"/>
        <v>251938</v>
      </c>
      <c r="CH16" s="20">
        <f t="shared" si="8"/>
        <v>242483</v>
      </c>
      <c r="CI16" s="20">
        <f t="shared" si="8"/>
        <v>287050</v>
      </c>
      <c r="CJ16" s="20">
        <f t="shared" si="8"/>
        <v>305062</v>
      </c>
      <c r="CK16" s="20">
        <f t="shared" si="8"/>
        <v>276008</v>
      </c>
      <c r="CL16" s="20">
        <f t="shared" si="8"/>
        <v>293313</v>
      </c>
      <c r="CM16" s="20">
        <f t="shared" ref="CM16:CY16" si="9">SUM(CM11:CM15)</f>
        <v>266157</v>
      </c>
      <c r="CN16" s="20">
        <f t="shared" si="9"/>
        <v>274719</v>
      </c>
      <c r="CO16" s="20">
        <f t="shared" si="9"/>
        <v>3101860</v>
      </c>
      <c r="CP16" s="20">
        <f t="shared" si="9"/>
        <v>267061</v>
      </c>
      <c r="CQ16" s="20">
        <f t="shared" si="9"/>
        <v>267338</v>
      </c>
      <c r="CR16" s="20">
        <f t="shared" si="9"/>
        <v>263543</v>
      </c>
      <c r="CS16" s="20">
        <f t="shared" si="9"/>
        <v>266894</v>
      </c>
      <c r="CT16" s="20">
        <f t="shared" si="9"/>
        <v>295442</v>
      </c>
      <c r="CU16" s="20">
        <f t="shared" si="9"/>
        <v>278092</v>
      </c>
      <c r="CV16" s="20">
        <f t="shared" si="9"/>
        <v>318162</v>
      </c>
      <c r="CW16" s="20">
        <f t="shared" si="9"/>
        <v>343556</v>
      </c>
      <c r="CX16" s="20">
        <f t="shared" si="9"/>
        <v>296019</v>
      </c>
      <c r="CY16" s="20">
        <f t="shared" si="9"/>
        <v>300019</v>
      </c>
      <c r="CZ16" s="20">
        <f t="shared" ref="CZ16:DL16" si="10">SUM(CZ11:CZ15)</f>
        <v>280055</v>
      </c>
      <c r="DA16" s="20">
        <f t="shared" si="10"/>
        <v>267224</v>
      </c>
      <c r="DB16" s="20">
        <f t="shared" si="10"/>
        <v>3443405</v>
      </c>
      <c r="DC16" s="20">
        <f t="shared" si="10"/>
        <v>248611</v>
      </c>
      <c r="DD16" s="20">
        <f t="shared" si="10"/>
        <v>247065</v>
      </c>
      <c r="DE16" s="20">
        <f t="shared" si="10"/>
        <v>257410</v>
      </c>
      <c r="DF16" s="20">
        <f t="shared" si="10"/>
        <v>274037</v>
      </c>
      <c r="DG16" s="20">
        <f t="shared" si="10"/>
        <v>309385</v>
      </c>
      <c r="DH16" s="20">
        <f t="shared" si="10"/>
        <v>279332</v>
      </c>
      <c r="DI16" s="20">
        <f t="shared" si="10"/>
        <v>319489</v>
      </c>
      <c r="DJ16" s="20">
        <f t="shared" si="10"/>
        <v>355242</v>
      </c>
      <c r="DK16" s="20">
        <f t="shared" si="10"/>
        <v>329516</v>
      </c>
      <c r="DL16" s="20">
        <f t="shared" si="10"/>
        <v>306893</v>
      </c>
      <c r="DM16" s="20">
        <f t="shared" ref="DM16:DS16" si="11">SUM(DM11:DM15)</f>
        <v>310105</v>
      </c>
      <c r="DN16" s="20">
        <f t="shared" si="11"/>
        <v>312701</v>
      </c>
      <c r="DO16" s="20">
        <f t="shared" si="11"/>
        <v>3549786</v>
      </c>
      <c r="DP16" s="20">
        <f t="shared" si="11"/>
        <v>315798</v>
      </c>
      <c r="DQ16" s="20">
        <f t="shared" si="11"/>
        <v>305605</v>
      </c>
      <c r="DR16" s="20">
        <f t="shared" si="11"/>
        <v>159421</v>
      </c>
      <c r="DS16" s="20">
        <f t="shared" si="11"/>
        <v>2111</v>
      </c>
      <c r="DT16" s="20">
        <f t="shared" ref="DT16:EA16" si="12">SUM(DT11:DT15)</f>
        <v>2940</v>
      </c>
      <c r="DU16" s="20">
        <f t="shared" si="12"/>
        <v>1873</v>
      </c>
      <c r="DV16" s="20">
        <f t="shared" si="12"/>
        <v>10987</v>
      </c>
      <c r="DW16" s="20">
        <f t="shared" si="12"/>
        <v>6838</v>
      </c>
      <c r="DX16" s="20">
        <f t="shared" si="12"/>
        <v>27448</v>
      </c>
      <c r="DY16" s="20">
        <f t="shared" si="12"/>
        <v>77309</v>
      </c>
      <c r="DZ16" s="20">
        <f t="shared" si="12"/>
        <v>111008</v>
      </c>
      <c r="EA16" s="20">
        <f t="shared" si="12"/>
        <v>163366</v>
      </c>
      <c r="EB16" s="20">
        <f t="shared" si="0"/>
        <v>1184704</v>
      </c>
      <c r="EC16" s="20">
        <f t="shared" ref="EC16:EN16" si="13">SUM(EC11:EC15)</f>
        <v>155189</v>
      </c>
      <c r="ED16" s="20">
        <f t="shared" si="13"/>
        <v>54922</v>
      </c>
      <c r="EE16" s="20">
        <f t="shared" si="13"/>
        <v>104137</v>
      </c>
      <c r="EF16" s="20">
        <f t="shared" si="13"/>
        <v>104906</v>
      </c>
      <c r="EG16" s="20">
        <f t="shared" si="13"/>
        <v>141564</v>
      </c>
      <c r="EH16" s="20">
        <f t="shared" si="13"/>
        <v>131230</v>
      </c>
      <c r="EI16" s="20">
        <f t="shared" si="13"/>
        <v>170996</v>
      </c>
      <c r="EJ16" s="20">
        <f t="shared" si="13"/>
        <v>220460</v>
      </c>
      <c r="EK16" s="20">
        <f t="shared" si="13"/>
        <v>206219</v>
      </c>
      <c r="EL16" s="20">
        <f t="shared" si="13"/>
        <v>223294</v>
      </c>
      <c r="EM16" s="20">
        <f t="shared" si="13"/>
        <v>235096</v>
      </c>
      <c r="EN16" s="20">
        <f t="shared" si="13"/>
        <v>230803</v>
      </c>
      <c r="EO16" s="20">
        <f t="shared" si="1"/>
        <v>1978816</v>
      </c>
      <c r="EP16" s="20">
        <f t="shared" ref="EP16:FA16" si="14">SUM(EP11:EP15)</f>
        <v>213931</v>
      </c>
      <c r="EQ16" s="20">
        <f t="shared" si="14"/>
        <v>216805</v>
      </c>
      <c r="ER16" s="20">
        <f t="shared" si="14"/>
        <v>232233</v>
      </c>
      <c r="ES16" s="20">
        <f t="shared" si="14"/>
        <v>237885</v>
      </c>
      <c r="ET16" s="20">
        <f t="shared" si="14"/>
        <v>251420</v>
      </c>
      <c r="EU16" s="20">
        <f t="shared" si="14"/>
        <v>248021</v>
      </c>
      <c r="EV16" s="20">
        <f t="shared" si="14"/>
        <v>306072</v>
      </c>
      <c r="EW16" s="20">
        <f t="shared" si="14"/>
        <v>329596</v>
      </c>
      <c r="EX16" s="20">
        <f t="shared" si="14"/>
        <v>296885</v>
      </c>
      <c r="EY16" s="20">
        <f t="shared" si="14"/>
        <v>329382</v>
      </c>
      <c r="EZ16" s="20">
        <f t="shared" si="14"/>
        <v>312352</v>
      </c>
      <c r="FA16" s="20">
        <f t="shared" si="14"/>
        <v>281540</v>
      </c>
      <c r="FB16" s="20">
        <f t="shared" si="2"/>
        <v>3256122</v>
      </c>
      <c r="FC16" s="20">
        <f t="shared" ref="FC16:FN16" si="15">SUM(FC11:FC15)</f>
        <v>224241</v>
      </c>
      <c r="FD16" s="20">
        <f t="shared" si="15"/>
        <v>232864</v>
      </c>
      <c r="FE16" s="20">
        <f t="shared" si="15"/>
        <v>248193</v>
      </c>
      <c r="FF16" s="20">
        <f t="shared" si="15"/>
        <v>265143</v>
      </c>
      <c r="FG16" s="20">
        <f t="shared" si="15"/>
        <v>306628</v>
      </c>
      <c r="FH16" s="20">
        <f t="shared" si="15"/>
        <v>294419</v>
      </c>
      <c r="FI16" s="20">
        <f t="shared" si="15"/>
        <v>328132</v>
      </c>
      <c r="FJ16" s="20">
        <f t="shared" si="15"/>
        <v>345203</v>
      </c>
      <c r="FK16" s="20">
        <f t="shared" si="15"/>
        <v>336972</v>
      </c>
      <c r="FL16" s="20">
        <f t="shared" si="15"/>
        <v>333918</v>
      </c>
      <c r="FM16" s="20">
        <f t="shared" si="15"/>
        <v>324839</v>
      </c>
      <c r="FN16" s="20">
        <f t="shared" si="15"/>
        <v>352459</v>
      </c>
      <c r="FO16" s="20">
        <f t="shared" si="3"/>
        <v>3593011</v>
      </c>
      <c r="FP16" s="20">
        <f t="shared" ref="FP16:GA16" si="16">SUM(FP11:FP15)</f>
        <v>327893</v>
      </c>
      <c r="FQ16" s="20">
        <f t="shared" si="16"/>
        <v>313534</v>
      </c>
      <c r="FR16" s="20">
        <f t="shared" si="16"/>
        <v>314864</v>
      </c>
      <c r="FS16" s="20">
        <f t="shared" si="16"/>
        <v>326163</v>
      </c>
      <c r="FT16" s="20">
        <f t="shared" si="16"/>
        <v>344685</v>
      </c>
      <c r="FU16" s="20">
        <f t="shared" si="16"/>
        <v>315969</v>
      </c>
      <c r="FV16" s="20">
        <f t="shared" si="16"/>
        <v>362676</v>
      </c>
      <c r="FW16" s="20">
        <f t="shared" si="16"/>
        <v>382221</v>
      </c>
      <c r="FX16" s="20">
        <f t="shared" si="16"/>
        <v>358965</v>
      </c>
      <c r="FY16" s="20">
        <f t="shared" si="16"/>
        <v>375914</v>
      </c>
      <c r="FZ16" s="20">
        <f t="shared" si="16"/>
        <v>367476</v>
      </c>
      <c r="GA16" s="20">
        <f t="shared" si="16"/>
        <v>375979</v>
      </c>
      <c r="GB16" s="20">
        <f t="shared" si="4"/>
        <v>4166339</v>
      </c>
      <c r="GC16" s="20">
        <f t="shared" ref="GC16:GN16" si="17">SUM(GC11:GC15)</f>
        <v>371635</v>
      </c>
      <c r="GD16" s="20">
        <f t="shared" si="17"/>
        <v>300750</v>
      </c>
      <c r="GE16" s="20">
        <f>SUM(GE11:GE15)</f>
        <v>364007</v>
      </c>
      <c r="GF16" s="20">
        <f>SUM(GF11:GF15)</f>
        <v>393529</v>
      </c>
      <c r="GG16" s="20">
        <f t="shared" si="17"/>
        <v>415205</v>
      </c>
      <c r="GH16" s="20">
        <f t="shared" si="17"/>
        <v>379852</v>
      </c>
      <c r="GI16" s="20">
        <f t="shared" si="17"/>
        <v>438008</v>
      </c>
      <c r="GJ16" s="20">
        <f t="shared" si="17"/>
        <v>442187</v>
      </c>
      <c r="GK16" s="20">
        <f t="shared" si="17"/>
        <v>387618</v>
      </c>
      <c r="GL16" s="20">
        <f t="shared" si="17"/>
        <v>395168</v>
      </c>
      <c r="GM16" s="20">
        <f t="shared" si="17"/>
        <v>389212</v>
      </c>
      <c r="GN16" s="20">
        <f t="shared" si="17"/>
        <v>0</v>
      </c>
      <c r="GO16" s="20">
        <f t="shared" si="5"/>
        <v>4277171</v>
      </c>
    </row>
    <row r="17" spans="1:197" ht="15.9" customHeight="1">
      <c r="A17" s="52"/>
      <c r="B17" s="34"/>
      <c r="C17" s="35">
        <f>+C16+C27</f>
        <v>122424</v>
      </c>
      <c r="D17" s="35">
        <f t="shared" ref="D17:AH17" si="18">+D16+D27</f>
        <v>130994</v>
      </c>
      <c r="E17" s="35">
        <f t="shared" si="18"/>
        <v>137272</v>
      </c>
      <c r="F17" s="35">
        <f t="shared" si="18"/>
        <v>142768</v>
      </c>
      <c r="G17" s="35">
        <f t="shared" si="18"/>
        <v>152637</v>
      </c>
      <c r="H17" s="35">
        <f t="shared" si="18"/>
        <v>133035</v>
      </c>
      <c r="I17" s="35">
        <f t="shared" si="18"/>
        <v>156010</v>
      </c>
      <c r="J17" s="35">
        <f t="shared" si="18"/>
        <v>170422</v>
      </c>
      <c r="K17" s="35">
        <f t="shared" si="18"/>
        <v>155381</v>
      </c>
      <c r="L17" s="35">
        <f t="shared" si="18"/>
        <v>165532</v>
      </c>
      <c r="M17" s="35">
        <f t="shared" si="18"/>
        <v>151983</v>
      </c>
      <c r="N17" s="35">
        <f t="shared" si="18"/>
        <v>147808</v>
      </c>
      <c r="O17" s="35">
        <f t="shared" si="18"/>
        <v>1766266</v>
      </c>
      <c r="P17" s="35">
        <f t="shared" si="18"/>
        <v>150826</v>
      </c>
      <c r="Q17" s="35">
        <f t="shared" si="18"/>
        <v>159518</v>
      </c>
      <c r="R17" s="35">
        <f t="shared" si="18"/>
        <v>158991</v>
      </c>
      <c r="S17" s="35">
        <f t="shared" si="18"/>
        <v>158862</v>
      </c>
      <c r="T17" s="35">
        <f t="shared" si="18"/>
        <v>175933</v>
      </c>
      <c r="U17" s="35">
        <f t="shared" si="18"/>
        <v>161246</v>
      </c>
      <c r="V17" s="35">
        <f t="shared" si="18"/>
        <v>186034</v>
      </c>
      <c r="W17" s="35">
        <f t="shared" si="18"/>
        <v>199397</v>
      </c>
      <c r="X17" s="35">
        <f t="shared" si="18"/>
        <v>178328</v>
      </c>
      <c r="Y17" s="35">
        <f t="shared" si="18"/>
        <v>190713</v>
      </c>
      <c r="Z17" s="35">
        <f t="shared" si="18"/>
        <v>178148</v>
      </c>
      <c r="AA17" s="35">
        <f t="shared" si="18"/>
        <v>175646</v>
      </c>
      <c r="AB17" s="35">
        <f t="shared" si="18"/>
        <v>2073642</v>
      </c>
      <c r="AC17" s="35">
        <f t="shared" si="18"/>
        <v>177661</v>
      </c>
      <c r="AD17" s="35">
        <f t="shared" si="18"/>
        <v>176265</v>
      </c>
      <c r="AE17" s="35">
        <f t="shared" si="18"/>
        <v>174264</v>
      </c>
      <c r="AF17" s="35">
        <f t="shared" si="18"/>
        <v>173334</v>
      </c>
      <c r="AG17" s="35">
        <f t="shared" si="18"/>
        <v>192071</v>
      </c>
      <c r="AH17" s="35">
        <f t="shared" si="18"/>
        <v>180291</v>
      </c>
      <c r="AI17" s="35">
        <f t="shared" ref="AI17:BN17" si="19">+AI16+AI27</f>
        <v>202931</v>
      </c>
      <c r="AJ17" s="35">
        <f t="shared" si="19"/>
        <v>217081</v>
      </c>
      <c r="AK17" s="35">
        <f t="shared" si="19"/>
        <v>206802</v>
      </c>
      <c r="AL17" s="35">
        <f t="shared" si="19"/>
        <v>220941</v>
      </c>
      <c r="AM17" s="35">
        <f t="shared" si="19"/>
        <v>193187</v>
      </c>
      <c r="AN17" s="35">
        <f t="shared" si="19"/>
        <v>188468</v>
      </c>
      <c r="AO17" s="35">
        <f t="shared" si="19"/>
        <v>2303296</v>
      </c>
      <c r="AP17" s="35">
        <f t="shared" si="19"/>
        <v>184281</v>
      </c>
      <c r="AQ17" s="35">
        <f t="shared" si="19"/>
        <v>181057</v>
      </c>
      <c r="AR17" s="35">
        <f t="shared" si="19"/>
        <v>189730</v>
      </c>
      <c r="AS17" s="35">
        <f t="shared" si="19"/>
        <v>183666</v>
      </c>
      <c r="AT17" s="35">
        <f t="shared" si="19"/>
        <v>195182</v>
      </c>
      <c r="AU17" s="35">
        <f t="shared" si="19"/>
        <v>186306</v>
      </c>
      <c r="AV17" s="35">
        <f t="shared" si="19"/>
        <v>212271</v>
      </c>
      <c r="AW17" s="35">
        <f t="shared" si="19"/>
        <v>236437</v>
      </c>
      <c r="AX17" s="35">
        <f t="shared" si="19"/>
        <v>216741</v>
      </c>
      <c r="AY17" s="35">
        <f t="shared" si="19"/>
        <v>229490</v>
      </c>
      <c r="AZ17" s="35">
        <f t="shared" si="19"/>
        <v>215907</v>
      </c>
      <c r="BA17" s="35">
        <f t="shared" si="19"/>
        <v>208849</v>
      </c>
      <c r="BB17" s="35">
        <f t="shared" si="19"/>
        <v>2439917</v>
      </c>
      <c r="BC17" s="35">
        <f t="shared" si="19"/>
        <v>204010</v>
      </c>
      <c r="BD17" s="35">
        <f t="shared" si="19"/>
        <v>201007</v>
      </c>
      <c r="BE17" s="35">
        <f t="shared" si="19"/>
        <v>193840</v>
      </c>
      <c r="BF17" s="35">
        <f t="shared" si="19"/>
        <v>206049</v>
      </c>
      <c r="BG17" s="35">
        <f t="shared" si="19"/>
        <v>222333</v>
      </c>
      <c r="BH17" s="35">
        <f t="shared" si="19"/>
        <v>207208</v>
      </c>
      <c r="BI17" s="35">
        <f t="shared" si="19"/>
        <v>238156</v>
      </c>
      <c r="BJ17" s="35">
        <f t="shared" si="19"/>
        <v>265700</v>
      </c>
      <c r="BK17" s="35">
        <f t="shared" si="19"/>
        <v>249726</v>
      </c>
      <c r="BL17" s="35">
        <f t="shared" si="19"/>
        <v>268308</v>
      </c>
      <c r="BM17" s="35">
        <f t="shared" si="19"/>
        <v>238969</v>
      </c>
      <c r="BN17" s="35">
        <f t="shared" si="19"/>
        <v>241271</v>
      </c>
      <c r="BO17" s="35">
        <f t="shared" ref="BO17:BV17" si="20">+BO16+BO27</f>
        <v>2736577</v>
      </c>
      <c r="BP17" s="35">
        <f t="shared" si="20"/>
        <v>229732</v>
      </c>
      <c r="BQ17" s="35">
        <f t="shared" si="20"/>
        <v>238555</v>
      </c>
      <c r="BR17" s="35">
        <f t="shared" si="20"/>
        <v>230462</v>
      </c>
      <c r="BS17" s="35">
        <f t="shared" si="20"/>
        <v>226152</v>
      </c>
      <c r="BT17" s="35">
        <f t="shared" si="20"/>
        <v>261720</v>
      </c>
      <c r="BU17" s="35">
        <f t="shared" si="20"/>
        <v>234090</v>
      </c>
      <c r="BV17" s="35">
        <f t="shared" si="20"/>
        <v>263954</v>
      </c>
      <c r="BW17" s="35">
        <f>+BW16+BW27</f>
        <v>286759</v>
      </c>
      <c r="BX17" s="35"/>
      <c r="BY17" s="35"/>
    </row>
    <row r="18" spans="1:197" ht="15.9" customHeight="1">
      <c r="A18" s="15" t="s">
        <v>114</v>
      </c>
      <c r="B18" s="1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</row>
    <row r="19" spans="1:197" ht="15.9" customHeight="1">
      <c r="A19" s="15"/>
      <c r="B19" s="1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</row>
    <row r="20" spans="1:197" ht="15.9" customHeight="1">
      <c r="A20" s="77" t="s">
        <v>45</v>
      </c>
      <c r="B20" s="22"/>
      <c r="C20" s="75">
        <v>2011</v>
      </c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9" t="s">
        <v>56</v>
      </c>
      <c r="P20" s="75">
        <v>2012</v>
      </c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9" t="s">
        <v>57</v>
      </c>
      <c r="AC20" s="75">
        <v>2013</v>
      </c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9" t="s">
        <v>58</v>
      </c>
      <c r="AP20" s="75">
        <v>2014</v>
      </c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9" t="s">
        <v>59</v>
      </c>
      <c r="BC20" s="75">
        <v>2015</v>
      </c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9" t="s">
        <v>60</v>
      </c>
      <c r="BP20" s="75">
        <v>2016</v>
      </c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6" t="s">
        <v>61</v>
      </c>
      <c r="CC20" s="75">
        <v>2017</v>
      </c>
      <c r="CD20" s="75"/>
      <c r="CE20" s="75"/>
      <c r="CF20" s="75"/>
      <c r="CG20" s="75"/>
      <c r="CH20" s="75"/>
      <c r="CI20" s="75"/>
      <c r="CJ20" s="75"/>
      <c r="CK20" s="75"/>
      <c r="CL20" s="75"/>
      <c r="CM20" s="75"/>
      <c r="CN20" s="75"/>
      <c r="CO20" s="76" t="s">
        <v>62</v>
      </c>
      <c r="CP20" s="75">
        <v>2018</v>
      </c>
      <c r="CQ20" s="75"/>
      <c r="CR20" s="75"/>
      <c r="CS20" s="75"/>
      <c r="CT20" s="75"/>
      <c r="CU20" s="75"/>
      <c r="CV20" s="75"/>
      <c r="CW20" s="75"/>
      <c r="CX20" s="75"/>
      <c r="CY20" s="75"/>
      <c r="CZ20" s="75"/>
      <c r="DA20" s="75"/>
      <c r="DB20" s="76" t="s">
        <v>63</v>
      </c>
      <c r="DC20" s="75">
        <v>2019</v>
      </c>
      <c r="DD20" s="75"/>
      <c r="DE20" s="75"/>
      <c r="DF20" s="75"/>
      <c r="DG20" s="75"/>
      <c r="DH20" s="75"/>
      <c r="DI20" s="75"/>
      <c r="DJ20" s="75"/>
      <c r="DK20" s="75"/>
      <c r="DL20" s="75"/>
      <c r="DM20" s="75"/>
      <c r="DN20" s="75"/>
      <c r="DO20" s="76" t="s">
        <v>64</v>
      </c>
      <c r="DP20" s="75">
        <v>2020</v>
      </c>
      <c r="DQ20" s="75"/>
      <c r="DR20" s="75"/>
      <c r="DS20" s="75"/>
      <c r="DT20" s="75"/>
      <c r="DU20" s="75"/>
      <c r="DV20" s="75"/>
      <c r="DW20" s="75"/>
      <c r="DX20" s="75"/>
      <c r="DY20" s="75"/>
      <c r="DZ20" s="75"/>
      <c r="EA20" s="75"/>
      <c r="EB20" s="76" t="s">
        <v>65</v>
      </c>
      <c r="EC20" s="75">
        <v>2021</v>
      </c>
      <c r="ED20" s="75"/>
      <c r="EE20" s="75"/>
      <c r="EF20" s="75"/>
      <c r="EG20" s="75"/>
      <c r="EH20" s="75"/>
      <c r="EI20" s="75"/>
      <c r="EJ20" s="75"/>
      <c r="EK20" s="75"/>
      <c r="EL20" s="75"/>
      <c r="EM20" s="75"/>
      <c r="EN20" s="75"/>
      <c r="EO20" s="76" t="s">
        <v>66</v>
      </c>
      <c r="EP20" s="75">
        <v>2022</v>
      </c>
      <c r="EQ20" s="75"/>
      <c r="ER20" s="75"/>
      <c r="ES20" s="75"/>
      <c r="ET20" s="75"/>
      <c r="EU20" s="75"/>
      <c r="EV20" s="75"/>
      <c r="EW20" s="75"/>
      <c r="EX20" s="75"/>
      <c r="EY20" s="75"/>
      <c r="EZ20" s="75"/>
      <c r="FA20" s="75"/>
      <c r="FB20" s="76" t="s">
        <v>67</v>
      </c>
      <c r="FC20" s="75">
        <v>2023</v>
      </c>
      <c r="FD20" s="75"/>
      <c r="FE20" s="75"/>
      <c r="FF20" s="75"/>
      <c r="FG20" s="75"/>
      <c r="FH20" s="75"/>
      <c r="FI20" s="75"/>
      <c r="FJ20" s="75"/>
      <c r="FK20" s="75"/>
      <c r="FL20" s="75"/>
      <c r="FM20" s="75"/>
      <c r="FN20" s="75"/>
      <c r="FO20" s="76" t="s">
        <v>68</v>
      </c>
      <c r="FP20" s="75">
        <v>2024</v>
      </c>
      <c r="FQ20" s="75"/>
      <c r="FR20" s="75"/>
      <c r="FS20" s="75"/>
      <c r="FT20" s="75"/>
      <c r="FU20" s="75"/>
      <c r="FV20" s="75"/>
      <c r="FW20" s="75"/>
      <c r="FX20" s="75"/>
      <c r="FY20" s="75"/>
      <c r="FZ20" s="75"/>
      <c r="GA20" s="75"/>
      <c r="GB20" s="76" t="s">
        <v>69</v>
      </c>
      <c r="GC20" s="75">
        <v>2025</v>
      </c>
      <c r="GD20" s="75"/>
      <c r="GE20" s="75"/>
      <c r="GF20" s="75"/>
      <c r="GG20" s="75"/>
      <c r="GH20" s="75"/>
      <c r="GI20" s="75"/>
      <c r="GJ20" s="75"/>
      <c r="GK20" s="75"/>
      <c r="GL20" s="75"/>
      <c r="GM20" s="75"/>
      <c r="GN20" s="75"/>
      <c r="GO20" s="76" t="s">
        <v>70</v>
      </c>
    </row>
    <row r="21" spans="1:197" ht="15.9" customHeight="1">
      <c r="A21" s="78"/>
      <c r="B21" s="23"/>
      <c r="C21" s="16" t="s">
        <v>71</v>
      </c>
      <c r="D21" s="16" t="s">
        <v>72</v>
      </c>
      <c r="E21" s="16" t="s">
        <v>73</v>
      </c>
      <c r="F21" s="16" t="s">
        <v>74</v>
      </c>
      <c r="G21" s="16" t="s">
        <v>75</v>
      </c>
      <c r="H21" s="16" t="s">
        <v>76</v>
      </c>
      <c r="I21" s="16" t="s">
        <v>77</v>
      </c>
      <c r="J21" s="16" t="s">
        <v>78</v>
      </c>
      <c r="K21" s="16" t="s">
        <v>79</v>
      </c>
      <c r="L21" s="16" t="s">
        <v>80</v>
      </c>
      <c r="M21" s="16" t="s">
        <v>81</v>
      </c>
      <c r="N21" s="16" t="s">
        <v>82</v>
      </c>
      <c r="O21" s="80"/>
      <c r="P21" s="16" t="s">
        <v>71</v>
      </c>
      <c r="Q21" s="16" t="s">
        <v>72</v>
      </c>
      <c r="R21" s="16" t="s">
        <v>73</v>
      </c>
      <c r="S21" s="16" t="s">
        <v>74</v>
      </c>
      <c r="T21" s="16" t="s">
        <v>75</v>
      </c>
      <c r="U21" s="16" t="s">
        <v>76</v>
      </c>
      <c r="V21" s="16" t="s">
        <v>77</v>
      </c>
      <c r="W21" s="16" t="s">
        <v>78</v>
      </c>
      <c r="X21" s="16" t="s">
        <v>79</v>
      </c>
      <c r="Y21" s="16" t="s">
        <v>80</v>
      </c>
      <c r="Z21" s="16" t="s">
        <v>81</v>
      </c>
      <c r="AA21" s="16" t="s">
        <v>82</v>
      </c>
      <c r="AB21" s="80"/>
      <c r="AC21" s="16" t="s">
        <v>71</v>
      </c>
      <c r="AD21" s="16" t="s">
        <v>72</v>
      </c>
      <c r="AE21" s="16" t="s">
        <v>73</v>
      </c>
      <c r="AF21" s="16" t="s">
        <v>74</v>
      </c>
      <c r="AG21" s="16" t="s">
        <v>75</v>
      </c>
      <c r="AH21" s="16" t="s">
        <v>76</v>
      </c>
      <c r="AI21" s="16" t="s">
        <v>77</v>
      </c>
      <c r="AJ21" s="16" t="s">
        <v>78</v>
      </c>
      <c r="AK21" s="16" t="s">
        <v>79</v>
      </c>
      <c r="AL21" s="16" t="s">
        <v>80</v>
      </c>
      <c r="AM21" s="16" t="s">
        <v>81</v>
      </c>
      <c r="AN21" s="16" t="s">
        <v>82</v>
      </c>
      <c r="AO21" s="80"/>
      <c r="AP21" s="16" t="s">
        <v>71</v>
      </c>
      <c r="AQ21" s="16" t="s">
        <v>72</v>
      </c>
      <c r="AR21" s="16" t="s">
        <v>73</v>
      </c>
      <c r="AS21" s="16" t="s">
        <v>74</v>
      </c>
      <c r="AT21" s="16" t="s">
        <v>75</v>
      </c>
      <c r="AU21" s="16" t="s">
        <v>76</v>
      </c>
      <c r="AV21" s="16" t="s">
        <v>77</v>
      </c>
      <c r="AW21" s="16" t="s">
        <v>78</v>
      </c>
      <c r="AX21" s="16" t="s">
        <v>79</v>
      </c>
      <c r="AY21" s="16" t="s">
        <v>80</v>
      </c>
      <c r="AZ21" s="16" t="s">
        <v>81</v>
      </c>
      <c r="BA21" s="16" t="s">
        <v>82</v>
      </c>
      <c r="BB21" s="80"/>
      <c r="BC21" s="16" t="s">
        <v>71</v>
      </c>
      <c r="BD21" s="16" t="s">
        <v>72</v>
      </c>
      <c r="BE21" s="16" t="s">
        <v>73</v>
      </c>
      <c r="BF21" s="16" t="s">
        <v>74</v>
      </c>
      <c r="BG21" s="16" t="s">
        <v>75</v>
      </c>
      <c r="BH21" s="16" t="s">
        <v>76</v>
      </c>
      <c r="BI21" s="16" t="s">
        <v>77</v>
      </c>
      <c r="BJ21" s="16" t="s">
        <v>78</v>
      </c>
      <c r="BK21" s="16" t="s">
        <v>79</v>
      </c>
      <c r="BL21" s="16" t="s">
        <v>80</v>
      </c>
      <c r="BM21" s="16" t="s">
        <v>81</v>
      </c>
      <c r="BN21" s="16" t="s">
        <v>82</v>
      </c>
      <c r="BO21" s="80"/>
      <c r="BP21" s="16" t="s">
        <v>71</v>
      </c>
      <c r="BQ21" s="16" t="s">
        <v>72</v>
      </c>
      <c r="BR21" s="16" t="s">
        <v>73</v>
      </c>
      <c r="BS21" s="16" t="s">
        <v>74</v>
      </c>
      <c r="BT21" s="16" t="s">
        <v>75</v>
      </c>
      <c r="BU21" s="16" t="s">
        <v>76</v>
      </c>
      <c r="BV21" s="16" t="s">
        <v>77</v>
      </c>
      <c r="BW21" s="16" t="s">
        <v>78</v>
      </c>
      <c r="BX21" s="16" t="s">
        <v>79</v>
      </c>
      <c r="BY21" s="16" t="s">
        <v>80</v>
      </c>
      <c r="BZ21" s="16" t="s">
        <v>81</v>
      </c>
      <c r="CA21" s="16" t="s">
        <v>82</v>
      </c>
      <c r="CB21" s="76"/>
      <c r="CC21" s="16" t="s">
        <v>71</v>
      </c>
      <c r="CD21" s="16" t="s">
        <v>72</v>
      </c>
      <c r="CE21" s="16" t="s">
        <v>73</v>
      </c>
      <c r="CF21" s="16" t="s">
        <v>74</v>
      </c>
      <c r="CG21" s="16" t="s">
        <v>75</v>
      </c>
      <c r="CH21" s="16" t="s">
        <v>76</v>
      </c>
      <c r="CI21" s="16" t="s">
        <v>77</v>
      </c>
      <c r="CJ21" s="16" t="s">
        <v>78</v>
      </c>
      <c r="CK21" s="16" t="s">
        <v>79</v>
      </c>
      <c r="CL21" s="16" t="s">
        <v>80</v>
      </c>
      <c r="CM21" s="16" t="s">
        <v>81</v>
      </c>
      <c r="CN21" s="16" t="s">
        <v>82</v>
      </c>
      <c r="CO21" s="76"/>
      <c r="CP21" s="16" t="s">
        <v>71</v>
      </c>
      <c r="CQ21" s="16" t="s">
        <v>72</v>
      </c>
      <c r="CR21" s="16" t="s">
        <v>73</v>
      </c>
      <c r="CS21" s="16" t="s">
        <v>74</v>
      </c>
      <c r="CT21" s="16" t="s">
        <v>75</v>
      </c>
      <c r="CU21" s="16" t="s">
        <v>76</v>
      </c>
      <c r="CV21" s="16" t="s">
        <v>77</v>
      </c>
      <c r="CW21" s="16" t="s">
        <v>78</v>
      </c>
      <c r="CX21" s="16" t="s">
        <v>79</v>
      </c>
      <c r="CY21" s="16" t="s">
        <v>80</v>
      </c>
      <c r="CZ21" s="16" t="s">
        <v>81</v>
      </c>
      <c r="DA21" s="16" t="s">
        <v>82</v>
      </c>
      <c r="DB21" s="76"/>
      <c r="DC21" s="16" t="s">
        <v>71</v>
      </c>
      <c r="DD21" s="16" t="s">
        <v>72</v>
      </c>
      <c r="DE21" s="16" t="s">
        <v>73</v>
      </c>
      <c r="DF21" s="16" t="s">
        <v>74</v>
      </c>
      <c r="DG21" s="16" t="s">
        <v>75</v>
      </c>
      <c r="DH21" s="16" t="s">
        <v>76</v>
      </c>
      <c r="DI21" s="16" t="s">
        <v>77</v>
      </c>
      <c r="DJ21" s="16" t="s">
        <v>78</v>
      </c>
      <c r="DK21" s="16" t="s">
        <v>79</v>
      </c>
      <c r="DL21" s="16" t="s">
        <v>80</v>
      </c>
      <c r="DM21" s="16" t="s">
        <v>81</v>
      </c>
      <c r="DN21" s="16" t="s">
        <v>82</v>
      </c>
      <c r="DO21" s="76"/>
      <c r="DP21" s="16" t="s">
        <v>71</v>
      </c>
      <c r="DQ21" s="16" t="s">
        <v>72</v>
      </c>
      <c r="DR21" s="16" t="s">
        <v>73</v>
      </c>
      <c r="DS21" s="16" t="s">
        <v>74</v>
      </c>
      <c r="DT21" s="16" t="s">
        <v>75</v>
      </c>
      <c r="DU21" s="16" t="s">
        <v>76</v>
      </c>
      <c r="DV21" s="16" t="s">
        <v>77</v>
      </c>
      <c r="DW21" s="16" t="s">
        <v>78</v>
      </c>
      <c r="DX21" s="16" t="s">
        <v>79</v>
      </c>
      <c r="DY21" s="16" t="s">
        <v>80</v>
      </c>
      <c r="DZ21" s="16" t="s">
        <v>81</v>
      </c>
      <c r="EA21" s="16" t="s">
        <v>82</v>
      </c>
      <c r="EB21" s="76"/>
      <c r="EC21" s="16" t="s">
        <v>71</v>
      </c>
      <c r="ED21" s="16" t="s">
        <v>72</v>
      </c>
      <c r="EE21" s="16" t="s">
        <v>73</v>
      </c>
      <c r="EF21" s="16" t="s">
        <v>74</v>
      </c>
      <c r="EG21" s="16" t="s">
        <v>75</v>
      </c>
      <c r="EH21" s="16" t="s">
        <v>76</v>
      </c>
      <c r="EI21" s="16" t="s">
        <v>77</v>
      </c>
      <c r="EJ21" s="16" t="s">
        <v>78</v>
      </c>
      <c r="EK21" s="16" t="s">
        <v>79</v>
      </c>
      <c r="EL21" s="16" t="s">
        <v>80</v>
      </c>
      <c r="EM21" s="16" t="s">
        <v>81</v>
      </c>
      <c r="EN21" s="16" t="s">
        <v>82</v>
      </c>
      <c r="EO21" s="76"/>
      <c r="EP21" s="16" t="s">
        <v>71</v>
      </c>
      <c r="EQ21" s="16" t="s">
        <v>72</v>
      </c>
      <c r="ER21" s="16" t="s">
        <v>73</v>
      </c>
      <c r="ES21" s="16" t="s">
        <v>74</v>
      </c>
      <c r="ET21" s="16" t="s">
        <v>75</v>
      </c>
      <c r="EU21" s="16" t="s">
        <v>76</v>
      </c>
      <c r="EV21" s="16" t="s">
        <v>77</v>
      </c>
      <c r="EW21" s="16" t="s">
        <v>78</v>
      </c>
      <c r="EX21" s="16" t="s">
        <v>79</v>
      </c>
      <c r="EY21" s="16" t="s">
        <v>80</v>
      </c>
      <c r="EZ21" s="16" t="s">
        <v>81</v>
      </c>
      <c r="FA21" s="16" t="s">
        <v>82</v>
      </c>
      <c r="FB21" s="76"/>
      <c r="FC21" s="16" t="s">
        <v>71</v>
      </c>
      <c r="FD21" s="16" t="s">
        <v>72</v>
      </c>
      <c r="FE21" s="16" t="s">
        <v>73</v>
      </c>
      <c r="FF21" s="16" t="s">
        <v>74</v>
      </c>
      <c r="FG21" s="16" t="s">
        <v>75</v>
      </c>
      <c r="FH21" s="16" t="s">
        <v>76</v>
      </c>
      <c r="FI21" s="16" t="s">
        <v>77</v>
      </c>
      <c r="FJ21" s="16" t="s">
        <v>78</v>
      </c>
      <c r="FK21" s="16" t="s">
        <v>79</v>
      </c>
      <c r="FL21" s="16" t="s">
        <v>80</v>
      </c>
      <c r="FM21" s="16" t="s">
        <v>81</v>
      </c>
      <c r="FN21" s="16" t="s">
        <v>82</v>
      </c>
      <c r="FO21" s="76"/>
      <c r="FP21" s="16" t="s">
        <v>71</v>
      </c>
      <c r="FQ21" s="16" t="s">
        <v>72</v>
      </c>
      <c r="FR21" s="16" t="s">
        <v>73</v>
      </c>
      <c r="FS21" s="16" t="s">
        <v>74</v>
      </c>
      <c r="FT21" s="16" t="s">
        <v>75</v>
      </c>
      <c r="FU21" s="16" t="s">
        <v>76</v>
      </c>
      <c r="FV21" s="16" t="s">
        <v>77</v>
      </c>
      <c r="FW21" s="16" t="s">
        <v>78</v>
      </c>
      <c r="FX21" s="16" t="s">
        <v>79</v>
      </c>
      <c r="FY21" s="16" t="s">
        <v>80</v>
      </c>
      <c r="FZ21" s="16" t="s">
        <v>81</v>
      </c>
      <c r="GA21" s="16" t="s">
        <v>82</v>
      </c>
      <c r="GB21" s="76"/>
      <c r="GC21" s="16" t="s">
        <v>71</v>
      </c>
      <c r="GD21" s="16" t="s">
        <v>72</v>
      </c>
      <c r="GE21" s="16" t="s">
        <v>73</v>
      </c>
      <c r="GF21" s="16" t="s">
        <v>74</v>
      </c>
      <c r="GG21" s="16" t="s">
        <v>75</v>
      </c>
      <c r="GH21" s="16" t="s">
        <v>76</v>
      </c>
      <c r="GI21" s="16" t="s">
        <v>77</v>
      </c>
      <c r="GJ21" s="16" t="s">
        <v>78</v>
      </c>
      <c r="GK21" s="16" t="s">
        <v>79</v>
      </c>
      <c r="GL21" s="16" t="s">
        <v>80</v>
      </c>
      <c r="GM21" s="16" t="s">
        <v>81</v>
      </c>
      <c r="GN21" s="16" t="s">
        <v>82</v>
      </c>
      <c r="GO21" s="76"/>
    </row>
    <row r="22" spans="1:197" ht="15.9" customHeight="1">
      <c r="A22" s="17" t="s">
        <v>127</v>
      </c>
      <c r="B22" s="17" t="s">
        <v>18</v>
      </c>
      <c r="C22" s="18">
        <v>1279</v>
      </c>
      <c r="D22" s="18">
        <v>1408</v>
      </c>
      <c r="E22" s="18">
        <v>877</v>
      </c>
      <c r="F22" s="18">
        <v>812</v>
      </c>
      <c r="G22" s="18">
        <v>722</v>
      </c>
      <c r="H22" s="18">
        <v>659</v>
      </c>
      <c r="I22" s="18">
        <v>1154</v>
      </c>
      <c r="J22" s="18">
        <v>891</v>
      </c>
      <c r="K22" s="18">
        <v>862</v>
      </c>
      <c r="L22" s="18">
        <v>840</v>
      </c>
      <c r="M22" s="18">
        <v>737</v>
      </c>
      <c r="N22" s="18">
        <v>1044</v>
      </c>
      <c r="O22" s="18">
        <f>SUM(C22:N22)</f>
        <v>11285</v>
      </c>
      <c r="P22" s="18">
        <v>1809</v>
      </c>
      <c r="Q22" s="18">
        <v>1372</v>
      </c>
      <c r="R22" s="18">
        <v>970</v>
      </c>
      <c r="S22" s="18">
        <v>949</v>
      </c>
      <c r="T22" s="18">
        <v>811</v>
      </c>
      <c r="U22" s="18">
        <v>826</v>
      </c>
      <c r="V22" s="18">
        <v>1190</v>
      </c>
      <c r="W22" s="18">
        <v>1067</v>
      </c>
      <c r="X22" s="18">
        <v>1085</v>
      </c>
      <c r="Y22" s="18">
        <v>791</v>
      </c>
      <c r="Z22" s="18">
        <v>1106</v>
      </c>
      <c r="AA22" s="18">
        <v>1047</v>
      </c>
      <c r="AB22" s="18">
        <f>SUM(P22:AA22)</f>
        <v>13023</v>
      </c>
      <c r="AC22" s="18">
        <v>1372</v>
      </c>
      <c r="AD22" s="18">
        <v>1368</v>
      </c>
      <c r="AE22" s="18">
        <v>1104</v>
      </c>
      <c r="AF22" s="18">
        <v>730</v>
      </c>
      <c r="AG22" s="18">
        <v>771</v>
      </c>
      <c r="AH22" s="18">
        <v>663</v>
      </c>
      <c r="AI22" s="18">
        <v>801</v>
      </c>
      <c r="AJ22" s="18">
        <v>22</v>
      </c>
      <c r="AK22" s="18">
        <v>223</v>
      </c>
      <c r="AL22" s="18">
        <v>509</v>
      </c>
      <c r="AM22" s="18">
        <v>447</v>
      </c>
      <c r="AN22" s="18">
        <v>655</v>
      </c>
      <c r="AO22" s="18">
        <f>SUM(AC22:AN22)</f>
        <v>8665</v>
      </c>
      <c r="AP22" s="18">
        <v>732</v>
      </c>
      <c r="AQ22" s="18">
        <v>463</v>
      </c>
      <c r="AR22" s="18">
        <v>497</v>
      </c>
      <c r="AS22" s="18">
        <v>549</v>
      </c>
      <c r="AT22" s="18">
        <v>426</v>
      </c>
      <c r="AU22" s="18">
        <v>360</v>
      </c>
      <c r="AV22" s="18">
        <v>480</v>
      </c>
      <c r="AW22" s="18">
        <v>410</v>
      </c>
      <c r="AX22" s="18">
        <v>286</v>
      </c>
      <c r="AY22" s="18">
        <v>371</v>
      </c>
      <c r="AZ22" s="18">
        <v>288</v>
      </c>
      <c r="BA22" s="18">
        <v>505</v>
      </c>
      <c r="BB22" s="18">
        <f>SUM(AP22:BA22)</f>
        <v>5367</v>
      </c>
      <c r="BC22" s="18">
        <v>522</v>
      </c>
      <c r="BD22" s="18">
        <v>413</v>
      </c>
      <c r="BE22" s="18">
        <v>353</v>
      </c>
      <c r="BF22" s="18">
        <v>365</v>
      </c>
      <c r="BG22" s="18">
        <v>311</v>
      </c>
      <c r="BH22" s="18">
        <v>307</v>
      </c>
      <c r="BI22" s="18">
        <v>2</v>
      </c>
      <c r="BJ22" s="18">
        <v>0</v>
      </c>
      <c r="BK22" s="18">
        <v>22</v>
      </c>
      <c r="BL22" s="18">
        <v>9</v>
      </c>
      <c r="BM22" s="18">
        <v>11</v>
      </c>
      <c r="BN22" s="18">
        <v>0</v>
      </c>
      <c r="BO22" s="18">
        <f>SUM(BC22:BN22)</f>
        <v>2315</v>
      </c>
      <c r="BP22" s="18">
        <v>4</v>
      </c>
      <c r="BQ22" s="18">
        <v>1</v>
      </c>
      <c r="BR22" s="18">
        <v>3</v>
      </c>
      <c r="BS22" s="18">
        <v>116</v>
      </c>
      <c r="BT22" s="18">
        <v>40</v>
      </c>
      <c r="BU22" s="18">
        <v>7</v>
      </c>
      <c r="BV22" s="18">
        <v>5</v>
      </c>
      <c r="BW22" s="18">
        <v>20</v>
      </c>
      <c r="BX22" s="18">
        <v>0</v>
      </c>
      <c r="BY22" s="18">
        <v>12</v>
      </c>
      <c r="BZ22" s="18">
        <v>0</v>
      </c>
      <c r="CA22" s="18">
        <v>0</v>
      </c>
      <c r="CB22" s="18">
        <f>SUM(BP22:CA22)</f>
        <v>208</v>
      </c>
      <c r="CC22" s="18">
        <v>52</v>
      </c>
      <c r="CD22" s="18">
        <v>9</v>
      </c>
      <c r="CE22" s="18">
        <v>9</v>
      </c>
      <c r="CF22" s="18">
        <v>13</v>
      </c>
      <c r="CG22" s="18">
        <v>110</v>
      </c>
      <c r="CH22" s="18">
        <v>0</v>
      </c>
      <c r="CI22" s="18">
        <v>5</v>
      </c>
      <c r="CJ22" s="18">
        <v>18</v>
      </c>
      <c r="CK22" s="18">
        <v>0</v>
      </c>
      <c r="CL22" s="18">
        <v>0</v>
      </c>
      <c r="CM22" s="18">
        <v>12</v>
      </c>
      <c r="CN22" s="18">
        <v>5</v>
      </c>
      <c r="CO22" s="18">
        <f>SUM(CC22:CN22)</f>
        <v>233</v>
      </c>
      <c r="CP22" s="18">
        <v>492</v>
      </c>
      <c r="CQ22" s="18">
        <v>156</v>
      </c>
      <c r="CR22" s="18">
        <v>12</v>
      </c>
      <c r="CS22" s="18">
        <v>11</v>
      </c>
      <c r="CT22" s="18">
        <v>22</v>
      </c>
      <c r="CU22" s="18">
        <v>4</v>
      </c>
      <c r="CV22" s="18">
        <v>9</v>
      </c>
      <c r="CW22" s="18">
        <v>3</v>
      </c>
      <c r="CX22" s="18">
        <v>6</v>
      </c>
      <c r="CY22" s="18">
        <v>15</v>
      </c>
      <c r="CZ22" s="18">
        <v>17</v>
      </c>
      <c r="DA22" s="18">
        <v>575</v>
      </c>
      <c r="DB22" s="18">
        <f>SUM(CP22:DA22)</f>
        <v>1322</v>
      </c>
      <c r="DC22" s="18">
        <v>0</v>
      </c>
      <c r="DD22" s="18">
        <v>136</v>
      </c>
      <c r="DE22" s="18">
        <v>92</v>
      </c>
      <c r="DF22" s="18">
        <v>1083</v>
      </c>
      <c r="DG22" s="18">
        <v>1640</v>
      </c>
      <c r="DH22" s="18">
        <v>1858</v>
      </c>
      <c r="DI22" s="18">
        <v>2269</v>
      </c>
      <c r="DJ22" s="18">
        <v>2002</v>
      </c>
      <c r="DK22" s="18">
        <v>2159</v>
      </c>
      <c r="DL22" s="18">
        <v>1750</v>
      </c>
      <c r="DM22" s="18">
        <v>2312</v>
      </c>
      <c r="DN22" s="18">
        <v>2323</v>
      </c>
      <c r="DO22" s="18">
        <f>SUM(DC22:DN22)</f>
        <v>17624</v>
      </c>
      <c r="DP22" s="18">
        <v>2492</v>
      </c>
      <c r="DQ22" s="18">
        <v>1730</v>
      </c>
      <c r="DR22" s="18">
        <v>1425</v>
      </c>
      <c r="DS22" s="18">
        <v>508</v>
      </c>
      <c r="DT22" s="18">
        <v>1</v>
      </c>
      <c r="DU22" s="18">
        <v>1</v>
      </c>
      <c r="DV22" s="18">
        <v>0</v>
      </c>
      <c r="DW22" s="18">
        <v>0</v>
      </c>
      <c r="DX22" s="18">
        <v>0</v>
      </c>
      <c r="DY22" s="18">
        <v>221</v>
      </c>
      <c r="DZ22" s="18">
        <v>544</v>
      </c>
      <c r="EA22" s="18">
        <v>851</v>
      </c>
      <c r="EB22" s="18">
        <f t="shared" ref="EB22:EB27" si="21">SUM(DP22:EA22)</f>
        <v>7773</v>
      </c>
      <c r="EC22" s="18">
        <v>940</v>
      </c>
      <c r="ED22" s="18">
        <v>751</v>
      </c>
      <c r="EE22" s="18">
        <v>694</v>
      </c>
      <c r="EF22" s="18">
        <v>121</v>
      </c>
      <c r="EG22" s="18">
        <v>0</v>
      </c>
      <c r="EH22" s="18">
        <v>0</v>
      </c>
      <c r="EI22" s="18">
        <v>205</v>
      </c>
      <c r="EJ22" s="18">
        <v>524</v>
      </c>
      <c r="EK22" s="18">
        <v>628</v>
      </c>
      <c r="EL22" s="18">
        <v>956</v>
      </c>
      <c r="EM22" s="18">
        <v>1042</v>
      </c>
      <c r="EN22" s="18">
        <v>2301</v>
      </c>
      <c r="EO22" s="18">
        <f t="shared" ref="EO22:EO27" si="22">SUM(EC22:EN22)</f>
        <v>8162</v>
      </c>
      <c r="EP22" s="18">
        <v>2884</v>
      </c>
      <c r="EQ22" s="12">
        <v>2524</v>
      </c>
      <c r="ER22" s="18">
        <v>1994</v>
      </c>
      <c r="ES22" s="18">
        <v>2602</v>
      </c>
      <c r="ET22" s="18">
        <v>1860</v>
      </c>
      <c r="EU22" s="18">
        <v>1517</v>
      </c>
      <c r="EV22" s="18">
        <v>1910</v>
      </c>
      <c r="EW22" s="18">
        <v>1986</v>
      </c>
      <c r="EX22" s="18">
        <v>1992</v>
      </c>
      <c r="EY22" s="18">
        <v>1797</v>
      </c>
      <c r="EZ22" s="18">
        <v>1250</v>
      </c>
      <c r="FA22" s="18">
        <v>1264</v>
      </c>
      <c r="FB22" s="18">
        <f t="shared" ref="FB22:FB27" si="23">SUM(EP22:FA22)</f>
        <v>23580</v>
      </c>
      <c r="FC22" s="18">
        <v>915</v>
      </c>
      <c r="FD22" s="12">
        <v>1801</v>
      </c>
      <c r="FE22" s="18">
        <v>262</v>
      </c>
      <c r="FF22" s="18">
        <v>149</v>
      </c>
      <c r="FG22" s="18">
        <v>147</v>
      </c>
      <c r="FH22" s="18">
        <v>167</v>
      </c>
      <c r="FI22" s="18">
        <v>18</v>
      </c>
      <c r="FJ22" s="18">
        <v>61</v>
      </c>
      <c r="FK22" s="18">
        <v>2</v>
      </c>
      <c r="FL22" s="18">
        <v>0</v>
      </c>
      <c r="FM22" s="18">
        <v>3</v>
      </c>
      <c r="FN22" s="18">
        <v>9</v>
      </c>
      <c r="FO22" s="18">
        <f t="shared" ref="FO22:FO27" si="24">SUM(FC22:FN22)</f>
        <v>3534</v>
      </c>
      <c r="FP22" s="18">
        <v>0</v>
      </c>
      <c r="FQ22" s="12">
        <v>162</v>
      </c>
      <c r="FR22" s="18">
        <v>6</v>
      </c>
      <c r="FS22" s="18">
        <v>1</v>
      </c>
      <c r="FT22" s="18">
        <v>2</v>
      </c>
      <c r="FU22" s="18">
        <v>21</v>
      </c>
      <c r="FV22" s="18">
        <v>2</v>
      </c>
      <c r="FW22" s="18">
        <v>25</v>
      </c>
      <c r="FX22" s="18">
        <v>1</v>
      </c>
      <c r="FY22" s="18">
        <v>12</v>
      </c>
      <c r="FZ22" s="18">
        <v>46</v>
      </c>
      <c r="GA22" s="18">
        <v>5</v>
      </c>
      <c r="GB22" s="18">
        <f t="shared" ref="GB22:GB27" si="25">SUM(FP22:GA22)</f>
        <v>283</v>
      </c>
      <c r="GC22" s="18">
        <v>22</v>
      </c>
      <c r="GD22" s="12">
        <v>3</v>
      </c>
      <c r="GE22" s="18">
        <v>224</v>
      </c>
      <c r="GF22" s="18">
        <v>69</v>
      </c>
      <c r="GG22" s="18">
        <v>222</v>
      </c>
      <c r="GH22" s="18">
        <v>19</v>
      </c>
      <c r="GI22" s="18">
        <v>14</v>
      </c>
      <c r="GJ22" s="18">
        <v>11</v>
      </c>
      <c r="GK22" s="18">
        <v>2</v>
      </c>
      <c r="GL22" s="18">
        <v>0</v>
      </c>
      <c r="GM22" s="18">
        <v>0</v>
      </c>
      <c r="GN22" s="18"/>
      <c r="GO22" s="18">
        <f t="shared" ref="GO22:GO27" si="26">SUM(GC22:GN22)</f>
        <v>586</v>
      </c>
    </row>
    <row r="23" spans="1:197" ht="15.9" customHeight="1">
      <c r="A23" s="17" t="s">
        <v>128</v>
      </c>
      <c r="B23" s="17" t="s">
        <v>19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8">
        <f>SUM(C23:N23)</f>
        <v>0</v>
      </c>
      <c r="P23" s="18">
        <v>0</v>
      </c>
      <c r="Q23" s="18">
        <v>0</v>
      </c>
      <c r="R23" s="18">
        <v>0</v>
      </c>
      <c r="S23" s="18">
        <v>0</v>
      </c>
      <c r="T23" s="18">
        <v>0</v>
      </c>
      <c r="U23" s="18">
        <v>0</v>
      </c>
      <c r="V23" s="18">
        <v>0</v>
      </c>
      <c r="W23" s="18">
        <v>0</v>
      </c>
      <c r="X23" s="18">
        <v>0</v>
      </c>
      <c r="Y23" s="18">
        <v>0</v>
      </c>
      <c r="Z23" s="18">
        <v>0</v>
      </c>
      <c r="AA23" s="18">
        <v>0</v>
      </c>
      <c r="AB23" s="18">
        <f>SUM(P23:AA23)</f>
        <v>0</v>
      </c>
      <c r="AC23" s="18">
        <v>0</v>
      </c>
      <c r="AD23" s="18">
        <v>0</v>
      </c>
      <c r="AE23" s="18">
        <v>0</v>
      </c>
      <c r="AF23" s="18">
        <v>0</v>
      </c>
      <c r="AG23" s="18">
        <v>0</v>
      </c>
      <c r="AH23" s="18">
        <v>0</v>
      </c>
      <c r="AI23" s="18">
        <v>0</v>
      </c>
      <c r="AJ23" s="18">
        <v>0</v>
      </c>
      <c r="AK23" s="18">
        <v>0</v>
      </c>
      <c r="AL23" s="18">
        <v>0</v>
      </c>
      <c r="AM23" s="18">
        <v>0</v>
      </c>
      <c r="AN23" s="18">
        <v>0</v>
      </c>
      <c r="AO23" s="18">
        <f>SUM(AC23:AN23)</f>
        <v>0</v>
      </c>
      <c r="AP23" s="18">
        <v>0</v>
      </c>
      <c r="AQ23" s="18">
        <v>0</v>
      </c>
      <c r="AR23" s="18">
        <v>0</v>
      </c>
      <c r="AS23" s="18">
        <v>0</v>
      </c>
      <c r="AT23" s="18">
        <v>0</v>
      </c>
      <c r="AU23" s="18">
        <v>0</v>
      </c>
      <c r="AV23" s="18">
        <v>0</v>
      </c>
      <c r="AW23" s="18">
        <v>0</v>
      </c>
      <c r="AX23" s="18">
        <v>0</v>
      </c>
      <c r="AY23" s="18">
        <v>0</v>
      </c>
      <c r="AZ23" s="18">
        <v>0</v>
      </c>
      <c r="BA23" s="18">
        <v>0</v>
      </c>
      <c r="BB23" s="18">
        <f>SUM(AP23:BA23)</f>
        <v>0</v>
      </c>
      <c r="BC23" s="18">
        <v>0</v>
      </c>
      <c r="BD23" s="18">
        <v>0</v>
      </c>
      <c r="BE23" s="18">
        <v>0</v>
      </c>
      <c r="BF23" s="18">
        <v>0</v>
      </c>
      <c r="BG23" s="18">
        <v>0</v>
      </c>
      <c r="BH23" s="18">
        <v>0</v>
      </c>
      <c r="BI23" s="18">
        <v>0</v>
      </c>
      <c r="BJ23" s="18">
        <v>0</v>
      </c>
      <c r="BK23" s="18">
        <v>0</v>
      </c>
      <c r="BL23" s="18">
        <v>0</v>
      </c>
      <c r="BM23" s="18">
        <v>0</v>
      </c>
      <c r="BN23" s="18">
        <v>0</v>
      </c>
      <c r="BO23" s="18">
        <f>SUM(BC23:BN23)</f>
        <v>0</v>
      </c>
      <c r="BP23" s="18">
        <v>0</v>
      </c>
      <c r="BQ23" s="18">
        <v>0</v>
      </c>
      <c r="BR23" s="18">
        <v>0</v>
      </c>
      <c r="BS23" s="18">
        <v>0</v>
      </c>
      <c r="BT23" s="18">
        <v>0</v>
      </c>
      <c r="BU23" s="18">
        <v>0</v>
      </c>
      <c r="BV23" s="18">
        <v>0</v>
      </c>
      <c r="BW23" s="18">
        <v>0</v>
      </c>
      <c r="BX23" s="18">
        <v>0</v>
      </c>
      <c r="BY23" s="18">
        <v>0</v>
      </c>
      <c r="BZ23" s="18">
        <v>0</v>
      </c>
      <c r="CA23" s="18">
        <v>0</v>
      </c>
      <c r="CB23" s="18">
        <f>SUM(BP23:CA23)</f>
        <v>0</v>
      </c>
      <c r="CC23" s="18">
        <v>0</v>
      </c>
      <c r="CD23" s="18">
        <v>0</v>
      </c>
      <c r="CE23" s="18">
        <v>0</v>
      </c>
      <c r="CF23" s="18">
        <v>0</v>
      </c>
      <c r="CG23" s="18">
        <v>0</v>
      </c>
      <c r="CH23" s="18">
        <v>0</v>
      </c>
      <c r="CI23" s="18">
        <v>0</v>
      </c>
      <c r="CJ23" s="18">
        <v>0</v>
      </c>
      <c r="CK23" s="18">
        <v>0</v>
      </c>
      <c r="CL23" s="18">
        <v>0</v>
      </c>
      <c r="CM23" s="18">
        <v>0</v>
      </c>
      <c r="CN23" s="18">
        <v>0</v>
      </c>
      <c r="CO23" s="18">
        <f>SUM(CC23:CN23)</f>
        <v>0</v>
      </c>
      <c r="CP23" s="18">
        <v>0</v>
      </c>
      <c r="CQ23" s="18">
        <v>0</v>
      </c>
      <c r="CR23" s="18">
        <v>0</v>
      </c>
      <c r="CS23" s="18">
        <v>0</v>
      </c>
      <c r="CT23" s="18">
        <v>0</v>
      </c>
      <c r="CU23" s="18">
        <v>0</v>
      </c>
      <c r="CV23" s="18">
        <v>0</v>
      </c>
      <c r="CW23" s="18">
        <v>0</v>
      </c>
      <c r="CX23" s="18">
        <v>0</v>
      </c>
      <c r="CY23" s="18">
        <v>0</v>
      </c>
      <c r="CZ23" s="18">
        <v>0</v>
      </c>
      <c r="DA23" s="18">
        <v>0</v>
      </c>
      <c r="DB23" s="18">
        <f>SUM(CP23:DA23)</f>
        <v>0</v>
      </c>
      <c r="DC23" s="18">
        <v>0</v>
      </c>
      <c r="DD23" s="18">
        <v>0</v>
      </c>
      <c r="DE23" s="18">
        <v>0</v>
      </c>
      <c r="DF23" s="18">
        <v>0</v>
      </c>
      <c r="DG23" s="18">
        <v>0</v>
      </c>
      <c r="DH23" s="18">
        <v>0</v>
      </c>
      <c r="DI23" s="18">
        <v>0</v>
      </c>
      <c r="DJ23" s="18">
        <v>0</v>
      </c>
      <c r="DK23" s="18">
        <v>0</v>
      </c>
      <c r="DL23" s="18">
        <v>0</v>
      </c>
      <c r="DM23" s="18">
        <v>0</v>
      </c>
      <c r="DN23" s="18">
        <v>0</v>
      </c>
      <c r="DO23" s="18">
        <f>SUM(DC23:DN23)</f>
        <v>0</v>
      </c>
      <c r="DP23" s="18">
        <v>0</v>
      </c>
      <c r="DQ23" s="18">
        <v>0</v>
      </c>
      <c r="DR23" s="18">
        <v>0</v>
      </c>
      <c r="DS23" s="18">
        <v>0</v>
      </c>
      <c r="DT23" s="18">
        <v>0</v>
      </c>
      <c r="DU23" s="18">
        <v>0</v>
      </c>
      <c r="DV23" s="18">
        <v>0</v>
      </c>
      <c r="DW23" s="18">
        <v>0</v>
      </c>
      <c r="DX23" s="18">
        <v>0</v>
      </c>
      <c r="DY23" s="18">
        <v>0</v>
      </c>
      <c r="DZ23" s="18">
        <v>0</v>
      </c>
      <c r="EA23" s="18">
        <v>0</v>
      </c>
      <c r="EB23" s="18">
        <f t="shared" si="21"/>
        <v>0</v>
      </c>
      <c r="EC23" s="18">
        <v>0</v>
      </c>
      <c r="ED23" s="18">
        <v>4</v>
      </c>
      <c r="EE23" s="18">
        <v>0</v>
      </c>
      <c r="EF23" s="18">
        <v>0</v>
      </c>
      <c r="EG23" s="18">
        <v>0</v>
      </c>
      <c r="EH23" s="18">
        <v>0</v>
      </c>
      <c r="EI23" s="18">
        <v>0</v>
      </c>
      <c r="EJ23" s="18">
        <v>0</v>
      </c>
      <c r="EK23" s="18">
        <v>0</v>
      </c>
      <c r="EL23" s="18">
        <v>0</v>
      </c>
      <c r="EM23" s="18">
        <v>0</v>
      </c>
      <c r="EN23" s="18">
        <v>0</v>
      </c>
      <c r="EO23" s="18">
        <f t="shared" si="22"/>
        <v>4</v>
      </c>
      <c r="EP23" s="18">
        <v>0</v>
      </c>
      <c r="EQ23" s="18">
        <v>0</v>
      </c>
      <c r="ER23" s="18">
        <v>0</v>
      </c>
      <c r="ES23" s="18">
        <v>0</v>
      </c>
      <c r="ET23" s="18">
        <v>0</v>
      </c>
      <c r="EU23" s="18">
        <v>0</v>
      </c>
      <c r="EV23" s="18">
        <v>0</v>
      </c>
      <c r="EW23" s="18">
        <v>0</v>
      </c>
      <c r="EX23" s="18">
        <v>0</v>
      </c>
      <c r="EY23" s="18">
        <v>0</v>
      </c>
      <c r="EZ23" s="18">
        <v>0</v>
      </c>
      <c r="FA23" s="18">
        <v>0</v>
      </c>
      <c r="FB23" s="18">
        <f t="shared" si="23"/>
        <v>0</v>
      </c>
      <c r="FC23" s="18">
        <v>0</v>
      </c>
      <c r="FD23" s="18">
        <v>0</v>
      </c>
      <c r="FE23" s="18">
        <v>0</v>
      </c>
      <c r="FF23" s="18">
        <v>0</v>
      </c>
      <c r="FG23" s="18">
        <v>0</v>
      </c>
      <c r="FH23" s="18">
        <v>0</v>
      </c>
      <c r="FI23" s="18">
        <v>0</v>
      </c>
      <c r="FJ23" s="18">
        <v>0</v>
      </c>
      <c r="FK23" s="18">
        <v>0</v>
      </c>
      <c r="FL23" s="18">
        <v>0</v>
      </c>
      <c r="FM23" s="18">
        <v>0</v>
      </c>
      <c r="FN23" s="18">
        <v>0</v>
      </c>
      <c r="FO23" s="18">
        <f t="shared" si="24"/>
        <v>0</v>
      </c>
      <c r="FP23" s="18">
        <v>0</v>
      </c>
      <c r="FQ23" s="18">
        <v>0</v>
      </c>
      <c r="FR23" s="18">
        <v>0</v>
      </c>
      <c r="FS23" s="18">
        <v>0</v>
      </c>
      <c r="FT23" s="18">
        <v>0</v>
      </c>
      <c r="FU23" s="18">
        <v>0</v>
      </c>
      <c r="FV23" s="18">
        <v>0</v>
      </c>
      <c r="FW23" s="18">
        <v>0</v>
      </c>
      <c r="FX23" s="18">
        <v>0</v>
      </c>
      <c r="FY23" s="18">
        <v>0</v>
      </c>
      <c r="FZ23" s="18">
        <v>0</v>
      </c>
      <c r="GA23" s="18">
        <v>0</v>
      </c>
      <c r="GB23" s="18">
        <f t="shared" si="25"/>
        <v>0</v>
      </c>
      <c r="GC23" s="18">
        <v>0</v>
      </c>
      <c r="GD23" s="18">
        <v>0</v>
      </c>
      <c r="GE23" s="18">
        <v>0</v>
      </c>
      <c r="GF23" s="18">
        <v>0</v>
      </c>
      <c r="GG23" s="18">
        <v>0</v>
      </c>
      <c r="GH23" s="18">
        <v>0</v>
      </c>
      <c r="GI23" s="18">
        <v>0</v>
      </c>
      <c r="GJ23" s="18">
        <v>0</v>
      </c>
      <c r="GK23" s="18">
        <v>0</v>
      </c>
      <c r="GL23" s="18">
        <v>0</v>
      </c>
      <c r="GM23" s="18">
        <v>0</v>
      </c>
      <c r="GN23" s="18"/>
      <c r="GO23" s="18">
        <f t="shared" si="26"/>
        <v>0</v>
      </c>
    </row>
    <row r="24" spans="1:197" ht="15.9" customHeight="1">
      <c r="A24" s="17" t="s">
        <v>129</v>
      </c>
      <c r="B24" s="17" t="s">
        <v>20</v>
      </c>
      <c r="C24" s="18">
        <v>5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v>6</v>
      </c>
      <c r="J24" s="18">
        <v>0</v>
      </c>
      <c r="K24" s="18">
        <v>0</v>
      </c>
      <c r="L24" s="18">
        <v>0</v>
      </c>
      <c r="M24" s="18">
        <v>0</v>
      </c>
      <c r="N24" s="18">
        <v>0</v>
      </c>
      <c r="O24" s="18">
        <f>SUM(C24:N24)</f>
        <v>11</v>
      </c>
      <c r="P24" s="18">
        <v>0</v>
      </c>
      <c r="Q24" s="18">
        <v>0</v>
      </c>
      <c r="R24" s="18">
        <v>0</v>
      </c>
      <c r="S24" s="18">
        <v>0</v>
      </c>
      <c r="T24" s="18">
        <v>0</v>
      </c>
      <c r="U24" s="18">
        <v>0</v>
      </c>
      <c r="V24" s="18">
        <v>0</v>
      </c>
      <c r="W24" s="18">
        <v>42</v>
      </c>
      <c r="X24" s="18">
        <v>0</v>
      </c>
      <c r="Y24" s="18">
        <v>9</v>
      </c>
      <c r="Z24" s="18">
        <v>0</v>
      </c>
      <c r="AA24" s="18">
        <v>0</v>
      </c>
      <c r="AB24" s="18">
        <f>SUM(P24:AA24)</f>
        <v>51</v>
      </c>
      <c r="AC24" s="18">
        <v>0</v>
      </c>
      <c r="AD24" s="18">
        <v>0</v>
      </c>
      <c r="AE24" s="18">
        <v>0</v>
      </c>
      <c r="AF24" s="18">
        <v>0</v>
      </c>
      <c r="AG24" s="18">
        <v>0</v>
      </c>
      <c r="AH24" s="18">
        <v>50</v>
      </c>
      <c r="AI24" s="18">
        <v>0</v>
      </c>
      <c r="AJ24" s="18">
        <v>4</v>
      </c>
      <c r="AK24" s="18">
        <v>0</v>
      </c>
      <c r="AL24" s="18">
        <v>0</v>
      </c>
      <c r="AM24" s="18">
        <v>3</v>
      </c>
      <c r="AN24" s="18">
        <v>0</v>
      </c>
      <c r="AO24" s="18">
        <f>SUM(AC24:AN24)</f>
        <v>57</v>
      </c>
      <c r="AP24" s="18">
        <v>0</v>
      </c>
      <c r="AQ24" s="18">
        <v>0</v>
      </c>
      <c r="AR24" s="18">
        <v>13</v>
      </c>
      <c r="AS24" s="18">
        <v>0</v>
      </c>
      <c r="AT24" s="18">
        <v>0</v>
      </c>
      <c r="AU24" s="18">
        <v>11</v>
      </c>
      <c r="AV24" s="18">
        <v>0</v>
      </c>
      <c r="AW24" s="18">
        <v>0</v>
      </c>
      <c r="AX24" s="18">
        <v>0</v>
      </c>
      <c r="AY24" s="18">
        <v>0</v>
      </c>
      <c r="AZ24" s="18">
        <v>0</v>
      </c>
      <c r="BA24" s="18">
        <v>10</v>
      </c>
      <c r="BB24" s="18">
        <f>SUM(AP24:BA24)</f>
        <v>34</v>
      </c>
      <c r="BC24" s="18">
        <v>0</v>
      </c>
      <c r="BD24" s="18">
        <v>0</v>
      </c>
      <c r="BE24" s="18">
        <v>0</v>
      </c>
      <c r="BF24" s="18">
        <v>0</v>
      </c>
      <c r="BG24" s="18">
        <v>0</v>
      </c>
      <c r="BH24" s="18">
        <v>2</v>
      </c>
      <c r="BI24" s="18">
        <v>67</v>
      </c>
      <c r="BJ24" s="18">
        <v>0</v>
      </c>
      <c r="BK24" s="18">
        <v>0</v>
      </c>
      <c r="BL24" s="18">
        <v>32</v>
      </c>
      <c r="BM24" s="18">
        <v>0</v>
      </c>
      <c r="BN24" s="18">
        <v>0</v>
      </c>
      <c r="BO24" s="18">
        <f>SUM(BC24:BN24)</f>
        <v>101</v>
      </c>
      <c r="BP24" s="18">
        <v>0</v>
      </c>
      <c r="BQ24" s="18">
        <v>0</v>
      </c>
      <c r="BR24" s="18">
        <v>0</v>
      </c>
      <c r="BS24" s="18">
        <v>0</v>
      </c>
      <c r="BT24" s="18">
        <v>0</v>
      </c>
      <c r="BU24" s="18">
        <v>0</v>
      </c>
      <c r="BV24" s="18">
        <v>0</v>
      </c>
      <c r="BW24" s="18">
        <v>0</v>
      </c>
      <c r="BX24" s="18">
        <v>0</v>
      </c>
      <c r="BY24" s="18">
        <v>0</v>
      </c>
      <c r="BZ24" s="18">
        <v>0</v>
      </c>
      <c r="CA24" s="18">
        <v>0</v>
      </c>
      <c r="CB24" s="18">
        <f>SUM(BP24:CA24)</f>
        <v>0</v>
      </c>
      <c r="CC24" s="18">
        <v>0</v>
      </c>
      <c r="CD24" s="18">
        <v>0</v>
      </c>
      <c r="CE24" s="18">
        <v>0</v>
      </c>
      <c r="CF24" s="18">
        <v>0</v>
      </c>
      <c r="CG24" s="18">
        <v>4</v>
      </c>
      <c r="CH24" s="18">
        <v>0</v>
      </c>
      <c r="CI24" s="18">
        <v>0</v>
      </c>
      <c r="CJ24" s="18">
        <v>0</v>
      </c>
      <c r="CK24" s="18">
        <v>0</v>
      </c>
      <c r="CL24" s="18">
        <v>0</v>
      </c>
      <c r="CM24" s="18">
        <v>0</v>
      </c>
      <c r="CN24" s="18">
        <v>0</v>
      </c>
      <c r="CO24" s="18">
        <f>SUM(CC24:CN24)</f>
        <v>4</v>
      </c>
      <c r="CP24" s="18">
        <v>0</v>
      </c>
      <c r="CQ24" s="18">
        <v>0</v>
      </c>
      <c r="CR24" s="18">
        <v>0</v>
      </c>
      <c r="CS24" s="18">
        <v>0</v>
      </c>
      <c r="CT24" s="18">
        <v>0</v>
      </c>
      <c r="CU24" s="18">
        <v>0</v>
      </c>
      <c r="CV24" s="18">
        <v>0</v>
      </c>
      <c r="CW24" s="18">
        <v>6</v>
      </c>
      <c r="CX24" s="18">
        <v>8</v>
      </c>
      <c r="CY24" s="18">
        <v>0</v>
      </c>
      <c r="CZ24" s="18">
        <v>15</v>
      </c>
      <c r="DA24" s="18">
        <v>0</v>
      </c>
      <c r="DB24" s="18">
        <f>SUM(CP24:DA24)</f>
        <v>29</v>
      </c>
      <c r="DC24" s="18">
        <v>12</v>
      </c>
      <c r="DD24" s="18">
        <v>2</v>
      </c>
      <c r="DE24" s="18">
        <v>0</v>
      </c>
      <c r="DF24" s="18">
        <v>0</v>
      </c>
      <c r="DG24" s="18">
        <v>11</v>
      </c>
      <c r="DH24" s="18">
        <v>5</v>
      </c>
      <c r="DI24" s="18">
        <v>0</v>
      </c>
      <c r="DJ24" s="18">
        <v>4</v>
      </c>
      <c r="DK24" s="18">
        <v>0</v>
      </c>
      <c r="DL24" s="18">
        <v>0</v>
      </c>
      <c r="DM24" s="18">
        <v>24</v>
      </c>
      <c r="DN24" s="18">
        <v>503</v>
      </c>
      <c r="DO24" s="18">
        <f>SUM(DC24:DN24)</f>
        <v>561</v>
      </c>
      <c r="DP24" s="18">
        <v>0</v>
      </c>
      <c r="DQ24" s="18">
        <v>11</v>
      </c>
      <c r="DR24" s="18">
        <v>130</v>
      </c>
      <c r="DS24" s="18">
        <v>0</v>
      </c>
      <c r="DT24" s="18">
        <v>0</v>
      </c>
      <c r="DU24" s="18">
        <v>0</v>
      </c>
      <c r="DV24" s="18">
        <v>0</v>
      </c>
      <c r="DW24" s="18">
        <v>0</v>
      </c>
      <c r="DX24" s="18">
        <v>0</v>
      </c>
      <c r="DY24" s="18">
        <v>0</v>
      </c>
      <c r="DZ24" s="18">
        <v>0</v>
      </c>
      <c r="EA24" s="18">
        <v>0</v>
      </c>
      <c r="EB24" s="18">
        <f t="shared" si="21"/>
        <v>141</v>
      </c>
      <c r="EC24" s="18">
        <v>0</v>
      </c>
      <c r="ED24" s="18">
        <v>0</v>
      </c>
      <c r="EE24" s="18">
        <v>0</v>
      </c>
      <c r="EF24" s="18">
        <v>0</v>
      </c>
      <c r="EG24" s="18">
        <v>0</v>
      </c>
      <c r="EH24" s="18">
        <v>0</v>
      </c>
      <c r="EI24" s="18">
        <v>0</v>
      </c>
      <c r="EJ24" s="18">
        <v>0</v>
      </c>
      <c r="EK24" s="18">
        <v>0</v>
      </c>
      <c r="EL24" s="18">
        <v>0</v>
      </c>
      <c r="EM24" s="18">
        <v>0</v>
      </c>
      <c r="EN24" s="18">
        <v>0</v>
      </c>
      <c r="EO24" s="18">
        <f t="shared" si="22"/>
        <v>0</v>
      </c>
      <c r="EP24" s="18">
        <v>0</v>
      </c>
      <c r="EQ24" s="18">
        <v>0</v>
      </c>
      <c r="ER24" s="18">
        <v>0</v>
      </c>
      <c r="ES24" s="18">
        <v>0</v>
      </c>
      <c r="ET24" s="18">
        <v>0</v>
      </c>
      <c r="EU24" s="18">
        <v>0</v>
      </c>
      <c r="EV24" s="18">
        <v>0</v>
      </c>
      <c r="EW24" s="18">
        <v>0</v>
      </c>
      <c r="EX24" s="18">
        <v>2</v>
      </c>
      <c r="EY24" s="18">
        <v>4</v>
      </c>
      <c r="EZ24" s="18">
        <v>0</v>
      </c>
      <c r="FA24" s="18">
        <v>0</v>
      </c>
      <c r="FB24" s="18">
        <f t="shared" si="23"/>
        <v>6</v>
      </c>
      <c r="FC24" s="18">
        <v>0</v>
      </c>
      <c r="FD24" s="18">
        <v>0</v>
      </c>
      <c r="FE24" s="18">
        <v>0</v>
      </c>
      <c r="FF24" s="18">
        <v>0</v>
      </c>
      <c r="FG24" s="18">
        <v>0</v>
      </c>
      <c r="FH24" s="18">
        <v>0</v>
      </c>
      <c r="FI24" s="18">
        <v>0</v>
      </c>
      <c r="FJ24" s="18">
        <v>0</v>
      </c>
      <c r="FK24" s="18">
        <v>0</v>
      </c>
      <c r="FL24" s="18">
        <v>8</v>
      </c>
      <c r="FM24" s="18">
        <v>0</v>
      </c>
      <c r="FN24" s="18">
        <v>0</v>
      </c>
      <c r="FO24" s="18">
        <f t="shared" si="24"/>
        <v>8</v>
      </c>
      <c r="FP24" s="18">
        <v>0</v>
      </c>
      <c r="FQ24" s="18">
        <v>0</v>
      </c>
      <c r="FR24" s="18">
        <v>11</v>
      </c>
      <c r="FS24" s="18">
        <v>0</v>
      </c>
      <c r="FT24" s="18">
        <v>0</v>
      </c>
      <c r="FU24" s="18">
        <v>0</v>
      </c>
      <c r="FV24" s="18">
        <v>0</v>
      </c>
      <c r="FW24" s="18">
        <v>0</v>
      </c>
      <c r="FX24" s="18">
        <v>4</v>
      </c>
      <c r="FY24" s="18">
        <v>10</v>
      </c>
      <c r="FZ24" s="18">
        <v>0</v>
      </c>
      <c r="GA24" s="18">
        <v>0</v>
      </c>
      <c r="GB24" s="18">
        <f t="shared" si="25"/>
        <v>25</v>
      </c>
      <c r="GC24" s="18">
        <v>0</v>
      </c>
      <c r="GD24" s="18">
        <v>0</v>
      </c>
      <c r="GE24" s="18">
        <v>0</v>
      </c>
      <c r="GF24" s="18">
        <v>2</v>
      </c>
      <c r="GG24" s="18">
        <v>4</v>
      </c>
      <c r="GH24" s="18">
        <v>0</v>
      </c>
      <c r="GI24" s="18">
        <v>0</v>
      </c>
      <c r="GJ24" s="18">
        <v>0</v>
      </c>
      <c r="GK24" s="18">
        <v>0</v>
      </c>
      <c r="GL24" s="18">
        <v>0</v>
      </c>
      <c r="GM24" s="18">
        <v>9</v>
      </c>
      <c r="GN24" s="18"/>
      <c r="GO24" s="18">
        <f t="shared" si="26"/>
        <v>15</v>
      </c>
    </row>
    <row r="25" spans="1:197" ht="15.9" customHeight="1">
      <c r="A25" s="17" t="s">
        <v>130</v>
      </c>
      <c r="B25" s="17" t="s">
        <v>21</v>
      </c>
      <c r="C25" s="18">
        <v>0</v>
      </c>
      <c r="D25" s="18">
        <v>7</v>
      </c>
      <c r="E25" s="18">
        <v>0</v>
      </c>
      <c r="F25" s="18">
        <v>0</v>
      </c>
      <c r="G25" s="18">
        <v>0</v>
      </c>
      <c r="H25" s="18">
        <v>0</v>
      </c>
      <c r="I25" s="18">
        <v>5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f>SUM(C25:N25)</f>
        <v>12</v>
      </c>
      <c r="P25" s="18">
        <v>0</v>
      </c>
      <c r="Q25" s="18">
        <v>0</v>
      </c>
      <c r="R25" s="18">
        <v>2</v>
      </c>
      <c r="S25" s="18">
        <v>0</v>
      </c>
      <c r="T25" s="18">
        <v>9</v>
      </c>
      <c r="U25" s="18">
        <v>7</v>
      </c>
      <c r="V25" s="18">
        <v>0</v>
      </c>
      <c r="W25" s="18">
        <v>0</v>
      </c>
      <c r="X25" s="18">
        <v>0</v>
      </c>
      <c r="Y25" s="18">
        <v>0</v>
      </c>
      <c r="Z25" s="18">
        <v>0</v>
      </c>
      <c r="AA25" s="18">
        <v>0</v>
      </c>
      <c r="AB25" s="18">
        <f>SUM(P25:AA25)</f>
        <v>18</v>
      </c>
      <c r="AC25" s="18">
        <v>0</v>
      </c>
      <c r="AD25" s="18">
        <v>0</v>
      </c>
      <c r="AE25" s="18">
        <v>2</v>
      </c>
      <c r="AF25" s="18">
        <v>0</v>
      </c>
      <c r="AG25" s="18">
        <v>0</v>
      </c>
      <c r="AH25" s="18">
        <v>0</v>
      </c>
      <c r="AI25" s="18">
        <v>0</v>
      </c>
      <c r="AJ25" s="18">
        <v>0</v>
      </c>
      <c r="AK25" s="18">
        <v>0</v>
      </c>
      <c r="AL25" s="18">
        <v>0</v>
      </c>
      <c r="AM25" s="18">
        <v>0</v>
      </c>
      <c r="AN25" s="18">
        <v>0</v>
      </c>
      <c r="AO25" s="18">
        <f>SUM(AC25:AN25)</f>
        <v>2</v>
      </c>
      <c r="AP25" s="18">
        <v>0</v>
      </c>
      <c r="AQ25" s="18">
        <v>0</v>
      </c>
      <c r="AR25" s="18">
        <v>0</v>
      </c>
      <c r="AS25" s="18">
        <v>14</v>
      </c>
      <c r="AT25" s="18">
        <v>0</v>
      </c>
      <c r="AU25" s="18">
        <v>0</v>
      </c>
      <c r="AV25" s="18">
        <v>6</v>
      </c>
      <c r="AW25" s="18">
        <v>2</v>
      </c>
      <c r="AX25" s="18">
        <v>0</v>
      </c>
      <c r="AY25" s="18">
        <v>0</v>
      </c>
      <c r="AZ25" s="18">
        <v>0</v>
      </c>
      <c r="BA25" s="18">
        <v>0</v>
      </c>
      <c r="BB25" s="18">
        <f>SUM(AP25:BA25)</f>
        <v>22</v>
      </c>
      <c r="BC25" s="18">
        <v>0</v>
      </c>
      <c r="BD25" s="18">
        <v>0</v>
      </c>
      <c r="BE25" s="18">
        <v>0</v>
      </c>
      <c r="BF25" s="18">
        <v>0</v>
      </c>
      <c r="BG25" s="18">
        <v>0</v>
      </c>
      <c r="BH25" s="18">
        <v>16</v>
      </c>
      <c r="BI25" s="18">
        <v>0</v>
      </c>
      <c r="BJ25" s="18">
        <v>0</v>
      </c>
      <c r="BK25" s="18">
        <v>0</v>
      </c>
      <c r="BL25" s="18">
        <v>0</v>
      </c>
      <c r="BM25" s="18">
        <v>0</v>
      </c>
      <c r="BN25" s="18">
        <v>0</v>
      </c>
      <c r="BO25" s="18">
        <f>SUM(BC25:BN25)</f>
        <v>16</v>
      </c>
      <c r="BP25" s="18">
        <v>0</v>
      </c>
      <c r="BQ25" s="18">
        <v>0</v>
      </c>
      <c r="BR25" s="18">
        <v>0</v>
      </c>
      <c r="BS25" s="18">
        <v>0</v>
      </c>
      <c r="BT25" s="18">
        <v>0</v>
      </c>
      <c r="BU25" s="18">
        <v>0</v>
      </c>
      <c r="BV25" s="18">
        <v>0</v>
      </c>
      <c r="BW25" s="18">
        <v>0</v>
      </c>
      <c r="BX25" s="18">
        <v>0</v>
      </c>
      <c r="BY25" s="18">
        <v>0</v>
      </c>
      <c r="BZ25" s="18">
        <v>16</v>
      </c>
      <c r="CA25" s="18">
        <v>8</v>
      </c>
      <c r="CB25" s="18">
        <f>SUM(BP25:CA25)</f>
        <v>24</v>
      </c>
      <c r="CC25" s="18">
        <v>0</v>
      </c>
      <c r="CD25" s="18">
        <v>0</v>
      </c>
      <c r="CE25" s="18">
        <v>0</v>
      </c>
      <c r="CF25" s="18">
        <v>0</v>
      </c>
      <c r="CG25" s="18">
        <v>0</v>
      </c>
      <c r="CH25" s="18">
        <v>0</v>
      </c>
      <c r="CI25" s="18">
        <v>0</v>
      </c>
      <c r="CJ25" s="18">
        <v>0</v>
      </c>
      <c r="CK25" s="18">
        <v>0</v>
      </c>
      <c r="CL25" s="18">
        <v>0</v>
      </c>
      <c r="CM25" s="18">
        <v>0</v>
      </c>
      <c r="CN25" s="18">
        <v>0</v>
      </c>
      <c r="CO25" s="18">
        <f>SUM(CC25:CN25)</f>
        <v>0</v>
      </c>
      <c r="CP25" s="18">
        <v>0</v>
      </c>
      <c r="CQ25" s="18">
        <v>0</v>
      </c>
      <c r="CR25" s="18">
        <v>4</v>
      </c>
      <c r="CS25" s="18">
        <v>0</v>
      </c>
      <c r="CT25" s="18">
        <v>0</v>
      </c>
      <c r="CU25" s="18">
        <v>5</v>
      </c>
      <c r="CV25" s="18">
        <v>45</v>
      </c>
      <c r="CW25" s="18">
        <v>0</v>
      </c>
      <c r="CX25" s="18">
        <v>5</v>
      </c>
      <c r="CY25" s="18">
        <v>8</v>
      </c>
      <c r="CZ25" s="18">
        <v>2</v>
      </c>
      <c r="DA25" s="18">
        <v>0</v>
      </c>
      <c r="DB25" s="18">
        <f>SUM(CP25:DA25)</f>
        <v>69</v>
      </c>
      <c r="DC25" s="18">
        <v>0</v>
      </c>
      <c r="DD25" s="18">
        <v>0</v>
      </c>
      <c r="DE25" s="18">
        <v>0</v>
      </c>
      <c r="DF25" s="18">
        <v>37</v>
      </c>
      <c r="DG25" s="18">
        <v>0</v>
      </c>
      <c r="DH25" s="18">
        <v>10</v>
      </c>
      <c r="DI25" s="18">
        <v>0</v>
      </c>
      <c r="DJ25" s="18">
        <v>0</v>
      </c>
      <c r="DK25" s="18">
        <v>0</v>
      </c>
      <c r="DL25" s="18">
        <v>0</v>
      </c>
      <c r="DM25" s="18">
        <v>8</v>
      </c>
      <c r="DN25" s="18">
        <v>5</v>
      </c>
      <c r="DO25" s="18">
        <f>SUM(DC25:DN25)</f>
        <v>60</v>
      </c>
      <c r="DP25" s="18">
        <v>0</v>
      </c>
      <c r="DQ25" s="18">
        <v>0</v>
      </c>
      <c r="DR25" s="18">
        <v>0</v>
      </c>
      <c r="DS25" s="18">
        <v>0</v>
      </c>
      <c r="DT25" s="18">
        <v>0</v>
      </c>
      <c r="DU25" s="18">
        <v>0</v>
      </c>
      <c r="DV25" s="18">
        <v>0</v>
      </c>
      <c r="DW25" s="18">
        <v>0</v>
      </c>
      <c r="DX25" s="18">
        <v>0</v>
      </c>
      <c r="DY25" s="18">
        <v>0</v>
      </c>
      <c r="DZ25" s="18">
        <v>13</v>
      </c>
      <c r="EA25" s="18">
        <v>4</v>
      </c>
      <c r="EB25" s="18">
        <f t="shared" si="21"/>
        <v>17</v>
      </c>
      <c r="EC25" s="18">
        <v>0</v>
      </c>
      <c r="ED25" s="18">
        <v>0</v>
      </c>
      <c r="EE25" s="18">
        <v>0</v>
      </c>
      <c r="EF25" s="18">
        <v>0</v>
      </c>
      <c r="EG25" s="18">
        <v>0</v>
      </c>
      <c r="EH25" s="18">
        <v>14</v>
      </c>
      <c r="EI25" s="18">
        <v>0</v>
      </c>
      <c r="EJ25" s="18">
        <v>0</v>
      </c>
      <c r="EK25" s="18">
        <v>0</v>
      </c>
      <c r="EL25" s="18">
        <v>0</v>
      </c>
      <c r="EM25" s="18">
        <v>0</v>
      </c>
      <c r="EN25" s="18">
        <v>0</v>
      </c>
      <c r="EO25" s="18">
        <f t="shared" si="22"/>
        <v>14</v>
      </c>
      <c r="EP25" s="18">
        <v>0</v>
      </c>
      <c r="EQ25" s="18">
        <v>0</v>
      </c>
      <c r="ER25" s="18">
        <v>0</v>
      </c>
      <c r="ES25" s="18">
        <v>0</v>
      </c>
      <c r="ET25" s="18">
        <v>0</v>
      </c>
      <c r="EU25" s="18">
        <v>0</v>
      </c>
      <c r="EV25" s="18">
        <v>0</v>
      </c>
      <c r="EW25" s="18">
        <v>0</v>
      </c>
      <c r="EX25" s="18">
        <v>0</v>
      </c>
      <c r="EY25" s="18">
        <v>0</v>
      </c>
      <c r="EZ25" s="18">
        <v>0</v>
      </c>
      <c r="FA25" s="18">
        <v>0</v>
      </c>
      <c r="FB25" s="18">
        <f t="shared" si="23"/>
        <v>0</v>
      </c>
      <c r="FC25" s="18">
        <v>0</v>
      </c>
      <c r="FD25" s="18">
        <v>0</v>
      </c>
      <c r="FE25" s="18">
        <v>0</v>
      </c>
      <c r="FF25" s="18">
        <v>0</v>
      </c>
      <c r="FG25" s="18">
        <v>0</v>
      </c>
      <c r="FH25" s="18">
        <v>0</v>
      </c>
      <c r="FI25" s="18">
        <v>0</v>
      </c>
      <c r="FJ25" s="18">
        <v>0</v>
      </c>
      <c r="FK25" s="18">
        <v>0</v>
      </c>
      <c r="FL25" s="18">
        <v>0</v>
      </c>
      <c r="FM25" s="18">
        <v>0</v>
      </c>
      <c r="FN25" s="18">
        <v>0</v>
      </c>
      <c r="FO25" s="18">
        <f t="shared" si="24"/>
        <v>0</v>
      </c>
      <c r="FP25" s="18">
        <v>0</v>
      </c>
      <c r="FQ25" s="18">
        <v>0</v>
      </c>
      <c r="FR25" s="18">
        <v>0</v>
      </c>
      <c r="FS25" s="18">
        <v>0</v>
      </c>
      <c r="FT25" s="18">
        <v>0</v>
      </c>
      <c r="FU25" s="18">
        <v>0</v>
      </c>
      <c r="FV25" s="18">
        <v>0</v>
      </c>
      <c r="FW25" s="18">
        <v>4</v>
      </c>
      <c r="FX25" s="18">
        <v>0</v>
      </c>
      <c r="FY25" s="18">
        <v>0</v>
      </c>
      <c r="FZ25" s="18">
        <v>0</v>
      </c>
      <c r="GA25" s="18">
        <v>0</v>
      </c>
      <c r="GB25" s="18">
        <f t="shared" si="25"/>
        <v>4</v>
      </c>
      <c r="GC25" s="18">
        <v>0</v>
      </c>
      <c r="GD25" s="18">
        <v>0</v>
      </c>
      <c r="GE25" s="18">
        <v>6</v>
      </c>
      <c r="GF25" s="18">
        <v>4</v>
      </c>
      <c r="GG25" s="18">
        <v>153</v>
      </c>
      <c r="GH25" s="18">
        <v>0</v>
      </c>
      <c r="GI25" s="18">
        <v>0</v>
      </c>
      <c r="GJ25" s="18">
        <v>0</v>
      </c>
      <c r="GK25" s="18">
        <v>0</v>
      </c>
      <c r="GL25" s="18">
        <v>0</v>
      </c>
      <c r="GM25" s="18">
        <v>7</v>
      </c>
      <c r="GN25" s="18"/>
      <c r="GO25" s="18">
        <f t="shared" si="26"/>
        <v>170</v>
      </c>
    </row>
    <row r="26" spans="1:197" ht="15.9" customHeight="1">
      <c r="A26" s="17" t="s">
        <v>131</v>
      </c>
      <c r="B26" s="17" t="s">
        <v>22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4</v>
      </c>
      <c r="I26" s="18">
        <v>0</v>
      </c>
      <c r="J26" s="18">
        <v>6</v>
      </c>
      <c r="K26" s="18">
        <v>0</v>
      </c>
      <c r="L26" s="18">
        <v>0</v>
      </c>
      <c r="M26" s="18">
        <v>0</v>
      </c>
      <c r="N26" s="18">
        <v>0</v>
      </c>
      <c r="O26" s="18">
        <f>SUM(C26:N26)</f>
        <v>10</v>
      </c>
      <c r="P26" s="18">
        <v>0</v>
      </c>
      <c r="Q26" s="18">
        <v>200</v>
      </c>
      <c r="R26" s="18">
        <v>0</v>
      </c>
      <c r="S26" s="18">
        <v>0</v>
      </c>
      <c r="T26" s="18">
        <v>0</v>
      </c>
      <c r="U26" s="18">
        <v>0</v>
      </c>
      <c r="V26" s="18">
        <v>6</v>
      </c>
      <c r="W26" s="18">
        <v>0</v>
      </c>
      <c r="X26" s="18">
        <v>0</v>
      </c>
      <c r="Y26" s="18">
        <v>11</v>
      </c>
      <c r="Z26" s="18">
        <v>0</v>
      </c>
      <c r="AA26" s="18">
        <v>0</v>
      </c>
      <c r="AB26" s="18">
        <f>SUM(P26:AA26)</f>
        <v>217</v>
      </c>
      <c r="AC26" s="18">
        <v>4</v>
      </c>
      <c r="AD26" s="18">
        <v>0</v>
      </c>
      <c r="AE26" s="18">
        <v>0</v>
      </c>
      <c r="AF26" s="18">
        <v>0</v>
      </c>
      <c r="AG26" s="18">
        <v>4</v>
      </c>
      <c r="AH26" s="18">
        <v>0</v>
      </c>
      <c r="AI26" s="18">
        <v>0</v>
      </c>
      <c r="AJ26" s="18">
        <v>0</v>
      </c>
      <c r="AK26" s="18">
        <v>0</v>
      </c>
      <c r="AL26" s="18">
        <v>0</v>
      </c>
      <c r="AM26" s="18">
        <v>0</v>
      </c>
      <c r="AN26" s="18">
        <v>2</v>
      </c>
      <c r="AO26" s="18">
        <f>SUM(AC26:AN26)</f>
        <v>10</v>
      </c>
      <c r="AP26" s="18">
        <v>0</v>
      </c>
      <c r="AQ26" s="18">
        <v>2</v>
      </c>
      <c r="AR26" s="18">
        <v>0</v>
      </c>
      <c r="AS26" s="18">
        <v>0</v>
      </c>
      <c r="AT26" s="18">
        <v>0</v>
      </c>
      <c r="AU26" s="18">
        <v>0</v>
      </c>
      <c r="AV26" s="18">
        <v>0</v>
      </c>
      <c r="AW26" s="18">
        <v>0</v>
      </c>
      <c r="AX26" s="18">
        <v>8</v>
      </c>
      <c r="AY26" s="18">
        <v>0</v>
      </c>
      <c r="AZ26" s="18">
        <v>0</v>
      </c>
      <c r="BA26" s="18">
        <v>0</v>
      </c>
      <c r="BB26" s="18">
        <f>SUM(AP26:BA26)</f>
        <v>10</v>
      </c>
      <c r="BC26" s="18">
        <v>20</v>
      </c>
      <c r="BD26" s="18">
        <v>0</v>
      </c>
      <c r="BE26" s="18">
        <v>0</v>
      </c>
      <c r="BF26" s="18">
        <v>0</v>
      </c>
      <c r="BG26" s="18">
        <v>0</v>
      </c>
      <c r="BH26" s="18">
        <v>0</v>
      </c>
      <c r="BI26" s="18">
        <v>0</v>
      </c>
      <c r="BJ26" s="18">
        <v>0</v>
      </c>
      <c r="BK26" s="18">
        <v>7</v>
      </c>
      <c r="BL26" s="18">
        <v>0</v>
      </c>
      <c r="BM26" s="18">
        <v>0</v>
      </c>
      <c r="BN26" s="18">
        <v>0</v>
      </c>
      <c r="BO26" s="18">
        <f>SUM(BC26:BN26)</f>
        <v>27</v>
      </c>
      <c r="BP26" s="18">
        <v>0</v>
      </c>
      <c r="BQ26" s="18">
        <v>3</v>
      </c>
      <c r="BR26" s="18">
        <v>0</v>
      </c>
      <c r="BS26" s="18">
        <v>0</v>
      </c>
      <c r="BT26" s="18">
        <v>0</v>
      </c>
      <c r="BU26" s="18">
        <v>0</v>
      </c>
      <c r="BV26" s="18">
        <v>0</v>
      </c>
      <c r="BW26" s="18">
        <v>6</v>
      </c>
      <c r="BX26" s="18">
        <v>0</v>
      </c>
      <c r="BY26" s="18">
        <v>0</v>
      </c>
      <c r="BZ26" s="18">
        <v>0</v>
      </c>
      <c r="CA26" s="18">
        <v>0</v>
      </c>
      <c r="CB26" s="18">
        <f>SUM(BP26:CA26)</f>
        <v>9</v>
      </c>
      <c r="CC26" s="18">
        <v>0</v>
      </c>
      <c r="CD26" s="18">
        <v>0</v>
      </c>
      <c r="CE26" s="18">
        <v>0</v>
      </c>
      <c r="CF26" s="18">
        <v>7</v>
      </c>
      <c r="CG26" s="18">
        <v>0</v>
      </c>
      <c r="CH26" s="18">
        <v>0</v>
      </c>
      <c r="CI26" s="18">
        <v>0</v>
      </c>
      <c r="CJ26" s="18">
        <v>0</v>
      </c>
      <c r="CK26" s="18">
        <v>0</v>
      </c>
      <c r="CL26" s="18">
        <v>0</v>
      </c>
      <c r="CM26" s="18">
        <v>0</v>
      </c>
      <c r="CN26" s="18">
        <v>0</v>
      </c>
      <c r="CO26" s="18">
        <f>SUM(CC26:CN26)</f>
        <v>7</v>
      </c>
      <c r="CP26" s="18">
        <v>0</v>
      </c>
      <c r="CQ26" s="18">
        <v>3</v>
      </c>
      <c r="CR26" s="18">
        <v>38</v>
      </c>
      <c r="CS26" s="18">
        <v>0</v>
      </c>
      <c r="CT26" s="18">
        <v>33</v>
      </c>
      <c r="CU26" s="18">
        <v>10</v>
      </c>
      <c r="CV26" s="18">
        <v>0</v>
      </c>
      <c r="CW26" s="18">
        <v>3</v>
      </c>
      <c r="CX26" s="18">
        <v>0</v>
      </c>
      <c r="CY26" s="18">
        <v>0</v>
      </c>
      <c r="CZ26" s="18">
        <v>31</v>
      </c>
      <c r="DA26" s="18">
        <v>0</v>
      </c>
      <c r="DB26" s="18">
        <f>SUM(CP26:DA26)</f>
        <v>118</v>
      </c>
      <c r="DC26" s="18">
        <v>0</v>
      </c>
      <c r="DD26" s="18">
        <v>2</v>
      </c>
      <c r="DE26" s="18">
        <v>1</v>
      </c>
      <c r="DF26" s="18">
        <v>2</v>
      </c>
      <c r="DG26" s="18">
        <v>2</v>
      </c>
      <c r="DH26" s="18">
        <v>1</v>
      </c>
      <c r="DI26" s="18">
        <v>7</v>
      </c>
      <c r="DJ26" s="18">
        <v>0</v>
      </c>
      <c r="DK26" s="18">
        <v>0</v>
      </c>
      <c r="DL26" s="18">
        <v>2</v>
      </c>
      <c r="DM26" s="18">
        <v>0</v>
      </c>
      <c r="DN26" s="18">
        <v>0</v>
      </c>
      <c r="DO26" s="18">
        <f>SUM(DC26:DN26)</f>
        <v>17</v>
      </c>
      <c r="DP26" s="18">
        <v>0</v>
      </c>
      <c r="DQ26" s="18">
        <v>0</v>
      </c>
      <c r="DR26" s="18">
        <v>5</v>
      </c>
      <c r="DS26" s="18">
        <v>0</v>
      </c>
      <c r="DT26" s="18">
        <v>0</v>
      </c>
      <c r="DU26" s="18">
        <v>0</v>
      </c>
      <c r="DV26" s="18">
        <v>0</v>
      </c>
      <c r="DW26" s="18">
        <v>0</v>
      </c>
      <c r="DX26" s="18">
        <v>0</v>
      </c>
      <c r="DY26" s="18">
        <v>0</v>
      </c>
      <c r="DZ26" s="18">
        <v>0</v>
      </c>
      <c r="EA26" s="18">
        <v>0</v>
      </c>
      <c r="EB26" s="18">
        <f t="shared" si="21"/>
        <v>5</v>
      </c>
      <c r="EC26" s="18">
        <v>0</v>
      </c>
      <c r="ED26" s="18">
        <v>0</v>
      </c>
      <c r="EE26" s="18">
        <v>0</v>
      </c>
      <c r="EF26" s="18">
        <v>0</v>
      </c>
      <c r="EG26" s="18">
        <v>0</v>
      </c>
      <c r="EH26" s="18">
        <v>0</v>
      </c>
      <c r="EI26" s="18">
        <v>8</v>
      </c>
      <c r="EJ26" s="18">
        <v>0</v>
      </c>
      <c r="EK26" s="18">
        <v>0</v>
      </c>
      <c r="EL26" s="18">
        <v>6</v>
      </c>
      <c r="EM26" s="18">
        <v>8</v>
      </c>
      <c r="EN26" s="18">
        <v>0</v>
      </c>
      <c r="EO26" s="18">
        <f t="shared" si="22"/>
        <v>22</v>
      </c>
      <c r="EP26" s="18">
        <v>12</v>
      </c>
      <c r="EQ26" s="18">
        <v>0</v>
      </c>
      <c r="ER26" s="18">
        <v>0</v>
      </c>
      <c r="ES26" s="18">
        <v>0</v>
      </c>
      <c r="ET26" s="18">
        <v>0</v>
      </c>
      <c r="EU26" s="18">
        <v>0</v>
      </c>
      <c r="EV26" s="18">
        <v>5</v>
      </c>
      <c r="EW26" s="18">
        <v>0</v>
      </c>
      <c r="EX26" s="18">
        <v>6</v>
      </c>
      <c r="EY26" s="18">
        <v>0</v>
      </c>
      <c r="EZ26" s="18">
        <v>0</v>
      </c>
      <c r="FA26" s="18">
        <v>0</v>
      </c>
      <c r="FB26" s="18">
        <f t="shared" si="23"/>
        <v>23</v>
      </c>
      <c r="FC26" s="18">
        <v>2</v>
      </c>
      <c r="FD26" s="18">
        <v>0</v>
      </c>
      <c r="FE26" s="18">
        <v>0</v>
      </c>
      <c r="FF26" s="18">
        <v>0</v>
      </c>
      <c r="FG26" s="18">
        <v>0</v>
      </c>
      <c r="FH26" s="18">
        <v>90</v>
      </c>
      <c r="FI26" s="18">
        <v>0</v>
      </c>
      <c r="FJ26" s="18">
        <v>0</v>
      </c>
      <c r="FK26" s="18">
        <v>0</v>
      </c>
      <c r="FL26" s="18">
        <v>3</v>
      </c>
      <c r="FM26" s="18">
        <v>16</v>
      </c>
      <c r="FN26" s="18">
        <v>0</v>
      </c>
      <c r="FO26" s="18">
        <f t="shared" si="24"/>
        <v>111</v>
      </c>
      <c r="FP26" s="18">
        <v>0</v>
      </c>
      <c r="FQ26" s="18">
        <v>0</v>
      </c>
      <c r="FR26" s="18">
        <v>0</v>
      </c>
      <c r="FS26" s="18">
        <v>0</v>
      </c>
      <c r="FT26" s="18">
        <v>0</v>
      </c>
      <c r="FU26" s="18">
        <v>0</v>
      </c>
      <c r="FV26" s="18">
        <v>0</v>
      </c>
      <c r="FW26" s="18">
        <v>0</v>
      </c>
      <c r="FX26" s="18">
        <v>0</v>
      </c>
      <c r="FY26" s="18">
        <v>2</v>
      </c>
      <c r="FZ26" s="18">
        <v>0</v>
      </c>
      <c r="GA26" s="18">
        <v>0</v>
      </c>
      <c r="GB26" s="18">
        <f t="shared" si="25"/>
        <v>2</v>
      </c>
      <c r="GC26" s="18">
        <v>0</v>
      </c>
      <c r="GD26" s="18">
        <v>0</v>
      </c>
      <c r="GE26" s="18">
        <v>2</v>
      </c>
      <c r="GF26" s="18">
        <v>2</v>
      </c>
      <c r="GG26" s="18">
        <v>0</v>
      </c>
      <c r="GH26" s="18">
        <v>0</v>
      </c>
      <c r="GI26" s="18">
        <v>0</v>
      </c>
      <c r="GJ26" s="18">
        <v>6</v>
      </c>
      <c r="GK26" s="18">
        <v>0</v>
      </c>
      <c r="GL26" s="18">
        <v>0</v>
      </c>
      <c r="GM26" s="18">
        <v>3</v>
      </c>
      <c r="GN26" s="18"/>
      <c r="GO26" s="18">
        <f t="shared" si="26"/>
        <v>13</v>
      </c>
    </row>
    <row r="27" spans="1:197" ht="15.9" customHeight="1">
      <c r="A27" s="19" t="s">
        <v>88</v>
      </c>
      <c r="B27" s="19"/>
      <c r="C27" s="20">
        <f t="shared" ref="C27:BS27" si="27">SUM(C22:C26)</f>
        <v>1284</v>
      </c>
      <c r="D27" s="20">
        <f t="shared" si="27"/>
        <v>1415</v>
      </c>
      <c r="E27" s="20">
        <f t="shared" si="27"/>
        <v>877</v>
      </c>
      <c r="F27" s="20">
        <f t="shared" si="27"/>
        <v>812</v>
      </c>
      <c r="G27" s="20">
        <f t="shared" si="27"/>
        <v>722</v>
      </c>
      <c r="H27" s="20">
        <f t="shared" si="27"/>
        <v>663</v>
      </c>
      <c r="I27" s="20">
        <f t="shared" si="27"/>
        <v>1165</v>
      </c>
      <c r="J27" s="20">
        <f t="shared" si="27"/>
        <v>897</v>
      </c>
      <c r="K27" s="20">
        <f t="shared" si="27"/>
        <v>862</v>
      </c>
      <c r="L27" s="20">
        <f t="shared" si="27"/>
        <v>840</v>
      </c>
      <c r="M27" s="20">
        <f t="shared" si="27"/>
        <v>737</v>
      </c>
      <c r="N27" s="20">
        <f t="shared" si="27"/>
        <v>1044</v>
      </c>
      <c r="O27" s="20">
        <f t="shared" si="27"/>
        <v>11318</v>
      </c>
      <c r="P27" s="20">
        <f t="shared" si="27"/>
        <v>1809</v>
      </c>
      <c r="Q27" s="20">
        <f t="shared" si="27"/>
        <v>1572</v>
      </c>
      <c r="R27" s="20">
        <f t="shared" si="27"/>
        <v>972</v>
      </c>
      <c r="S27" s="20">
        <f t="shared" si="27"/>
        <v>949</v>
      </c>
      <c r="T27" s="20">
        <f t="shared" si="27"/>
        <v>820</v>
      </c>
      <c r="U27" s="20">
        <f t="shared" si="27"/>
        <v>833</v>
      </c>
      <c r="V27" s="20">
        <f t="shared" si="27"/>
        <v>1196</v>
      </c>
      <c r="W27" s="20">
        <f t="shared" si="27"/>
        <v>1109</v>
      </c>
      <c r="X27" s="20">
        <f t="shared" si="27"/>
        <v>1085</v>
      </c>
      <c r="Y27" s="20">
        <f t="shared" si="27"/>
        <v>811</v>
      </c>
      <c r="Z27" s="20">
        <f t="shared" si="27"/>
        <v>1106</v>
      </c>
      <c r="AA27" s="20">
        <f t="shared" si="27"/>
        <v>1047</v>
      </c>
      <c r="AB27" s="20">
        <f>SUM(AB22:AB26)</f>
        <v>13309</v>
      </c>
      <c r="AC27" s="20">
        <f t="shared" si="27"/>
        <v>1376</v>
      </c>
      <c r="AD27" s="20">
        <f t="shared" si="27"/>
        <v>1368</v>
      </c>
      <c r="AE27" s="20">
        <f t="shared" si="27"/>
        <v>1106</v>
      </c>
      <c r="AF27" s="20">
        <f t="shared" si="27"/>
        <v>730</v>
      </c>
      <c r="AG27" s="20">
        <f t="shared" si="27"/>
        <v>775</v>
      </c>
      <c r="AH27" s="20">
        <f t="shared" si="27"/>
        <v>713</v>
      </c>
      <c r="AI27" s="20">
        <f t="shared" si="27"/>
        <v>801</v>
      </c>
      <c r="AJ27" s="20">
        <f t="shared" si="27"/>
        <v>26</v>
      </c>
      <c r="AK27" s="20">
        <f t="shared" si="27"/>
        <v>223</v>
      </c>
      <c r="AL27" s="20">
        <f t="shared" si="27"/>
        <v>509</v>
      </c>
      <c r="AM27" s="20">
        <f t="shared" si="27"/>
        <v>450</v>
      </c>
      <c r="AN27" s="20">
        <f t="shared" si="27"/>
        <v>657</v>
      </c>
      <c r="AO27" s="20">
        <f t="shared" si="27"/>
        <v>8734</v>
      </c>
      <c r="AP27" s="20">
        <f t="shared" si="27"/>
        <v>732</v>
      </c>
      <c r="AQ27" s="20">
        <f t="shared" si="27"/>
        <v>465</v>
      </c>
      <c r="AR27" s="20">
        <f t="shared" si="27"/>
        <v>510</v>
      </c>
      <c r="AS27" s="20">
        <f t="shared" si="27"/>
        <v>563</v>
      </c>
      <c r="AT27" s="20">
        <f t="shared" si="27"/>
        <v>426</v>
      </c>
      <c r="AU27" s="20">
        <f t="shared" si="27"/>
        <v>371</v>
      </c>
      <c r="AV27" s="20">
        <f t="shared" si="27"/>
        <v>486</v>
      </c>
      <c r="AW27" s="20">
        <f t="shared" si="27"/>
        <v>412</v>
      </c>
      <c r="AX27" s="20">
        <f t="shared" si="27"/>
        <v>294</v>
      </c>
      <c r="AY27" s="20">
        <f t="shared" si="27"/>
        <v>371</v>
      </c>
      <c r="AZ27" s="20">
        <f t="shared" si="27"/>
        <v>288</v>
      </c>
      <c r="BA27" s="20">
        <f t="shared" si="27"/>
        <v>515</v>
      </c>
      <c r="BB27" s="20">
        <f>SUM(BB22:BB26)</f>
        <v>5433</v>
      </c>
      <c r="BC27" s="20">
        <f t="shared" si="27"/>
        <v>542</v>
      </c>
      <c r="BD27" s="20">
        <f t="shared" si="27"/>
        <v>413</v>
      </c>
      <c r="BE27" s="20">
        <f t="shared" si="27"/>
        <v>353</v>
      </c>
      <c r="BF27" s="20">
        <f t="shared" si="27"/>
        <v>365</v>
      </c>
      <c r="BG27" s="20">
        <f t="shared" si="27"/>
        <v>311</v>
      </c>
      <c r="BH27" s="20">
        <f t="shared" si="27"/>
        <v>325</v>
      </c>
      <c r="BI27" s="20">
        <f t="shared" si="27"/>
        <v>69</v>
      </c>
      <c r="BJ27" s="20">
        <f t="shared" si="27"/>
        <v>0</v>
      </c>
      <c r="BK27" s="20">
        <f t="shared" si="27"/>
        <v>29</v>
      </c>
      <c r="BL27" s="20">
        <f t="shared" si="27"/>
        <v>41</v>
      </c>
      <c r="BM27" s="20">
        <f t="shared" si="27"/>
        <v>11</v>
      </c>
      <c r="BN27" s="20">
        <f t="shared" si="27"/>
        <v>0</v>
      </c>
      <c r="BO27" s="20">
        <f t="shared" si="27"/>
        <v>2459</v>
      </c>
      <c r="BP27" s="20">
        <f t="shared" si="27"/>
        <v>4</v>
      </c>
      <c r="BQ27" s="20">
        <f t="shared" si="27"/>
        <v>4</v>
      </c>
      <c r="BR27" s="20">
        <f t="shared" si="27"/>
        <v>3</v>
      </c>
      <c r="BS27" s="20">
        <f t="shared" si="27"/>
        <v>116</v>
      </c>
      <c r="BT27" s="20">
        <f t="shared" ref="BT27:BY27" si="28">SUM(BT22:BT26)</f>
        <v>40</v>
      </c>
      <c r="BU27" s="20">
        <f t="shared" si="28"/>
        <v>7</v>
      </c>
      <c r="BV27" s="20">
        <f t="shared" si="28"/>
        <v>5</v>
      </c>
      <c r="BW27" s="20">
        <f t="shared" si="28"/>
        <v>26</v>
      </c>
      <c r="BX27" s="20">
        <f t="shared" si="28"/>
        <v>0</v>
      </c>
      <c r="BY27" s="20">
        <f t="shared" si="28"/>
        <v>12</v>
      </c>
      <c r="BZ27" s="20">
        <f t="shared" ref="BZ27:CL27" si="29">SUM(BZ22:BZ26)</f>
        <v>16</v>
      </c>
      <c r="CA27" s="20">
        <f t="shared" si="29"/>
        <v>8</v>
      </c>
      <c r="CB27" s="20">
        <f t="shared" si="29"/>
        <v>241</v>
      </c>
      <c r="CC27" s="20">
        <f t="shared" si="29"/>
        <v>52</v>
      </c>
      <c r="CD27" s="20">
        <f t="shared" si="29"/>
        <v>9</v>
      </c>
      <c r="CE27" s="20">
        <f t="shared" si="29"/>
        <v>9</v>
      </c>
      <c r="CF27" s="20">
        <f t="shared" si="29"/>
        <v>20</v>
      </c>
      <c r="CG27" s="20">
        <f t="shared" si="29"/>
        <v>114</v>
      </c>
      <c r="CH27" s="20">
        <f t="shared" si="29"/>
        <v>0</v>
      </c>
      <c r="CI27" s="20">
        <f t="shared" si="29"/>
        <v>5</v>
      </c>
      <c r="CJ27" s="20">
        <f t="shared" si="29"/>
        <v>18</v>
      </c>
      <c r="CK27" s="20">
        <f t="shared" si="29"/>
        <v>0</v>
      </c>
      <c r="CL27" s="20">
        <f t="shared" si="29"/>
        <v>0</v>
      </c>
      <c r="CM27" s="20">
        <f t="shared" ref="CM27:CY27" si="30">SUM(CM22:CM26)</f>
        <v>12</v>
      </c>
      <c r="CN27" s="20">
        <f t="shared" si="30"/>
        <v>5</v>
      </c>
      <c r="CO27" s="20">
        <f t="shared" si="30"/>
        <v>244</v>
      </c>
      <c r="CP27" s="20">
        <f t="shared" si="30"/>
        <v>492</v>
      </c>
      <c r="CQ27" s="20">
        <f t="shared" si="30"/>
        <v>159</v>
      </c>
      <c r="CR27" s="20">
        <f t="shared" si="30"/>
        <v>54</v>
      </c>
      <c r="CS27" s="20">
        <f t="shared" si="30"/>
        <v>11</v>
      </c>
      <c r="CT27" s="20">
        <f t="shared" si="30"/>
        <v>55</v>
      </c>
      <c r="CU27" s="20">
        <f t="shared" si="30"/>
        <v>19</v>
      </c>
      <c r="CV27" s="20">
        <f t="shared" si="30"/>
        <v>54</v>
      </c>
      <c r="CW27" s="20">
        <f t="shared" si="30"/>
        <v>12</v>
      </c>
      <c r="CX27" s="20">
        <f t="shared" si="30"/>
        <v>19</v>
      </c>
      <c r="CY27" s="20">
        <f t="shared" si="30"/>
        <v>23</v>
      </c>
      <c r="CZ27" s="20">
        <f t="shared" ref="CZ27:DL27" si="31">SUM(CZ22:CZ26)</f>
        <v>65</v>
      </c>
      <c r="DA27" s="20">
        <f t="shared" si="31"/>
        <v>575</v>
      </c>
      <c r="DB27" s="20">
        <f t="shared" si="31"/>
        <v>1538</v>
      </c>
      <c r="DC27" s="20">
        <f t="shared" si="31"/>
        <v>12</v>
      </c>
      <c r="DD27" s="20">
        <f t="shared" si="31"/>
        <v>140</v>
      </c>
      <c r="DE27" s="20">
        <f t="shared" si="31"/>
        <v>93</v>
      </c>
      <c r="DF27" s="20">
        <f t="shared" si="31"/>
        <v>1122</v>
      </c>
      <c r="DG27" s="20">
        <f t="shared" si="31"/>
        <v>1653</v>
      </c>
      <c r="DH27" s="20">
        <f t="shared" si="31"/>
        <v>1874</v>
      </c>
      <c r="DI27" s="20">
        <f t="shared" si="31"/>
        <v>2276</v>
      </c>
      <c r="DJ27" s="20">
        <f t="shared" si="31"/>
        <v>2006</v>
      </c>
      <c r="DK27" s="20">
        <f t="shared" si="31"/>
        <v>2159</v>
      </c>
      <c r="DL27" s="20">
        <f t="shared" si="31"/>
        <v>1752</v>
      </c>
      <c r="DM27" s="20">
        <f t="shared" ref="DM27:EA27" si="32">SUM(DM22:DM26)</f>
        <v>2344</v>
      </c>
      <c r="DN27" s="20">
        <f t="shared" si="32"/>
        <v>2831</v>
      </c>
      <c r="DO27" s="20">
        <f t="shared" si="32"/>
        <v>18262</v>
      </c>
      <c r="DP27" s="20">
        <f t="shared" si="32"/>
        <v>2492</v>
      </c>
      <c r="DQ27" s="20">
        <f t="shared" si="32"/>
        <v>1741</v>
      </c>
      <c r="DR27" s="20">
        <f t="shared" si="32"/>
        <v>1560</v>
      </c>
      <c r="DS27" s="20">
        <f t="shared" si="32"/>
        <v>508</v>
      </c>
      <c r="DT27" s="20">
        <f t="shared" si="32"/>
        <v>1</v>
      </c>
      <c r="DU27" s="20">
        <f t="shared" si="32"/>
        <v>1</v>
      </c>
      <c r="DV27" s="20">
        <f t="shared" si="32"/>
        <v>0</v>
      </c>
      <c r="DW27" s="20">
        <f t="shared" si="32"/>
        <v>0</v>
      </c>
      <c r="DX27" s="20">
        <f t="shared" si="32"/>
        <v>0</v>
      </c>
      <c r="DY27" s="20">
        <f t="shared" si="32"/>
        <v>221</v>
      </c>
      <c r="DZ27" s="20">
        <f t="shared" si="32"/>
        <v>557</v>
      </c>
      <c r="EA27" s="20">
        <f t="shared" si="32"/>
        <v>855</v>
      </c>
      <c r="EB27" s="20">
        <f t="shared" si="21"/>
        <v>7936</v>
      </c>
      <c r="EC27" s="20">
        <f t="shared" ref="EC27:EN27" si="33">SUM(EC22:EC26)</f>
        <v>940</v>
      </c>
      <c r="ED27" s="20">
        <f t="shared" si="33"/>
        <v>755</v>
      </c>
      <c r="EE27" s="20">
        <f t="shared" si="33"/>
        <v>694</v>
      </c>
      <c r="EF27" s="20">
        <f t="shared" si="33"/>
        <v>121</v>
      </c>
      <c r="EG27" s="20">
        <f t="shared" si="33"/>
        <v>0</v>
      </c>
      <c r="EH27" s="20">
        <f t="shared" si="33"/>
        <v>14</v>
      </c>
      <c r="EI27" s="20">
        <f t="shared" si="33"/>
        <v>213</v>
      </c>
      <c r="EJ27" s="20">
        <f t="shared" si="33"/>
        <v>524</v>
      </c>
      <c r="EK27" s="20">
        <f t="shared" si="33"/>
        <v>628</v>
      </c>
      <c r="EL27" s="20">
        <f t="shared" si="33"/>
        <v>962</v>
      </c>
      <c r="EM27" s="20">
        <f t="shared" si="33"/>
        <v>1050</v>
      </c>
      <c r="EN27" s="20">
        <f t="shared" si="33"/>
        <v>2301</v>
      </c>
      <c r="EO27" s="20">
        <f t="shared" si="22"/>
        <v>8202</v>
      </c>
      <c r="EP27" s="20">
        <f t="shared" ref="EP27:FA27" si="34">SUM(EP22:EP26)</f>
        <v>2896</v>
      </c>
      <c r="EQ27" s="20">
        <f>SUM(EQ22:EQ26)</f>
        <v>2524</v>
      </c>
      <c r="ER27" s="20">
        <f t="shared" si="34"/>
        <v>1994</v>
      </c>
      <c r="ES27" s="20">
        <f t="shared" si="34"/>
        <v>2602</v>
      </c>
      <c r="ET27" s="20">
        <f t="shared" si="34"/>
        <v>1860</v>
      </c>
      <c r="EU27" s="20">
        <f t="shared" si="34"/>
        <v>1517</v>
      </c>
      <c r="EV27" s="20">
        <f t="shared" si="34"/>
        <v>1915</v>
      </c>
      <c r="EW27" s="20">
        <f t="shared" si="34"/>
        <v>1986</v>
      </c>
      <c r="EX27" s="20">
        <f t="shared" si="34"/>
        <v>2000</v>
      </c>
      <c r="EY27" s="20">
        <f t="shared" si="34"/>
        <v>1801</v>
      </c>
      <c r="EZ27" s="20">
        <f t="shared" si="34"/>
        <v>1250</v>
      </c>
      <c r="FA27" s="20">
        <f t="shared" si="34"/>
        <v>1264</v>
      </c>
      <c r="FB27" s="20">
        <f t="shared" si="23"/>
        <v>23609</v>
      </c>
      <c r="FC27" s="20">
        <f>SUM(FC22:FC26)</f>
        <v>917</v>
      </c>
      <c r="FD27" s="20">
        <f>SUM(FD22:FD26)</f>
        <v>1801</v>
      </c>
      <c r="FE27" s="20">
        <f t="shared" ref="FE27:FN27" si="35">SUM(FE22:FE26)</f>
        <v>262</v>
      </c>
      <c r="FF27" s="20">
        <f t="shared" si="35"/>
        <v>149</v>
      </c>
      <c r="FG27" s="20">
        <f t="shared" si="35"/>
        <v>147</v>
      </c>
      <c r="FH27" s="20">
        <f t="shared" si="35"/>
        <v>257</v>
      </c>
      <c r="FI27" s="20">
        <f t="shared" si="35"/>
        <v>18</v>
      </c>
      <c r="FJ27" s="20">
        <f t="shared" si="35"/>
        <v>61</v>
      </c>
      <c r="FK27" s="20">
        <f t="shared" si="35"/>
        <v>2</v>
      </c>
      <c r="FL27" s="20">
        <f t="shared" si="35"/>
        <v>11</v>
      </c>
      <c r="FM27" s="20">
        <f t="shared" si="35"/>
        <v>19</v>
      </c>
      <c r="FN27" s="20">
        <f t="shared" si="35"/>
        <v>9</v>
      </c>
      <c r="FO27" s="20">
        <f t="shared" si="24"/>
        <v>3653</v>
      </c>
      <c r="FP27" s="20">
        <f>SUM(FP22:FP26)</f>
        <v>0</v>
      </c>
      <c r="FQ27" s="20">
        <f>SUM(FQ22:FQ26)</f>
        <v>162</v>
      </c>
      <c r="FR27" s="20">
        <f t="shared" ref="FR27:GA27" si="36">SUM(FR22:FR26)</f>
        <v>17</v>
      </c>
      <c r="FS27" s="20">
        <f t="shared" si="36"/>
        <v>1</v>
      </c>
      <c r="FT27" s="20">
        <f t="shared" si="36"/>
        <v>2</v>
      </c>
      <c r="FU27" s="20">
        <f t="shared" si="36"/>
        <v>21</v>
      </c>
      <c r="FV27" s="20">
        <f t="shared" si="36"/>
        <v>2</v>
      </c>
      <c r="FW27" s="20">
        <f t="shared" si="36"/>
        <v>29</v>
      </c>
      <c r="FX27" s="20">
        <f t="shared" si="36"/>
        <v>5</v>
      </c>
      <c r="FY27" s="20">
        <f t="shared" si="36"/>
        <v>24</v>
      </c>
      <c r="FZ27" s="20">
        <f t="shared" si="36"/>
        <v>46</v>
      </c>
      <c r="GA27" s="20">
        <f t="shared" si="36"/>
        <v>5</v>
      </c>
      <c r="GB27" s="20">
        <f t="shared" si="25"/>
        <v>314</v>
      </c>
      <c r="GC27" s="20">
        <f>SUM(GC22:GC26)</f>
        <v>22</v>
      </c>
      <c r="GD27" s="20">
        <f>SUM(GD22:GD26)</f>
        <v>3</v>
      </c>
      <c r="GE27" s="20">
        <f t="shared" ref="GE27:GN27" si="37">SUM(GE22:GE26)</f>
        <v>232</v>
      </c>
      <c r="GF27" s="20">
        <f t="shared" si="37"/>
        <v>77</v>
      </c>
      <c r="GG27" s="20">
        <f t="shared" si="37"/>
        <v>379</v>
      </c>
      <c r="GH27" s="20">
        <f t="shared" si="37"/>
        <v>19</v>
      </c>
      <c r="GI27" s="20">
        <f t="shared" si="37"/>
        <v>14</v>
      </c>
      <c r="GJ27" s="20">
        <f t="shared" si="37"/>
        <v>17</v>
      </c>
      <c r="GK27" s="20">
        <f t="shared" si="37"/>
        <v>2</v>
      </c>
      <c r="GL27" s="20">
        <f t="shared" si="37"/>
        <v>0</v>
      </c>
      <c r="GM27" s="20">
        <f t="shared" si="37"/>
        <v>19</v>
      </c>
      <c r="GN27" s="20">
        <f t="shared" si="37"/>
        <v>0</v>
      </c>
      <c r="GO27" s="20">
        <f t="shared" si="26"/>
        <v>784</v>
      </c>
    </row>
    <row r="28" spans="1:197" ht="15.9" customHeight="1">
      <c r="A28" s="52"/>
      <c r="B28" s="34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</row>
    <row r="29" spans="1:197" ht="15.9" customHeight="1">
      <c r="A29" s="52"/>
      <c r="B29" s="34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  <c r="BX29" s="35"/>
      <c r="BY29" s="35"/>
    </row>
    <row r="30" spans="1:197" ht="15.9" customHeight="1">
      <c r="A30" s="15" t="s">
        <v>132</v>
      </c>
      <c r="B30" s="15"/>
      <c r="BC30" s="11"/>
      <c r="BD30" s="11"/>
      <c r="BE30" s="11"/>
      <c r="BF30" s="11"/>
      <c r="BG30" s="11"/>
      <c r="BH30" s="11"/>
      <c r="BI30" s="11"/>
      <c r="BJ30" s="11"/>
      <c r="BK30" s="11"/>
      <c r="CD30" s="41"/>
      <c r="CQ30" s="41"/>
      <c r="DD30" s="41"/>
    </row>
    <row r="31" spans="1:197" ht="4.5" customHeight="1">
      <c r="A31" s="15"/>
      <c r="B31" s="15"/>
    </row>
    <row r="32" spans="1:197" ht="15.9" customHeight="1">
      <c r="A32" s="15" t="s">
        <v>116</v>
      </c>
      <c r="B32" s="15"/>
      <c r="BC32" s="11"/>
      <c r="BD32" s="11"/>
      <c r="BE32" s="11"/>
      <c r="BF32" s="11"/>
      <c r="BG32" s="11"/>
      <c r="BH32" s="11"/>
      <c r="BI32" s="11"/>
      <c r="BJ32" s="11"/>
      <c r="BK32" s="11"/>
    </row>
    <row r="33" spans="1:197" ht="15.9" customHeight="1">
      <c r="A33" s="15"/>
      <c r="B33" s="15"/>
    </row>
    <row r="34" spans="1:197" ht="15.9" customHeight="1">
      <c r="A34" s="77" t="s">
        <v>45</v>
      </c>
      <c r="B34" s="22"/>
      <c r="C34" s="75">
        <v>2011</v>
      </c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9" t="s">
        <v>56</v>
      </c>
      <c r="P34" s="75">
        <v>2012</v>
      </c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9" t="s">
        <v>57</v>
      </c>
      <c r="AC34" s="75">
        <v>2013</v>
      </c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9" t="s">
        <v>58</v>
      </c>
      <c r="AP34" s="75">
        <v>2014</v>
      </c>
      <c r="AQ34" s="75"/>
      <c r="AR34" s="75"/>
      <c r="AS34" s="75"/>
      <c r="AT34" s="75"/>
      <c r="AU34" s="75"/>
      <c r="AV34" s="75"/>
      <c r="AW34" s="75"/>
      <c r="AX34" s="75"/>
      <c r="AY34" s="75"/>
      <c r="AZ34" s="75"/>
      <c r="BA34" s="75"/>
      <c r="BB34" s="79" t="s">
        <v>59</v>
      </c>
      <c r="BC34" s="75">
        <v>2015</v>
      </c>
      <c r="BD34" s="75"/>
      <c r="BE34" s="75"/>
      <c r="BF34" s="75"/>
      <c r="BG34" s="75"/>
      <c r="BH34" s="75"/>
      <c r="BI34" s="75"/>
      <c r="BJ34" s="75"/>
      <c r="BK34" s="75"/>
      <c r="BL34" s="75"/>
      <c r="BM34" s="75"/>
      <c r="BN34" s="75"/>
      <c r="BO34" s="79" t="s">
        <v>60</v>
      </c>
      <c r="BP34" s="75">
        <v>2016</v>
      </c>
      <c r="BQ34" s="75"/>
      <c r="BR34" s="75"/>
      <c r="BS34" s="75"/>
      <c r="BT34" s="75"/>
      <c r="BU34" s="75"/>
      <c r="BV34" s="75"/>
      <c r="BW34" s="75"/>
      <c r="BX34" s="75"/>
      <c r="BY34" s="75"/>
      <c r="BZ34" s="75"/>
      <c r="CA34" s="75"/>
      <c r="CB34" s="76" t="s">
        <v>61</v>
      </c>
      <c r="CC34" s="75">
        <v>2017</v>
      </c>
      <c r="CD34" s="75"/>
      <c r="CE34" s="75"/>
      <c r="CF34" s="75"/>
      <c r="CG34" s="75"/>
      <c r="CH34" s="75"/>
      <c r="CI34" s="75"/>
      <c r="CJ34" s="75"/>
      <c r="CK34" s="75"/>
      <c r="CL34" s="75"/>
      <c r="CM34" s="75"/>
      <c r="CN34" s="75"/>
      <c r="CO34" s="76" t="s">
        <v>62</v>
      </c>
      <c r="CP34" s="75">
        <v>2018</v>
      </c>
      <c r="CQ34" s="75"/>
      <c r="CR34" s="75"/>
      <c r="CS34" s="75"/>
      <c r="CT34" s="75"/>
      <c r="CU34" s="75"/>
      <c r="CV34" s="75"/>
      <c r="CW34" s="75"/>
      <c r="CX34" s="75"/>
      <c r="CY34" s="75"/>
      <c r="CZ34" s="75"/>
      <c r="DA34" s="75"/>
      <c r="DB34" s="76" t="s">
        <v>63</v>
      </c>
      <c r="DC34" s="75">
        <v>2019</v>
      </c>
      <c r="DD34" s="75"/>
      <c r="DE34" s="75"/>
      <c r="DF34" s="75"/>
      <c r="DG34" s="75"/>
      <c r="DH34" s="75"/>
      <c r="DI34" s="75"/>
      <c r="DJ34" s="75"/>
      <c r="DK34" s="75"/>
      <c r="DL34" s="75"/>
      <c r="DM34" s="75"/>
      <c r="DN34" s="75"/>
      <c r="DO34" s="76" t="s">
        <v>64</v>
      </c>
      <c r="DP34" s="75">
        <v>2020</v>
      </c>
      <c r="DQ34" s="75"/>
      <c r="DR34" s="75"/>
      <c r="DS34" s="75"/>
      <c r="DT34" s="75"/>
      <c r="DU34" s="75"/>
      <c r="DV34" s="75"/>
      <c r="DW34" s="75"/>
      <c r="DX34" s="75"/>
      <c r="DY34" s="75"/>
      <c r="DZ34" s="75"/>
      <c r="EA34" s="75"/>
      <c r="EB34" s="76" t="s">
        <v>65</v>
      </c>
      <c r="EC34" s="75">
        <v>2021</v>
      </c>
      <c r="ED34" s="75"/>
      <c r="EE34" s="75"/>
      <c r="EF34" s="75"/>
      <c r="EG34" s="75"/>
      <c r="EH34" s="75"/>
      <c r="EI34" s="75"/>
      <c r="EJ34" s="75"/>
      <c r="EK34" s="75"/>
      <c r="EL34" s="75"/>
      <c r="EM34" s="75"/>
      <c r="EN34" s="75"/>
      <c r="EO34" s="76" t="s">
        <v>66</v>
      </c>
      <c r="EP34" s="75">
        <v>2022</v>
      </c>
      <c r="EQ34" s="75"/>
      <c r="ER34" s="75"/>
      <c r="ES34" s="75"/>
      <c r="ET34" s="75"/>
      <c r="EU34" s="75"/>
      <c r="EV34" s="75"/>
      <c r="EW34" s="75"/>
      <c r="EX34" s="75"/>
      <c r="EY34" s="75"/>
      <c r="EZ34" s="75"/>
      <c r="FA34" s="75"/>
      <c r="FB34" s="76" t="s">
        <v>67</v>
      </c>
      <c r="FC34" s="75">
        <v>2023</v>
      </c>
      <c r="FD34" s="75"/>
      <c r="FE34" s="75"/>
      <c r="FF34" s="75"/>
      <c r="FG34" s="75"/>
      <c r="FH34" s="75"/>
      <c r="FI34" s="75"/>
      <c r="FJ34" s="75"/>
      <c r="FK34" s="75"/>
      <c r="FL34" s="75"/>
      <c r="FM34" s="75"/>
      <c r="FN34" s="75"/>
      <c r="FO34" s="76" t="s">
        <v>68</v>
      </c>
      <c r="FP34" s="75">
        <v>2024</v>
      </c>
      <c r="FQ34" s="75"/>
      <c r="FR34" s="75"/>
      <c r="FS34" s="75"/>
      <c r="FT34" s="75"/>
      <c r="FU34" s="75"/>
      <c r="FV34" s="75"/>
      <c r="FW34" s="75"/>
      <c r="FX34" s="75"/>
      <c r="FY34" s="75"/>
      <c r="FZ34" s="75"/>
      <c r="GA34" s="75"/>
      <c r="GB34" s="76" t="s">
        <v>69</v>
      </c>
      <c r="GC34" s="75">
        <v>2025</v>
      </c>
      <c r="GD34" s="75"/>
      <c r="GE34" s="75"/>
      <c r="GF34" s="75"/>
      <c r="GG34" s="75"/>
      <c r="GH34" s="75"/>
      <c r="GI34" s="75"/>
      <c r="GJ34" s="75"/>
      <c r="GK34" s="75"/>
      <c r="GL34" s="75"/>
      <c r="GM34" s="75"/>
      <c r="GN34" s="75"/>
      <c r="GO34" s="76" t="s">
        <v>70</v>
      </c>
    </row>
    <row r="35" spans="1:197" ht="15.9" customHeight="1">
      <c r="A35" s="78"/>
      <c r="B35" s="23"/>
      <c r="C35" s="16" t="s">
        <v>71</v>
      </c>
      <c r="D35" s="16" t="s">
        <v>72</v>
      </c>
      <c r="E35" s="16" t="s">
        <v>73</v>
      </c>
      <c r="F35" s="16" t="s">
        <v>74</v>
      </c>
      <c r="G35" s="16" t="s">
        <v>75</v>
      </c>
      <c r="H35" s="16" t="s">
        <v>76</v>
      </c>
      <c r="I35" s="16" t="s">
        <v>77</v>
      </c>
      <c r="J35" s="16" t="s">
        <v>78</v>
      </c>
      <c r="K35" s="16" t="s">
        <v>79</v>
      </c>
      <c r="L35" s="16" t="s">
        <v>80</v>
      </c>
      <c r="M35" s="16" t="s">
        <v>81</v>
      </c>
      <c r="N35" s="16" t="s">
        <v>82</v>
      </c>
      <c r="O35" s="80"/>
      <c r="P35" s="16" t="s">
        <v>71</v>
      </c>
      <c r="Q35" s="16" t="s">
        <v>72</v>
      </c>
      <c r="R35" s="16" t="s">
        <v>73</v>
      </c>
      <c r="S35" s="16" t="s">
        <v>74</v>
      </c>
      <c r="T35" s="16" t="s">
        <v>75</v>
      </c>
      <c r="U35" s="16" t="s">
        <v>76</v>
      </c>
      <c r="V35" s="16" t="s">
        <v>77</v>
      </c>
      <c r="W35" s="16" t="s">
        <v>78</v>
      </c>
      <c r="X35" s="16" t="s">
        <v>79</v>
      </c>
      <c r="Y35" s="16" t="s">
        <v>80</v>
      </c>
      <c r="Z35" s="16" t="s">
        <v>81</v>
      </c>
      <c r="AA35" s="16" t="s">
        <v>82</v>
      </c>
      <c r="AB35" s="80"/>
      <c r="AC35" s="16" t="s">
        <v>71</v>
      </c>
      <c r="AD35" s="16" t="s">
        <v>72</v>
      </c>
      <c r="AE35" s="16" t="s">
        <v>73</v>
      </c>
      <c r="AF35" s="16" t="s">
        <v>74</v>
      </c>
      <c r="AG35" s="16" t="s">
        <v>75</v>
      </c>
      <c r="AH35" s="16" t="s">
        <v>76</v>
      </c>
      <c r="AI35" s="16" t="s">
        <v>77</v>
      </c>
      <c r="AJ35" s="16" t="s">
        <v>78</v>
      </c>
      <c r="AK35" s="16" t="s">
        <v>79</v>
      </c>
      <c r="AL35" s="16" t="s">
        <v>80</v>
      </c>
      <c r="AM35" s="16" t="s">
        <v>81</v>
      </c>
      <c r="AN35" s="16" t="s">
        <v>82</v>
      </c>
      <c r="AO35" s="80"/>
      <c r="AP35" s="16" t="s">
        <v>71</v>
      </c>
      <c r="AQ35" s="16" t="s">
        <v>72</v>
      </c>
      <c r="AR35" s="16" t="s">
        <v>73</v>
      </c>
      <c r="AS35" s="16" t="s">
        <v>74</v>
      </c>
      <c r="AT35" s="16" t="s">
        <v>75</v>
      </c>
      <c r="AU35" s="16" t="s">
        <v>76</v>
      </c>
      <c r="AV35" s="16" t="s">
        <v>77</v>
      </c>
      <c r="AW35" s="16" t="s">
        <v>78</v>
      </c>
      <c r="AX35" s="16" t="s">
        <v>79</v>
      </c>
      <c r="AY35" s="16" t="s">
        <v>80</v>
      </c>
      <c r="AZ35" s="16" t="s">
        <v>81</v>
      </c>
      <c r="BA35" s="16" t="s">
        <v>82</v>
      </c>
      <c r="BB35" s="80"/>
      <c r="BC35" s="16" t="s">
        <v>71</v>
      </c>
      <c r="BD35" s="16" t="s">
        <v>72</v>
      </c>
      <c r="BE35" s="16" t="s">
        <v>73</v>
      </c>
      <c r="BF35" s="16" t="s">
        <v>74</v>
      </c>
      <c r="BG35" s="16" t="s">
        <v>75</v>
      </c>
      <c r="BH35" s="16" t="s">
        <v>76</v>
      </c>
      <c r="BI35" s="16" t="s">
        <v>77</v>
      </c>
      <c r="BJ35" s="16" t="s">
        <v>78</v>
      </c>
      <c r="BK35" s="16" t="s">
        <v>79</v>
      </c>
      <c r="BL35" s="16" t="s">
        <v>80</v>
      </c>
      <c r="BM35" s="16" t="s">
        <v>81</v>
      </c>
      <c r="BN35" s="16" t="s">
        <v>82</v>
      </c>
      <c r="BO35" s="80"/>
      <c r="BP35" s="16" t="s">
        <v>71</v>
      </c>
      <c r="BQ35" s="16" t="s">
        <v>72</v>
      </c>
      <c r="BR35" s="16" t="s">
        <v>73</v>
      </c>
      <c r="BS35" s="16" t="s">
        <v>74</v>
      </c>
      <c r="BT35" s="16" t="s">
        <v>75</v>
      </c>
      <c r="BU35" s="16" t="s">
        <v>76</v>
      </c>
      <c r="BV35" s="16" t="s">
        <v>77</v>
      </c>
      <c r="BW35" s="16" t="s">
        <v>78</v>
      </c>
      <c r="BX35" s="16" t="s">
        <v>79</v>
      </c>
      <c r="BY35" s="16" t="s">
        <v>80</v>
      </c>
      <c r="BZ35" s="16" t="s">
        <v>81</v>
      </c>
      <c r="CA35" s="16" t="s">
        <v>82</v>
      </c>
      <c r="CB35" s="76"/>
      <c r="CC35" s="16" t="s">
        <v>71</v>
      </c>
      <c r="CD35" s="16" t="s">
        <v>72</v>
      </c>
      <c r="CE35" s="16" t="s">
        <v>73</v>
      </c>
      <c r="CF35" s="16" t="s">
        <v>74</v>
      </c>
      <c r="CG35" s="16" t="s">
        <v>75</v>
      </c>
      <c r="CH35" s="16" t="s">
        <v>76</v>
      </c>
      <c r="CI35" s="16" t="s">
        <v>77</v>
      </c>
      <c r="CJ35" s="16" t="s">
        <v>78</v>
      </c>
      <c r="CK35" s="16" t="s">
        <v>79</v>
      </c>
      <c r="CL35" s="16" t="s">
        <v>80</v>
      </c>
      <c r="CM35" s="16" t="s">
        <v>81</v>
      </c>
      <c r="CN35" s="16" t="s">
        <v>82</v>
      </c>
      <c r="CO35" s="76"/>
      <c r="CP35" s="16" t="s">
        <v>71</v>
      </c>
      <c r="CQ35" s="16" t="s">
        <v>72</v>
      </c>
      <c r="CR35" s="16" t="s">
        <v>73</v>
      </c>
      <c r="CS35" s="16" t="s">
        <v>74</v>
      </c>
      <c r="CT35" s="16" t="s">
        <v>75</v>
      </c>
      <c r="CU35" s="16" t="s">
        <v>76</v>
      </c>
      <c r="CV35" s="16" t="s">
        <v>77</v>
      </c>
      <c r="CW35" s="16" t="s">
        <v>78</v>
      </c>
      <c r="CX35" s="16" t="s">
        <v>79</v>
      </c>
      <c r="CY35" s="16" t="s">
        <v>80</v>
      </c>
      <c r="CZ35" s="16" t="s">
        <v>81</v>
      </c>
      <c r="DA35" s="16" t="s">
        <v>82</v>
      </c>
      <c r="DB35" s="76"/>
      <c r="DC35" s="16" t="s">
        <v>71</v>
      </c>
      <c r="DD35" s="16" t="s">
        <v>72</v>
      </c>
      <c r="DE35" s="16" t="s">
        <v>73</v>
      </c>
      <c r="DF35" s="16" t="s">
        <v>74</v>
      </c>
      <c r="DG35" s="16" t="s">
        <v>75</v>
      </c>
      <c r="DH35" s="16" t="s">
        <v>76</v>
      </c>
      <c r="DI35" s="16" t="s">
        <v>77</v>
      </c>
      <c r="DJ35" s="16" t="s">
        <v>78</v>
      </c>
      <c r="DK35" s="16" t="s">
        <v>79</v>
      </c>
      <c r="DL35" s="16" t="s">
        <v>80</v>
      </c>
      <c r="DM35" s="16" t="s">
        <v>81</v>
      </c>
      <c r="DN35" s="16" t="s">
        <v>82</v>
      </c>
      <c r="DO35" s="76"/>
      <c r="DP35" s="16" t="s">
        <v>71</v>
      </c>
      <c r="DQ35" s="16" t="s">
        <v>72</v>
      </c>
      <c r="DR35" s="16" t="s">
        <v>73</v>
      </c>
      <c r="DS35" s="16" t="s">
        <v>74</v>
      </c>
      <c r="DT35" s="16" t="s">
        <v>75</v>
      </c>
      <c r="DU35" s="16" t="s">
        <v>76</v>
      </c>
      <c r="DV35" s="16" t="s">
        <v>77</v>
      </c>
      <c r="DW35" s="16" t="s">
        <v>78</v>
      </c>
      <c r="DX35" s="16" t="s">
        <v>79</v>
      </c>
      <c r="DY35" s="16" t="s">
        <v>80</v>
      </c>
      <c r="DZ35" s="16" t="s">
        <v>81</v>
      </c>
      <c r="EA35" s="16" t="s">
        <v>82</v>
      </c>
      <c r="EB35" s="76"/>
      <c r="EC35" s="16" t="s">
        <v>71</v>
      </c>
      <c r="ED35" s="16" t="s">
        <v>72</v>
      </c>
      <c r="EE35" s="16" t="s">
        <v>73</v>
      </c>
      <c r="EF35" s="16" t="s">
        <v>74</v>
      </c>
      <c r="EG35" s="16" t="s">
        <v>75</v>
      </c>
      <c r="EH35" s="16" t="s">
        <v>76</v>
      </c>
      <c r="EI35" s="16" t="s">
        <v>77</v>
      </c>
      <c r="EJ35" s="16" t="s">
        <v>78</v>
      </c>
      <c r="EK35" s="16" t="s">
        <v>79</v>
      </c>
      <c r="EL35" s="16" t="s">
        <v>80</v>
      </c>
      <c r="EM35" s="16" t="s">
        <v>81</v>
      </c>
      <c r="EN35" s="16" t="s">
        <v>82</v>
      </c>
      <c r="EO35" s="76"/>
      <c r="EP35" s="16" t="s">
        <v>71</v>
      </c>
      <c r="EQ35" s="16" t="s">
        <v>72</v>
      </c>
      <c r="ER35" s="16" t="s">
        <v>73</v>
      </c>
      <c r="ES35" s="16" t="s">
        <v>74</v>
      </c>
      <c r="ET35" s="16" t="s">
        <v>75</v>
      </c>
      <c r="EU35" s="16" t="s">
        <v>76</v>
      </c>
      <c r="EV35" s="16" t="s">
        <v>77</v>
      </c>
      <c r="EW35" s="16" t="s">
        <v>78</v>
      </c>
      <c r="EX35" s="16" t="s">
        <v>79</v>
      </c>
      <c r="EY35" s="16" t="s">
        <v>80</v>
      </c>
      <c r="EZ35" s="16" t="s">
        <v>81</v>
      </c>
      <c r="FA35" s="16" t="s">
        <v>82</v>
      </c>
      <c r="FB35" s="76"/>
      <c r="FC35" s="16" t="s">
        <v>71</v>
      </c>
      <c r="FD35" s="16" t="s">
        <v>72</v>
      </c>
      <c r="FE35" s="16" t="s">
        <v>73</v>
      </c>
      <c r="FF35" s="16" t="s">
        <v>74</v>
      </c>
      <c r="FG35" s="16" t="s">
        <v>75</v>
      </c>
      <c r="FH35" s="16" t="s">
        <v>76</v>
      </c>
      <c r="FI35" s="16" t="s">
        <v>77</v>
      </c>
      <c r="FJ35" s="16" t="s">
        <v>78</v>
      </c>
      <c r="FK35" s="16" t="s">
        <v>79</v>
      </c>
      <c r="FL35" s="16" t="s">
        <v>80</v>
      </c>
      <c r="FM35" s="16" t="s">
        <v>81</v>
      </c>
      <c r="FN35" s="16" t="s">
        <v>82</v>
      </c>
      <c r="FO35" s="76"/>
      <c r="FP35" s="16" t="s">
        <v>71</v>
      </c>
      <c r="FQ35" s="16" t="s">
        <v>72</v>
      </c>
      <c r="FR35" s="16" t="s">
        <v>73</v>
      </c>
      <c r="FS35" s="16" t="s">
        <v>74</v>
      </c>
      <c r="FT35" s="16" t="s">
        <v>75</v>
      </c>
      <c r="FU35" s="16" t="s">
        <v>76</v>
      </c>
      <c r="FV35" s="16" t="s">
        <v>77</v>
      </c>
      <c r="FW35" s="16" t="s">
        <v>78</v>
      </c>
      <c r="FX35" s="16" t="s">
        <v>79</v>
      </c>
      <c r="FY35" s="16" t="s">
        <v>80</v>
      </c>
      <c r="FZ35" s="16" t="s">
        <v>81</v>
      </c>
      <c r="GA35" s="16" t="s">
        <v>82</v>
      </c>
      <c r="GB35" s="76"/>
      <c r="GC35" s="16" t="s">
        <v>71</v>
      </c>
      <c r="GD35" s="16" t="s">
        <v>72</v>
      </c>
      <c r="GE35" s="16" t="s">
        <v>73</v>
      </c>
      <c r="GF35" s="16" t="s">
        <v>74</v>
      </c>
      <c r="GG35" s="16" t="s">
        <v>75</v>
      </c>
      <c r="GH35" s="16" t="s">
        <v>76</v>
      </c>
      <c r="GI35" s="16" t="s">
        <v>77</v>
      </c>
      <c r="GJ35" s="16" t="s">
        <v>78</v>
      </c>
      <c r="GK35" s="16" t="s">
        <v>79</v>
      </c>
      <c r="GL35" s="16" t="s">
        <v>80</v>
      </c>
      <c r="GM35" s="16" t="s">
        <v>81</v>
      </c>
      <c r="GN35" s="16" t="s">
        <v>82</v>
      </c>
      <c r="GO35" s="76"/>
    </row>
    <row r="36" spans="1:197" ht="15.9" customHeight="1">
      <c r="A36" s="17" t="s">
        <v>127</v>
      </c>
      <c r="B36" s="17" t="s">
        <v>18</v>
      </c>
      <c r="C36" s="18">
        <v>157357.99999999997</v>
      </c>
      <c r="D36" s="18">
        <v>181760.08099999998</v>
      </c>
      <c r="E36" s="18">
        <v>212637.37000000002</v>
      </c>
      <c r="F36" s="18">
        <v>184647.64599999998</v>
      </c>
      <c r="G36" s="18">
        <v>212056.68000000005</v>
      </c>
      <c r="H36" s="18">
        <v>201805.38999999996</v>
      </c>
      <c r="I36" s="18">
        <v>199160.64</v>
      </c>
      <c r="J36" s="18">
        <v>198189.37999999986</v>
      </c>
      <c r="K36" s="18">
        <v>267568.72000000032</v>
      </c>
      <c r="L36" s="18">
        <v>202689.89000000007</v>
      </c>
      <c r="M36" s="18">
        <v>190022.57999999996</v>
      </c>
      <c r="N36" s="18">
        <v>215484.95</v>
      </c>
      <c r="O36" s="18">
        <f>SUM(C36:N36)</f>
        <v>2423381.3270000005</v>
      </c>
      <c r="P36" s="18">
        <v>173140.20999999996</v>
      </c>
      <c r="Q36" s="18">
        <v>171191.77</v>
      </c>
      <c r="R36" s="18">
        <v>214920.25999999995</v>
      </c>
      <c r="S36" s="18">
        <v>185234.54000000004</v>
      </c>
      <c r="T36" s="18">
        <v>254698.38999999998</v>
      </c>
      <c r="U36" s="18">
        <v>190191.19000000003</v>
      </c>
      <c r="V36" s="18">
        <v>195577.74999999994</v>
      </c>
      <c r="W36" s="18">
        <v>186576.34000000005</v>
      </c>
      <c r="X36" s="18">
        <v>189602.62000000002</v>
      </c>
      <c r="Y36" s="18">
        <v>196825.39999999991</v>
      </c>
      <c r="Z36" s="18">
        <v>218675.2900000001</v>
      </c>
      <c r="AA36" s="18">
        <v>213905.50999999998</v>
      </c>
      <c r="AB36" s="18">
        <f>SUM(P36:AA36)</f>
        <v>2390539.27</v>
      </c>
      <c r="AC36" s="18">
        <v>199445.48000000016</v>
      </c>
      <c r="AD36" s="18">
        <v>189569.59999999995</v>
      </c>
      <c r="AE36" s="18">
        <v>210071.33599999995</v>
      </c>
      <c r="AF36" s="18">
        <v>220467.90000000005</v>
      </c>
      <c r="AG36" s="18">
        <v>225029.7</v>
      </c>
      <c r="AH36" s="18">
        <v>224660.11999999994</v>
      </c>
      <c r="AI36" s="18">
        <v>214535.74999999991</v>
      </c>
      <c r="AJ36" s="18">
        <v>211172.51</v>
      </c>
      <c r="AK36" s="18">
        <v>246199.25</v>
      </c>
      <c r="AL36" s="18">
        <v>225629.06999999995</v>
      </c>
      <c r="AM36" s="18">
        <v>238442.73000000016</v>
      </c>
      <c r="AN36" s="18">
        <v>227438.8499999998</v>
      </c>
      <c r="AO36" s="18">
        <f>SUM(AC36:AN36)</f>
        <v>2632662.2959999996</v>
      </c>
      <c r="AP36" s="18">
        <v>181576.59000000005</v>
      </c>
      <c r="AQ36" s="18">
        <v>181370.48999999987</v>
      </c>
      <c r="AR36" s="18">
        <v>221409.24</v>
      </c>
      <c r="AS36" s="18">
        <v>190818.53999999998</v>
      </c>
      <c r="AT36" s="18">
        <v>220939.00999999995</v>
      </c>
      <c r="AU36" s="18">
        <v>193017.06</v>
      </c>
      <c r="AV36" s="18">
        <v>183831.97999999998</v>
      </c>
      <c r="AW36" s="18">
        <v>184197.72999999998</v>
      </c>
      <c r="AX36" s="18">
        <v>187011.38999999993</v>
      </c>
      <c r="AY36" s="18">
        <v>196312.49000000008</v>
      </c>
      <c r="AZ36" s="18">
        <v>201599.52000000002</v>
      </c>
      <c r="BA36" s="18">
        <v>214275.34999999998</v>
      </c>
      <c r="BB36" s="18">
        <f>SUM(AP36:BA36)</f>
        <v>2356359.39</v>
      </c>
      <c r="BC36" s="18">
        <v>200247.80000000002</v>
      </c>
      <c r="BD36" s="18">
        <v>180270.00999999995</v>
      </c>
      <c r="BE36" s="18">
        <v>231878.99000000005</v>
      </c>
      <c r="BF36" s="18">
        <v>190624.12</v>
      </c>
      <c r="BG36" s="18">
        <v>210909.78000000006</v>
      </c>
      <c r="BH36" s="18">
        <v>190512.6</v>
      </c>
      <c r="BI36" s="18">
        <v>187734.05999999991</v>
      </c>
      <c r="BJ36" s="18">
        <v>204227.18</v>
      </c>
      <c r="BK36" s="18">
        <v>223132.48000000016</v>
      </c>
      <c r="BL36" s="18">
        <v>203057.36499999999</v>
      </c>
      <c r="BM36" s="18">
        <v>218732.92250000004</v>
      </c>
      <c r="BN36" s="18">
        <v>200332.60999999987</v>
      </c>
      <c r="BO36" s="18">
        <f>SUM(BC36:BN36)</f>
        <v>2441659.9175</v>
      </c>
      <c r="BP36" s="18">
        <v>183818.92999999996</v>
      </c>
      <c r="BQ36" s="18">
        <v>180196.11999999994</v>
      </c>
      <c r="BR36" s="18">
        <v>180816.69800000003</v>
      </c>
      <c r="BS36" s="18">
        <v>190679.30999999991</v>
      </c>
      <c r="BT36" s="18">
        <v>202491.2</v>
      </c>
      <c r="BU36" s="18">
        <v>202161.45499999993</v>
      </c>
      <c r="BV36" s="18">
        <v>190206.91999999998</v>
      </c>
      <c r="BW36" s="18">
        <v>190533.36000000002</v>
      </c>
      <c r="BX36" s="18">
        <v>193593.96</v>
      </c>
      <c r="BY36" s="18">
        <v>198109.26</v>
      </c>
      <c r="BZ36" s="18">
        <v>214839.1999999999</v>
      </c>
      <c r="CA36" s="18">
        <v>223871.60000000003</v>
      </c>
      <c r="CB36" s="18">
        <f>SUM(BP36:CA36)</f>
        <v>2351318.0129999998</v>
      </c>
      <c r="CC36" s="18">
        <v>177223.90999999997</v>
      </c>
      <c r="CD36" s="18">
        <v>170700.095</v>
      </c>
      <c r="CE36" s="18">
        <v>192201.71999999986</v>
      </c>
      <c r="CF36" s="18">
        <v>163078.58999999997</v>
      </c>
      <c r="CG36" s="18">
        <v>200645.2300000001</v>
      </c>
      <c r="CH36" s="18">
        <v>170892.92</v>
      </c>
      <c r="CI36" s="18">
        <v>273859.15000000002</v>
      </c>
      <c r="CJ36" s="18">
        <v>236026.28</v>
      </c>
      <c r="CK36" s="18">
        <v>229174.99999999991</v>
      </c>
      <c r="CL36" s="18">
        <v>196612.69000000006</v>
      </c>
      <c r="CM36" s="18">
        <v>213380.58499999999</v>
      </c>
      <c r="CN36" s="18">
        <v>218745.11</v>
      </c>
      <c r="CO36" s="18">
        <f>SUM(CC36:CN36)</f>
        <v>2442541.2799999998</v>
      </c>
      <c r="CP36" s="18">
        <v>184375.27000000002</v>
      </c>
      <c r="CQ36" s="18">
        <v>163825.01999999999</v>
      </c>
      <c r="CR36" s="18">
        <v>189320.98000000004</v>
      </c>
      <c r="CS36" s="18">
        <v>182846.84999999992</v>
      </c>
      <c r="CT36" s="18">
        <v>184136.19999999995</v>
      </c>
      <c r="CU36" s="18">
        <v>186583.70799999998</v>
      </c>
      <c r="CV36" s="18">
        <v>184807.27999999997</v>
      </c>
      <c r="CW36" s="18">
        <v>184888.49999999997</v>
      </c>
      <c r="CX36" s="18">
        <v>192903.88</v>
      </c>
      <c r="CY36" s="18">
        <v>192602.32999999996</v>
      </c>
      <c r="CZ36" s="18">
        <v>199073.30999999994</v>
      </c>
      <c r="DA36" s="18">
        <v>187174.86999999997</v>
      </c>
      <c r="DB36" s="18">
        <f>SUM(CP36:DA36)</f>
        <v>2232538.1980000003</v>
      </c>
      <c r="DC36" s="18">
        <v>170834.48999999996</v>
      </c>
      <c r="DD36" s="18">
        <v>205919.58000000002</v>
      </c>
      <c r="DE36" s="18">
        <v>182925.61999999994</v>
      </c>
      <c r="DF36" s="18">
        <v>166589.46000000002</v>
      </c>
      <c r="DG36" s="18">
        <v>192323.35999999993</v>
      </c>
      <c r="DH36" s="18">
        <v>166791.76999999993</v>
      </c>
      <c r="DI36" s="18">
        <v>220170.44999999995</v>
      </c>
      <c r="DJ36" s="18">
        <v>264902.28000000003</v>
      </c>
      <c r="DK36" s="18">
        <v>209857.68999999994</v>
      </c>
      <c r="DL36" s="18">
        <v>218039.79000000007</v>
      </c>
      <c r="DM36" s="18">
        <v>205675.14999999994</v>
      </c>
      <c r="DN36" s="18">
        <v>228188.09999999992</v>
      </c>
      <c r="DO36" s="18">
        <f>SUM(DC36:DN36)</f>
        <v>2432217.7399999998</v>
      </c>
      <c r="DP36" s="18">
        <v>196437.29</v>
      </c>
      <c r="DQ36" s="18">
        <v>189370.62000000005</v>
      </c>
      <c r="DR36" s="18">
        <v>104424.62999999998</v>
      </c>
      <c r="DS36" s="18">
        <v>17171.2</v>
      </c>
      <c r="DT36" s="18">
        <v>16433.2</v>
      </c>
      <c r="DU36" s="18">
        <v>8264.7999999999993</v>
      </c>
      <c r="DV36" s="18">
        <v>10766.43</v>
      </c>
      <c r="DW36" s="18">
        <v>16376</v>
      </c>
      <c r="DX36" s="18">
        <v>47001.4</v>
      </c>
      <c r="DY36" s="18">
        <v>72649.60000000002</v>
      </c>
      <c r="DZ36" s="18">
        <v>77413.099999999991</v>
      </c>
      <c r="EA36" s="18">
        <v>211398.04999999987</v>
      </c>
      <c r="EB36" s="18">
        <f t="shared" ref="EB36:EB41" si="38">SUM(DP36:EA36)</f>
        <v>967706.32000000007</v>
      </c>
      <c r="EC36" s="18">
        <v>90955.900000000038</v>
      </c>
      <c r="ED36" s="18">
        <v>87279.599999999991</v>
      </c>
      <c r="EE36" s="18">
        <v>150363.01</v>
      </c>
      <c r="EF36" s="18">
        <v>95947.930000000008</v>
      </c>
      <c r="EG36" s="18">
        <v>101493.97999999997</v>
      </c>
      <c r="EH36" s="18">
        <v>64668.530000000006</v>
      </c>
      <c r="EI36" s="18">
        <v>82166.950000000012</v>
      </c>
      <c r="EJ36" s="18">
        <v>116042.33000000002</v>
      </c>
      <c r="EK36" s="18">
        <v>147228.8600000001</v>
      </c>
      <c r="EL36" s="18">
        <v>145889.55000000005</v>
      </c>
      <c r="EM36" s="18">
        <v>132296.80000000002</v>
      </c>
      <c r="EN36" s="18">
        <v>159631.57000000012</v>
      </c>
      <c r="EO36" s="18">
        <f t="shared" ref="EO36:EO41" si="39">SUM(EC36:EN36)</f>
        <v>1373965.0100000002</v>
      </c>
      <c r="EP36" s="18">
        <v>114463.71999999996</v>
      </c>
      <c r="EQ36" s="18">
        <v>118351.55000000003</v>
      </c>
      <c r="ER36" s="18">
        <v>138626</v>
      </c>
      <c r="ES36" s="18">
        <v>202525.59999999998</v>
      </c>
      <c r="ET36" s="18">
        <v>152583.63</v>
      </c>
      <c r="EU36" s="18">
        <v>126971.94000000005</v>
      </c>
      <c r="EV36" s="18">
        <v>156368.9500000001</v>
      </c>
      <c r="EW36" s="18">
        <v>190241.63000000006</v>
      </c>
      <c r="EX36" s="18">
        <v>188495.38</v>
      </c>
      <c r="EY36" s="18">
        <v>169992.21</v>
      </c>
      <c r="EZ36" s="18">
        <v>161216.22999999995</v>
      </c>
      <c r="FA36" s="18">
        <v>212541.66999999998</v>
      </c>
      <c r="FB36" s="18">
        <f t="shared" ref="FB36:FB41" si="40">SUM(EP36:FA36)</f>
        <v>1932378.5100000002</v>
      </c>
      <c r="FC36" s="18">
        <v>287287.80000000005</v>
      </c>
      <c r="FD36" s="18">
        <v>213692.05000000013</v>
      </c>
      <c r="FE36" s="18">
        <v>186136.99</v>
      </c>
      <c r="FF36" s="18">
        <v>167656.23000000001</v>
      </c>
      <c r="FG36" s="18">
        <v>219769.31</v>
      </c>
      <c r="FH36" s="18">
        <v>191352.54000000004</v>
      </c>
      <c r="FI36" s="18">
        <v>182778.20999999996</v>
      </c>
      <c r="FJ36" s="18">
        <v>196610.01</v>
      </c>
      <c r="FK36" s="18">
        <v>166868.82000000004</v>
      </c>
      <c r="FL36" s="18">
        <v>179521.36999999994</v>
      </c>
      <c r="FM36" s="18">
        <v>171930.37999999992</v>
      </c>
      <c r="FN36" s="18">
        <v>188782.47000000003</v>
      </c>
      <c r="FO36" s="18">
        <f t="shared" ref="FO36:FO41" si="41">SUM(FC36:FN36)</f>
        <v>2352386.1800000002</v>
      </c>
      <c r="FP36" s="18">
        <v>153343.48000000004</v>
      </c>
      <c r="FQ36" s="18">
        <v>154843.65999999997</v>
      </c>
      <c r="FR36" s="18">
        <v>159750.7399999999</v>
      </c>
      <c r="FS36" s="18">
        <v>166094.89000000007</v>
      </c>
      <c r="FT36" s="18">
        <v>189085.52000000005</v>
      </c>
      <c r="FU36" s="18">
        <v>151080</v>
      </c>
      <c r="FV36" s="18">
        <v>252259.15000000002</v>
      </c>
      <c r="FW36" s="18">
        <v>359215.08999999997</v>
      </c>
      <c r="FX36" s="18">
        <v>389780.85</v>
      </c>
      <c r="FY36" s="18">
        <v>414299.89</v>
      </c>
      <c r="FZ36" s="18">
        <v>466913.7</v>
      </c>
      <c r="GA36" s="18">
        <v>353575.56999999995</v>
      </c>
      <c r="GB36" s="18">
        <f t="shared" ref="GB36:GB41" si="42">SUM(FP36:GA36)</f>
        <v>3210242.54</v>
      </c>
      <c r="GC36" s="18">
        <v>298425.74</v>
      </c>
      <c r="GD36" s="18">
        <v>299109.59999999998</v>
      </c>
      <c r="GE36" s="18">
        <v>390696.40000000008</v>
      </c>
      <c r="GF36" s="72">
        <f>269.83167*1000</f>
        <v>269831.67</v>
      </c>
      <c r="GG36" s="72">
        <f>362.62035*1000</f>
        <v>362620.35</v>
      </c>
      <c r="GH36" s="18">
        <v>308316.40999999997</v>
      </c>
      <c r="GI36" s="18">
        <v>590873.63000000012</v>
      </c>
      <c r="GJ36" s="18">
        <v>421851.88</v>
      </c>
      <c r="GK36" s="18">
        <v>406643.75</v>
      </c>
      <c r="GL36" s="18">
        <v>424225.73</v>
      </c>
      <c r="GM36" s="18">
        <v>488006</v>
      </c>
      <c r="GN36" s="18"/>
      <c r="GO36" s="18">
        <f t="shared" ref="GO36:GO41" si="43">SUM(GC36:GN36)</f>
        <v>4260601.16</v>
      </c>
    </row>
    <row r="37" spans="1:197" ht="15.9" customHeight="1">
      <c r="A37" s="17" t="s">
        <v>128</v>
      </c>
      <c r="B37" s="17" t="s">
        <v>19</v>
      </c>
      <c r="C37" s="18">
        <v>33467.800000000003</v>
      </c>
      <c r="D37" s="18">
        <v>55957.600000000006</v>
      </c>
      <c r="E37" s="18">
        <v>18901.18</v>
      </c>
      <c r="F37" s="18">
        <v>15606.110000000004</v>
      </c>
      <c r="G37" s="18">
        <v>17831.8</v>
      </c>
      <c r="H37" s="18">
        <v>16941.900000000001</v>
      </c>
      <c r="I37" s="18">
        <v>17610.7</v>
      </c>
      <c r="J37" s="18">
        <v>17493.500000000004</v>
      </c>
      <c r="K37" s="18">
        <v>17918</v>
      </c>
      <c r="L37" s="18">
        <v>18824.599999999999</v>
      </c>
      <c r="M37" s="18">
        <v>21361.100000000002</v>
      </c>
      <c r="N37" s="18">
        <v>16684</v>
      </c>
      <c r="O37" s="18">
        <f>SUM(C37:N37)</f>
        <v>268598.29000000004</v>
      </c>
      <c r="P37" s="18">
        <v>18237</v>
      </c>
      <c r="Q37" s="18">
        <v>16790</v>
      </c>
      <c r="R37" s="18">
        <v>24193</v>
      </c>
      <c r="S37" s="18">
        <v>19871</v>
      </c>
      <c r="T37" s="18">
        <v>20427</v>
      </c>
      <c r="U37" s="18">
        <v>19962</v>
      </c>
      <c r="V37" s="18">
        <v>19651</v>
      </c>
      <c r="W37" s="18">
        <v>19362</v>
      </c>
      <c r="X37" s="18">
        <v>20192</v>
      </c>
      <c r="Y37" s="18">
        <v>37983.300000000003</v>
      </c>
      <c r="Z37" s="18">
        <v>21025.3</v>
      </c>
      <c r="AA37" s="18">
        <v>19891.300000000003</v>
      </c>
      <c r="AB37" s="18">
        <f>SUM(P37:AA37)</f>
        <v>257584.89999999997</v>
      </c>
      <c r="AC37" s="18">
        <v>16716.099999999999</v>
      </c>
      <c r="AD37" s="18">
        <v>16497.900000000001</v>
      </c>
      <c r="AE37" s="18">
        <v>16934.300000000003</v>
      </c>
      <c r="AF37" s="18">
        <v>16738.700000000004</v>
      </c>
      <c r="AG37" s="18">
        <v>15821.500000000002</v>
      </c>
      <c r="AH37" s="18">
        <v>15043.400000000001</v>
      </c>
      <c r="AI37" s="18">
        <v>16623.800000000007</v>
      </c>
      <c r="AJ37" s="18">
        <v>14965.660000000005</v>
      </c>
      <c r="AK37" s="18">
        <v>17198.400000000005</v>
      </c>
      <c r="AL37" s="18">
        <v>16386.000000000004</v>
      </c>
      <c r="AM37" s="18">
        <v>14906.800000000001</v>
      </c>
      <c r="AN37" s="18">
        <v>14860.200000000003</v>
      </c>
      <c r="AO37" s="18">
        <f>SUM(AC37:AN37)</f>
        <v>192692.76</v>
      </c>
      <c r="AP37" s="18">
        <v>7985.9000000000005</v>
      </c>
      <c r="AQ37" s="18">
        <v>7127.9000000000015</v>
      </c>
      <c r="AR37" s="18">
        <v>8092.2000000000025</v>
      </c>
      <c r="AS37" s="18">
        <v>7323.53</v>
      </c>
      <c r="AT37" s="18">
        <v>8172.3000000000011</v>
      </c>
      <c r="AU37" s="18">
        <v>8449.1000000000022</v>
      </c>
      <c r="AV37" s="18">
        <v>10425.800000000001</v>
      </c>
      <c r="AW37" s="18">
        <v>10270.61</v>
      </c>
      <c r="AX37" s="18">
        <v>9925.3500000000022</v>
      </c>
      <c r="AY37" s="18">
        <v>8666.600000000004</v>
      </c>
      <c r="AZ37" s="18">
        <v>7988.5000000000009</v>
      </c>
      <c r="BA37" s="18">
        <v>7108.6000000000013</v>
      </c>
      <c r="BB37" s="18">
        <f>SUM(AP37:BA37)</f>
        <v>101536.39000000003</v>
      </c>
      <c r="BC37" s="18">
        <v>6383.8</v>
      </c>
      <c r="BD37" s="18">
        <v>5561.4000000000005</v>
      </c>
      <c r="BE37" s="18">
        <v>5561.4000000000005</v>
      </c>
      <c r="BF37" s="18">
        <v>5517.5</v>
      </c>
      <c r="BG37" s="18">
        <v>6145.3000000000011</v>
      </c>
      <c r="BH37" s="18">
        <v>3374.8999999999996</v>
      </c>
      <c r="BI37" s="18">
        <v>4110.2</v>
      </c>
      <c r="BJ37" s="18">
        <v>3728.3</v>
      </c>
      <c r="BK37" s="18">
        <v>3250.5</v>
      </c>
      <c r="BL37" s="18">
        <v>4195</v>
      </c>
      <c r="BM37" s="18">
        <v>1102</v>
      </c>
      <c r="BN37" s="18">
        <v>1496</v>
      </c>
      <c r="BO37" s="18">
        <f>SUM(BC37:BN37)</f>
        <v>50426.3</v>
      </c>
      <c r="BP37" s="18">
        <v>1178.0999999999999</v>
      </c>
      <c r="BQ37" s="18">
        <v>1378</v>
      </c>
      <c r="BR37" s="18">
        <v>1641</v>
      </c>
      <c r="BS37" s="18">
        <v>1486</v>
      </c>
      <c r="BT37" s="18">
        <v>1414.2</v>
      </c>
      <c r="BU37" s="18">
        <v>2306</v>
      </c>
      <c r="BV37" s="18">
        <v>1852</v>
      </c>
      <c r="BW37" s="18">
        <v>1757</v>
      </c>
      <c r="BX37" s="18">
        <v>1849</v>
      </c>
      <c r="BY37" s="18">
        <v>1089</v>
      </c>
      <c r="BZ37" s="18">
        <v>564</v>
      </c>
      <c r="CA37" s="18">
        <v>1690</v>
      </c>
      <c r="CB37" s="18">
        <f>SUM(BP37:CA37)</f>
        <v>18204.3</v>
      </c>
      <c r="CC37" s="18">
        <v>1272</v>
      </c>
      <c r="CD37" s="18">
        <v>1700</v>
      </c>
      <c r="CE37" s="18">
        <v>3450.5</v>
      </c>
      <c r="CF37" s="18">
        <v>3054</v>
      </c>
      <c r="CG37" s="18">
        <v>3630</v>
      </c>
      <c r="CH37" s="18">
        <v>3259</v>
      </c>
      <c r="CI37" s="18">
        <v>1180.46</v>
      </c>
      <c r="CJ37" s="18">
        <v>3311</v>
      </c>
      <c r="CK37" s="18">
        <v>2407</v>
      </c>
      <c r="CL37" s="18">
        <v>4200</v>
      </c>
      <c r="CM37" s="18">
        <v>2270</v>
      </c>
      <c r="CN37" s="18">
        <v>393</v>
      </c>
      <c r="CO37" s="18">
        <f>SUM(CC37:CN37)</f>
        <v>30126.959999999999</v>
      </c>
      <c r="CP37" s="18">
        <v>1015</v>
      </c>
      <c r="CQ37" s="18">
        <v>1814</v>
      </c>
      <c r="CR37" s="18">
        <v>1563</v>
      </c>
      <c r="CS37" s="18">
        <v>3417</v>
      </c>
      <c r="CT37" s="18">
        <v>5440</v>
      </c>
      <c r="CU37" s="18">
        <v>7312.58</v>
      </c>
      <c r="CV37" s="18">
        <v>14129.960000000001</v>
      </c>
      <c r="CW37" s="18">
        <v>11845.900000000001</v>
      </c>
      <c r="CX37" s="18">
        <v>10696.8</v>
      </c>
      <c r="CY37" s="18">
        <v>14903.1</v>
      </c>
      <c r="CZ37" s="18">
        <v>12277.4</v>
      </c>
      <c r="DA37" s="18">
        <v>16813.500000000004</v>
      </c>
      <c r="DB37" s="18">
        <f>SUM(CP37:DA37)</f>
        <v>101228.24</v>
      </c>
      <c r="DC37" s="18">
        <v>17163.8</v>
      </c>
      <c r="DD37" s="18">
        <v>14022.5</v>
      </c>
      <c r="DE37" s="18">
        <v>15397.400000000001</v>
      </c>
      <c r="DF37" s="18">
        <v>17880.100000000002</v>
      </c>
      <c r="DG37" s="18">
        <v>14788.400000000001</v>
      </c>
      <c r="DH37" s="18">
        <v>1176.3</v>
      </c>
      <c r="DI37" s="18">
        <v>14606.3</v>
      </c>
      <c r="DJ37" s="18">
        <v>13826.900000000001</v>
      </c>
      <c r="DK37" s="18">
        <v>19190.199999999993</v>
      </c>
      <c r="DL37" s="18">
        <v>16211.3</v>
      </c>
      <c r="DM37" s="18">
        <v>11706.2</v>
      </c>
      <c r="DN37" s="18">
        <v>16025.800000000001</v>
      </c>
      <c r="DO37" s="18">
        <f>SUM(DC37:DN37)</f>
        <v>171995.2</v>
      </c>
      <c r="DP37" s="18">
        <v>15343.800000000005</v>
      </c>
      <c r="DQ37" s="18">
        <v>16906.809999999998</v>
      </c>
      <c r="DR37" s="18">
        <v>11364.099999999997</v>
      </c>
      <c r="DS37" s="18">
        <v>1421.8600000000001</v>
      </c>
      <c r="DT37" s="18">
        <v>3425.8</v>
      </c>
      <c r="DU37" s="18">
        <v>3923.8999999999996</v>
      </c>
      <c r="DV37" s="18">
        <v>3771.2999999999997</v>
      </c>
      <c r="DW37" s="18">
        <v>4900.5999999999995</v>
      </c>
      <c r="DX37" s="18">
        <v>0</v>
      </c>
      <c r="DY37" s="18">
        <v>1441.9</v>
      </c>
      <c r="DZ37" s="18">
        <v>5548.1</v>
      </c>
      <c r="EA37" s="18">
        <v>3403.2999999999997</v>
      </c>
      <c r="EB37" s="18">
        <f t="shared" si="38"/>
        <v>71451.470000000016</v>
      </c>
      <c r="EC37" s="18">
        <v>2488.6</v>
      </c>
      <c r="ED37" s="18">
        <v>3053</v>
      </c>
      <c r="EE37" s="18">
        <v>7187.5</v>
      </c>
      <c r="EF37" s="18">
        <v>2967.8</v>
      </c>
      <c r="EG37" s="18">
        <v>4127.2000000000007</v>
      </c>
      <c r="EH37" s="18">
        <v>2967.8</v>
      </c>
      <c r="EI37" s="18">
        <v>7428.8999999999987</v>
      </c>
      <c r="EJ37" s="18">
        <v>6236.7</v>
      </c>
      <c r="EK37" s="18">
        <v>7256.5</v>
      </c>
      <c r="EL37" s="18">
        <v>6723.1999999999989</v>
      </c>
      <c r="EM37" s="18">
        <v>9055.6999999999971</v>
      </c>
      <c r="EN37" s="18">
        <v>12388.400000000003</v>
      </c>
      <c r="EO37" s="18">
        <f t="shared" si="39"/>
        <v>71881.3</v>
      </c>
      <c r="EP37" s="18">
        <v>7722.1099999999988</v>
      </c>
      <c r="EQ37" s="18">
        <v>6189.7000000000016</v>
      </c>
      <c r="ER37" s="18">
        <v>8670</v>
      </c>
      <c r="ES37" s="18">
        <v>8109.6</v>
      </c>
      <c r="ET37" s="18">
        <v>7678.9000000000015</v>
      </c>
      <c r="EU37" s="18">
        <v>8375.6</v>
      </c>
      <c r="EV37" s="18">
        <v>9119.2000000000007</v>
      </c>
      <c r="EW37" s="18">
        <v>9024.9000000000015</v>
      </c>
      <c r="EX37" s="18">
        <v>8878.8999999999978</v>
      </c>
      <c r="EY37" s="18">
        <v>10704.399999999998</v>
      </c>
      <c r="EZ37" s="18">
        <v>14338.6</v>
      </c>
      <c r="FA37" s="18">
        <v>10816.000000000002</v>
      </c>
      <c r="FB37" s="18">
        <f t="shared" si="40"/>
        <v>109627.91</v>
      </c>
      <c r="FC37" s="18">
        <v>12195.299999999997</v>
      </c>
      <c r="FD37" s="18">
        <v>13881.300000000003</v>
      </c>
      <c r="FE37" s="18">
        <v>14491.8</v>
      </c>
      <c r="FF37" s="18">
        <v>9054.2000000000007</v>
      </c>
      <c r="FG37" s="18">
        <v>7876.4</v>
      </c>
      <c r="FH37" s="18">
        <v>7056.6999999999989</v>
      </c>
      <c r="FI37" s="18">
        <v>10971.100000000002</v>
      </c>
      <c r="FJ37" s="18">
        <v>9197.8999999999978</v>
      </c>
      <c r="FK37" s="18">
        <v>10794.3</v>
      </c>
      <c r="FL37" s="18">
        <v>12557.099999999997</v>
      </c>
      <c r="FM37" s="18">
        <v>12989.199999999997</v>
      </c>
      <c r="FN37" s="18">
        <v>13340.899999999998</v>
      </c>
      <c r="FO37" s="18">
        <f t="shared" si="41"/>
        <v>134406.19999999998</v>
      </c>
      <c r="FP37" s="18">
        <v>10980.199999999999</v>
      </c>
      <c r="FQ37" s="18">
        <v>13122.999999999998</v>
      </c>
      <c r="FR37" s="18">
        <v>14816.1</v>
      </c>
      <c r="FS37" s="18">
        <v>15131.430000000002</v>
      </c>
      <c r="FT37" s="18">
        <v>15751.639999999996</v>
      </c>
      <c r="FU37" s="18">
        <v>13375.149999999998</v>
      </c>
      <c r="FV37" s="18">
        <v>17980.120000000003</v>
      </c>
      <c r="FW37" s="18">
        <v>14748.839999999998</v>
      </c>
      <c r="FX37" s="18">
        <v>16749.839999999997</v>
      </c>
      <c r="FY37" s="18">
        <v>14477.45</v>
      </c>
      <c r="FZ37" s="18">
        <v>18711.48</v>
      </c>
      <c r="GA37" s="18">
        <v>13998.999999999998</v>
      </c>
      <c r="GB37" s="18">
        <f t="shared" si="42"/>
        <v>179844.25</v>
      </c>
      <c r="GC37" s="18">
        <v>12567.789999999999</v>
      </c>
      <c r="GD37" s="18">
        <v>12784.669999999995</v>
      </c>
      <c r="GE37" s="18">
        <v>17234.950000000004</v>
      </c>
      <c r="GF37" s="72">
        <f>17.12366*1000</f>
        <v>17123.66</v>
      </c>
      <c r="GG37" s="72">
        <f>19.95103*1000</f>
        <v>19951.03</v>
      </c>
      <c r="GH37" s="18">
        <v>16059.52</v>
      </c>
      <c r="GI37" s="18">
        <v>15098.95</v>
      </c>
      <c r="GJ37" s="18">
        <v>15092.3</v>
      </c>
      <c r="GK37" s="18">
        <v>17653.150000000001</v>
      </c>
      <c r="GL37" s="18">
        <v>12108.420000000002</v>
      </c>
      <c r="GM37" s="18">
        <v>15626</v>
      </c>
      <c r="GN37" s="18"/>
      <c r="GO37" s="18">
        <f t="shared" si="43"/>
        <v>171300.44</v>
      </c>
    </row>
    <row r="38" spans="1:197" ht="15.9" customHeight="1">
      <c r="A38" s="17" t="s">
        <v>129</v>
      </c>
      <c r="B38" s="17" t="s">
        <v>20</v>
      </c>
      <c r="C38" s="18">
        <v>69862.409999999974</v>
      </c>
      <c r="D38" s="18">
        <v>76678.5</v>
      </c>
      <c r="E38" s="18">
        <v>97042.719999999958</v>
      </c>
      <c r="F38" s="18">
        <v>91422.750000000015</v>
      </c>
      <c r="G38" s="18">
        <v>98022.07</v>
      </c>
      <c r="H38" s="18">
        <v>70765.930000000008</v>
      </c>
      <c r="I38" s="18">
        <v>82332.099999999991</v>
      </c>
      <c r="J38" s="18">
        <v>90004.9</v>
      </c>
      <c r="K38" s="18">
        <v>103518.95</v>
      </c>
      <c r="L38" s="18">
        <v>88682.17</v>
      </c>
      <c r="M38" s="18">
        <v>100839.15999999997</v>
      </c>
      <c r="N38" s="18">
        <v>97661.569999999978</v>
      </c>
      <c r="O38" s="18">
        <f>SUM(C38:N38)</f>
        <v>1066833.23</v>
      </c>
      <c r="P38" s="18">
        <v>77208.780000000013</v>
      </c>
      <c r="Q38" s="18">
        <v>78777.81</v>
      </c>
      <c r="R38" s="18">
        <v>84686.99</v>
      </c>
      <c r="S38" s="18">
        <v>80407.579999999987</v>
      </c>
      <c r="T38" s="18">
        <v>103848.18999999997</v>
      </c>
      <c r="U38" s="18">
        <v>92390.659999999989</v>
      </c>
      <c r="V38" s="18">
        <v>92734.089999999967</v>
      </c>
      <c r="W38" s="18">
        <v>94457.159999999989</v>
      </c>
      <c r="X38" s="18">
        <v>102950.18999999996</v>
      </c>
      <c r="Y38" s="18">
        <v>96008.390000000014</v>
      </c>
      <c r="Z38" s="18">
        <v>94848.299999999988</v>
      </c>
      <c r="AA38" s="18">
        <v>89990.820000000022</v>
      </c>
      <c r="AB38" s="18">
        <f>SUM(P38:AA38)</f>
        <v>1088308.96</v>
      </c>
      <c r="AC38" s="18">
        <v>74080.00999999998</v>
      </c>
      <c r="AD38" s="18">
        <v>77498.639999999985</v>
      </c>
      <c r="AE38" s="18">
        <v>88216.49000000002</v>
      </c>
      <c r="AF38" s="18">
        <v>98559.95</v>
      </c>
      <c r="AG38" s="18">
        <v>102405.59999999995</v>
      </c>
      <c r="AH38" s="18">
        <v>99859.669999999984</v>
      </c>
      <c r="AI38" s="18">
        <v>92702.46</v>
      </c>
      <c r="AJ38" s="18">
        <v>91972.999999999985</v>
      </c>
      <c r="AK38" s="18">
        <v>88282.669999999984</v>
      </c>
      <c r="AL38" s="18">
        <v>102662.27</v>
      </c>
      <c r="AM38" s="18">
        <v>100381.85000000003</v>
      </c>
      <c r="AN38" s="18">
        <v>92288.46</v>
      </c>
      <c r="AO38" s="18">
        <f>SUM(AC38:AN38)</f>
        <v>1108911.0699999998</v>
      </c>
      <c r="AP38" s="18">
        <v>80407.279999999984</v>
      </c>
      <c r="AQ38" s="18">
        <v>76360.619999999966</v>
      </c>
      <c r="AR38" s="18">
        <v>80014.51999999999</v>
      </c>
      <c r="AS38" s="18">
        <v>70740.290000000023</v>
      </c>
      <c r="AT38" s="18">
        <v>92860.040000000066</v>
      </c>
      <c r="AU38" s="18">
        <v>82819.750000000015</v>
      </c>
      <c r="AV38" s="18">
        <v>78438.789999999979</v>
      </c>
      <c r="AW38" s="18">
        <v>79598.100000000035</v>
      </c>
      <c r="AX38" s="18">
        <v>88955.029999999984</v>
      </c>
      <c r="AY38" s="18">
        <v>82546.929999999964</v>
      </c>
      <c r="AZ38" s="18">
        <v>81239.700000000026</v>
      </c>
      <c r="BA38" s="18">
        <v>92808.349999999977</v>
      </c>
      <c r="BB38" s="18">
        <f>SUM(AP38:BA38)</f>
        <v>986789.40000000014</v>
      </c>
      <c r="BC38" s="18">
        <v>69776.109999999986</v>
      </c>
      <c r="BD38" s="18">
        <v>77477.00999999998</v>
      </c>
      <c r="BE38" s="18">
        <v>86909.98000000001</v>
      </c>
      <c r="BF38" s="18">
        <v>87687.39999999998</v>
      </c>
      <c r="BG38" s="18">
        <v>86523.56</v>
      </c>
      <c r="BH38" s="18">
        <v>85442.189999999973</v>
      </c>
      <c r="BI38" s="18">
        <v>78050.02</v>
      </c>
      <c r="BJ38" s="18">
        <v>83699.000000000029</v>
      </c>
      <c r="BK38" s="18">
        <v>76581.97</v>
      </c>
      <c r="BL38" s="18">
        <v>74589.150000000023</v>
      </c>
      <c r="BM38" s="18">
        <v>74301.23000000001</v>
      </c>
      <c r="BN38" s="18">
        <v>67020.320000000007</v>
      </c>
      <c r="BO38" s="18">
        <f>SUM(BC38:BN38)</f>
        <v>948057.94</v>
      </c>
      <c r="BP38" s="18">
        <v>62905.87999999999</v>
      </c>
      <c r="BQ38" s="18">
        <v>64428.270000000011</v>
      </c>
      <c r="BR38" s="18">
        <v>72650.899999999965</v>
      </c>
      <c r="BS38" s="18">
        <v>78383.999999999985</v>
      </c>
      <c r="BT38" s="18">
        <v>77050.539999999979</v>
      </c>
      <c r="BU38" s="18">
        <v>79014.659999999974</v>
      </c>
      <c r="BV38" s="18">
        <v>82772.35000000002</v>
      </c>
      <c r="BW38" s="18">
        <v>77854.330000000031</v>
      </c>
      <c r="BX38" s="18">
        <v>91363.24</v>
      </c>
      <c r="BY38" s="18">
        <v>80037.3</v>
      </c>
      <c r="BZ38" s="18">
        <v>74898.780000000013</v>
      </c>
      <c r="CA38" s="18">
        <v>98919.999999999971</v>
      </c>
      <c r="CB38" s="18">
        <f>SUM(BP38:CA38)</f>
        <v>940280.25</v>
      </c>
      <c r="CC38" s="18">
        <v>60529.450000000004</v>
      </c>
      <c r="CD38" s="18">
        <v>67143.489999999991</v>
      </c>
      <c r="CE38" s="18">
        <v>74643.409999999974</v>
      </c>
      <c r="CF38" s="18">
        <v>66877.569999999978</v>
      </c>
      <c r="CG38" s="18">
        <v>75697.540000000008</v>
      </c>
      <c r="CH38" s="18">
        <v>69884.759999999995</v>
      </c>
      <c r="CI38" s="18">
        <v>69371.040000000008</v>
      </c>
      <c r="CJ38" s="18">
        <v>80440.799999999974</v>
      </c>
      <c r="CK38" s="18">
        <v>76543.53</v>
      </c>
      <c r="CL38" s="18">
        <v>76651.729999999967</v>
      </c>
      <c r="CM38" s="18">
        <v>83383.19</v>
      </c>
      <c r="CN38" s="18">
        <v>97406.070000000036</v>
      </c>
      <c r="CO38" s="18">
        <f>SUM(CC38:CN38)</f>
        <v>898572.58000000007</v>
      </c>
      <c r="CP38" s="18">
        <v>76174.030000000013</v>
      </c>
      <c r="CQ38" s="18">
        <v>85959.399999999965</v>
      </c>
      <c r="CR38" s="18">
        <v>82134.040000000037</v>
      </c>
      <c r="CS38" s="32">
        <v>82675.320000000007</v>
      </c>
      <c r="CT38" s="18">
        <v>77836.879999999961</v>
      </c>
      <c r="CU38" s="18">
        <v>81511.289999999994</v>
      </c>
      <c r="CV38" s="18">
        <v>80017.86</v>
      </c>
      <c r="CW38" s="18">
        <v>87826.49000000002</v>
      </c>
      <c r="CX38" s="18">
        <v>77321.960000000021</v>
      </c>
      <c r="CY38" s="18">
        <v>70447.099999999977</v>
      </c>
      <c r="CZ38" s="18">
        <v>76687.300000000017</v>
      </c>
      <c r="DA38" s="18">
        <v>82928.869999999966</v>
      </c>
      <c r="DB38" s="18">
        <f>SUM(CP38:DA38)</f>
        <v>961520.54</v>
      </c>
      <c r="DC38" s="18">
        <v>69229.639999999985</v>
      </c>
      <c r="DD38" s="18">
        <v>70946.190000000031</v>
      </c>
      <c r="DE38" s="18">
        <v>77046.22</v>
      </c>
      <c r="DF38" s="18">
        <v>69268.200000000012</v>
      </c>
      <c r="DG38" s="18">
        <v>73303.400000000009</v>
      </c>
      <c r="DH38" s="18">
        <v>69017.7</v>
      </c>
      <c r="DI38" s="18">
        <v>67180.999999999971</v>
      </c>
      <c r="DJ38" s="18">
        <v>87241.700000000012</v>
      </c>
      <c r="DK38" s="18">
        <v>62056.200000000012</v>
      </c>
      <c r="DL38" s="18">
        <v>70602.51999999999</v>
      </c>
      <c r="DM38" s="18">
        <v>75028.800000000003</v>
      </c>
      <c r="DN38" s="18">
        <v>98061.199999999983</v>
      </c>
      <c r="DO38" s="18">
        <f>SUM(DC38:DN38)</f>
        <v>888982.77</v>
      </c>
      <c r="DP38" s="18">
        <v>64635.330000000016</v>
      </c>
      <c r="DQ38" s="18">
        <v>61004.400000000009</v>
      </c>
      <c r="DR38" s="18">
        <v>29852.599999999995</v>
      </c>
      <c r="DS38" s="18">
        <v>5580.9</v>
      </c>
      <c r="DT38" s="18">
        <v>8707.6999999999989</v>
      </c>
      <c r="DU38" s="18">
        <v>4469.0200000000004</v>
      </c>
      <c r="DV38" s="18">
        <v>12333.449999999999</v>
      </c>
      <c r="DW38" s="18">
        <v>7039.4299999999994</v>
      </c>
      <c r="DX38" s="18">
        <v>2894.73</v>
      </c>
      <c r="DY38" s="18">
        <v>26164.800000000007</v>
      </c>
      <c r="DZ38" s="18">
        <v>32703.199999999997</v>
      </c>
      <c r="EA38" s="18">
        <v>58980.700000000019</v>
      </c>
      <c r="EB38" s="18">
        <f t="shared" si="38"/>
        <v>314366.26000000007</v>
      </c>
      <c r="EC38" s="18">
        <v>38672.399999999994</v>
      </c>
      <c r="ED38" s="18">
        <v>33818.199999999997</v>
      </c>
      <c r="EE38" s="18">
        <v>44837.099999999991</v>
      </c>
      <c r="EF38" s="18">
        <v>34301</v>
      </c>
      <c r="EG38" s="18">
        <v>46899.700000000019</v>
      </c>
      <c r="EH38" s="18">
        <v>44811.700000000004</v>
      </c>
      <c r="EI38" s="18">
        <v>48456.999999999978</v>
      </c>
      <c r="EJ38" s="18">
        <v>45550.400000000016</v>
      </c>
      <c r="EK38" s="18">
        <v>45277.700000000012</v>
      </c>
      <c r="EL38" s="18">
        <v>47361</v>
      </c>
      <c r="EM38" s="18">
        <v>60441.100000000013</v>
      </c>
      <c r="EN38" s="18">
        <v>63708.399999999994</v>
      </c>
      <c r="EO38" s="18">
        <f t="shared" si="39"/>
        <v>554135.70000000007</v>
      </c>
      <c r="EP38" s="18">
        <v>44239.099999999991</v>
      </c>
      <c r="EQ38" s="18">
        <v>48639.600000000006</v>
      </c>
      <c r="ER38" s="18">
        <v>49802</v>
      </c>
      <c r="ES38" s="18">
        <v>54802.19999999999</v>
      </c>
      <c r="ET38" s="18">
        <v>20976.299999999996</v>
      </c>
      <c r="EU38" s="18">
        <v>16492.989999999998</v>
      </c>
      <c r="EV38" s="18">
        <v>49704.680000000008</v>
      </c>
      <c r="EW38" s="18">
        <v>47406.840000000011</v>
      </c>
      <c r="EX38" s="18">
        <v>34378.900000000009</v>
      </c>
      <c r="EY38" s="18">
        <v>36424.429999999986</v>
      </c>
      <c r="EZ38" s="18">
        <v>49789.15</v>
      </c>
      <c r="FA38" s="18">
        <v>76270.599999999991</v>
      </c>
      <c r="FB38" s="18">
        <f t="shared" si="40"/>
        <v>528926.79</v>
      </c>
      <c r="FC38" s="18">
        <v>8738.2999999999993</v>
      </c>
      <c r="FD38" s="18">
        <v>0</v>
      </c>
      <c r="FE38" s="18">
        <v>0</v>
      </c>
      <c r="FF38" s="18">
        <v>5909.4</v>
      </c>
      <c r="FG38" s="18">
        <v>42794.1</v>
      </c>
      <c r="FH38" s="18">
        <v>42162.200000000004</v>
      </c>
      <c r="FI38" s="18">
        <v>46566.200000000012</v>
      </c>
      <c r="FJ38" s="18">
        <v>50999.1</v>
      </c>
      <c r="FK38" s="18">
        <v>58521.599999999991</v>
      </c>
      <c r="FL38" s="18">
        <v>53518.100000000013</v>
      </c>
      <c r="FM38" s="18">
        <v>52409.200000000012</v>
      </c>
      <c r="FN38" s="18">
        <v>58393.8</v>
      </c>
      <c r="FO38" s="18">
        <f t="shared" si="41"/>
        <v>420012.00000000006</v>
      </c>
      <c r="FP38" s="18">
        <v>45753.500000000007</v>
      </c>
      <c r="FQ38" s="18">
        <v>48847.799999999988</v>
      </c>
      <c r="FR38" s="18">
        <v>48830.299999999981</v>
      </c>
      <c r="FS38" s="18">
        <v>53861.700000000012</v>
      </c>
      <c r="FT38" s="18">
        <v>52849.359999999986</v>
      </c>
      <c r="FU38" s="18">
        <v>45672.060000000012</v>
      </c>
      <c r="FV38" s="18">
        <v>46753.009999999995</v>
      </c>
      <c r="FW38" s="18">
        <v>45828.5</v>
      </c>
      <c r="FX38" s="18">
        <v>48453.639999999985</v>
      </c>
      <c r="FY38" s="18">
        <v>51112.78</v>
      </c>
      <c r="FZ38" s="18">
        <v>65133.27999999997</v>
      </c>
      <c r="GA38" s="18">
        <v>64265.83</v>
      </c>
      <c r="GB38" s="18">
        <f t="shared" si="42"/>
        <v>617361.75999999989</v>
      </c>
      <c r="GC38" s="18">
        <v>50085.319999999992</v>
      </c>
      <c r="GD38" s="18">
        <v>57490.409999999989</v>
      </c>
      <c r="GE38" s="18">
        <v>55591.23</v>
      </c>
      <c r="GF38" s="72">
        <f>58.87327*1000</f>
        <v>58873.27</v>
      </c>
      <c r="GG38" s="72">
        <f>74.29595*1000</f>
        <v>74295.950000000012</v>
      </c>
      <c r="GH38" s="18">
        <v>59550.59</v>
      </c>
      <c r="GI38" s="18">
        <v>93128.059999999969</v>
      </c>
      <c r="GJ38" s="18">
        <v>78110.149999999994</v>
      </c>
      <c r="GK38" s="18">
        <v>84132.689999999973</v>
      </c>
      <c r="GL38" s="18">
        <v>74997.86</v>
      </c>
      <c r="GM38" s="18">
        <v>69885</v>
      </c>
      <c r="GN38" s="18"/>
      <c r="GO38" s="18">
        <f t="shared" si="43"/>
        <v>756140.52999999991</v>
      </c>
    </row>
    <row r="39" spans="1:197" ht="15.9" customHeight="1">
      <c r="A39" s="17" t="s">
        <v>130</v>
      </c>
      <c r="B39" s="17" t="s">
        <v>21</v>
      </c>
      <c r="C39" s="18">
        <v>68454.080000000002</v>
      </c>
      <c r="D39" s="18">
        <v>73389.62</v>
      </c>
      <c r="E39" s="18">
        <v>87327.770000000019</v>
      </c>
      <c r="F39" s="18">
        <v>78685.309999999969</v>
      </c>
      <c r="G39" s="18">
        <v>92063.98000000001</v>
      </c>
      <c r="H39" s="18">
        <v>90972.750000000029</v>
      </c>
      <c r="I39" s="18">
        <v>90846.150000000023</v>
      </c>
      <c r="J39" s="18">
        <v>94656.26999999996</v>
      </c>
      <c r="K39" s="18">
        <v>89897.05</v>
      </c>
      <c r="L39" s="18">
        <v>96303.769999999975</v>
      </c>
      <c r="M39" s="18">
        <v>105027.91999999998</v>
      </c>
      <c r="N39" s="18">
        <v>108918.43999999999</v>
      </c>
      <c r="O39" s="18">
        <f>SUM(C39:N39)</f>
        <v>1076543.1099999999</v>
      </c>
      <c r="P39" s="18">
        <v>86407.16</v>
      </c>
      <c r="Q39" s="18">
        <v>93875.88</v>
      </c>
      <c r="R39" s="18">
        <v>103426.12999999995</v>
      </c>
      <c r="S39" s="18">
        <v>81201.63</v>
      </c>
      <c r="T39" s="18">
        <v>83887.310000000012</v>
      </c>
      <c r="U39" s="18">
        <v>76304.180000000022</v>
      </c>
      <c r="V39" s="18">
        <v>93205.320000000051</v>
      </c>
      <c r="W39" s="18">
        <v>94294.320000000022</v>
      </c>
      <c r="X39" s="18">
        <v>89588.29</v>
      </c>
      <c r="Y39" s="18">
        <v>90770.640000000014</v>
      </c>
      <c r="Z39" s="18">
        <v>84627.34000000004</v>
      </c>
      <c r="AA39" s="18">
        <v>91851.9</v>
      </c>
      <c r="AB39" s="18">
        <f>SUM(P39:AA39)</f>
        <v>1069440.1000000001</v>
      </c>
      <c r="AC39" s="18">
        <v>70778.150000000023</v>
      </c>
      <c r="AD39" s="18">
        <v>69814.3</v>
      </c>
      <c r="AE39" s="18">
        <v>77097.490000000005</v>
      </c>
      <c r="AF39" s="18">
        <v>91237.339999999967</v>
      </c>
      <c r="AG39" s="18">
        <v>88629.569999999978</v>
      </c>
      <c r="AH39" s="18">
        <v>83093.110000000015</v>
      </c>
      <c r="AI39" s="18">
        <v>85261.93</v>
      </c>
      <c r="AJ39" s="18">
        <v>82443.94</v>
      </c>
      <c r="AK39" s="18">
        <v>76251.53</v>
      </c>
      <c r="AL39" s="18">
        <v>99354.440000000046</v>
      </c>
      <c r="AM39" s="18">
        <v>79639.849999999991</v>
      </c>
      <c r="AN39" s="18">
        <v>88351.739999999962</v>
      </c>
      <c r="AO39" s="18">
        <f>SUM(AC39:AN39)</f>
        <v>991953.3899999999</v>
      </c>
      <c r="AP39" s="18">
        <v>76368.63</v>
      </c>
      <c r="AQ39" s="18">
        <v>72695.869999999966</v>
      </c>
      <c r="AR39" s="18">
        <v>77066.01999999999</v>
      </c>
      <c r="AS39" s="18">
        <v>72860.670000000013</v>
      </c>
      <c r="AT39" s="18">
        <v>87943.029999999984</v>
      </c>
      <c r="AU39" s="18">
        <v>77898.42</v>
      </c>
      <c r="AV39" s="18">
        <v>74405.74000000002</v>
      </c>
      <c r="AW39" s="18">
        <v>82145.500000000015</v>
      </c>
      <c r="AX39" s="18">
        <v>87866.819999999978</v>
      </c>
      <c r="AY39" s="18">
        <v>86058.469999999987</v>
      </c>
      <c r="AZ39" s="18">
        <v>89723.099999999962</v>
      </c>
      <c r="BA39" s="18">
        <v>90264</v>
      </c>
      <c r="BB39" s="18">
        <f>SUM(AP39:BA39)</f>
        <v>975296.26999999979</v>
      </c>
      <c r="BC39" s="18">
        <v>67424.959999999992</v>
      </c>
      <c r="BD39" s="18">
        <v>65074.14</v>
      </c>
      <c r="BE39" s="18">
        <v>75700.729999999981</v>
      </c>
      <c r="BF39" s="18">
        <v>76549.58</v>
      </c>
      <c r="BG39" s="18">
        <v>76374.459999999992</v>
      </c>
      <c r="BH39" s="18">
        <v>70586.589999999982</v>
      </c>
      <c r="BI39" s="18">
        <v>74878.589999999967</v>
      </c>
      <c r="BJ39" s="18">
        <v>81131.92</v>
      </c>
      <c r="BK39" s="18">
        <v>69745.289999999979</v>
      </c>
      <c r="BL39" s="18">
        <v>72236.02999999997</v>
      </c>
      <c r="BM39" s="18">
        <v>57668.14</v>
      </c>
      <c r="BN39" s="18">
        <v>73327.209999999977</v>
      </c>
      <c r="BO39" s="18">
        <f>SUM(BC39:BN39)</f>
        <v>860697.64</v>
      </c>
      <c r="BP39" s="18">
        <v>65532.430000000015</v>
      </c>
      <c r="BQ39" s="18">
        <v>60301.150000000016</v>
      </c>
      <c r="BR39" s="18">
        <v>68543.849999999991</v>
      </c>
      <c r="BS39" s="18">
        <v>78366.479999999981</v>
      </c>
      <c r="BT39" s="18">
        <v>77322.89</v>
      </c>
      <c r="BU39" s="18">
        <v>73396.969999999987</v>
      </c>
      <c r="BV39" s="18">
        <v>73999.079999999987</v>
      </c>
      <c r="BW39" s="18">
        <v>66299.630000000019</v>
      </c>
      <c r="BX39" s="18">
        <v>68710.28</v>
      </c>
      <c r="BY39" s="18">
        <v>64713.94</v>
      </c>
      <c r="BZ39" s="18">
        <v>70829.439999999973</v>
      </c>
      <c r="CA39" s="18">
        <v>81808.760000000024</v>
      </c>
      <c r="CB39" s="18">
        <f>SUM(BP39:CA39)</f>
        <v>849824.89999999991</v>
      </c>
      <c r="CC39" s="18">
        <v>56527.969999999994</v>
      </c>
      <c r="CD39" s="18">
        <v>61622.790999999983</v>
      </c>
      <c r="CE39" s="18">
        <v>73727.950000000012</v>
      </c>
      <c r="CF39" s="18">
        <v>66864.760000000024</v>
      </c>
      <c r="CG39" s="18">
        <v>78824.849999999962</v>
      </c>
      <c r="CH39" s="18">
        <v>71344.129999999976</v>
      </c>
      <c r="CI39" s="18">
        <v>60154.159999999974</v>
      </c>
      <c r="CJ39" s="18">
        <v>61917.86</v>
      </c>
      <c r="CK39" s="18">
        <v>61685.45</v>
      </c>
      <c r="CL39" s="18">
        <v>62300.289999999964</v>
      </c>
      <c r="CM39" s="18">
        <v>61815.359999999993</v>
      </c>
      <c r="CN39" s="18">
        <v>79814.330000000016</v>
      </c>
      <c r="CO39" s="18">
        <f>SUM(CC39:CN39)</f>
        <v>796599.90099999984</v>
      </c>
      <c r="CP39" s="18">
        <v>58503.44</v>
      </c>
      <c r="CQ39" s="18">
        <v>57410.729999999967</v>
      </c>
      <c r="CR39" s="18">
        <v>61877.75999999998</v>
      </c>
      <c r="CS39" s="18">
        <v>60838.74</v>
      </c>
      <c r="CT39" s="18">
        <v>63628.849999999991</v>
      </c>
      <c r="CU39" s="18">
        <v>56816.21</v>
      </c>
      <c r="CV39" s="18">
        <v>55017.109999999993</v>
      </c>
      <c r="CW39" s="18">
        <v>62926.509999999995</v>
      </c>
      <c r="CX39" s="18">
        <v>60236.66</v>
      </c>
      <c r="CY39" s="18">
        <v>61489.919999999998</v>
      </c>
      <c r="CZ39" s="18">
        <v>54319.039999999994</v>
      </c>
      <c r="DA39" s="18">
        <v>68175.069999999992</v>
      </c>
      <c r="DB39" s="18">
        <f>SUM(CP39:DA39)</f>
        <v>721240.03999999992</v>
      </c>
      <c r="DC39" s="18">
        <v>46511.769999999982</v>
      </c>
      <c r="DD39" s="18">
        <v>48293.049999999996</v>
      </c>
      <c r="DE39" s="18">
        <v>55103.760000000009</v>
      </c>
      <c r="DF39" s="18">
        <v>56157.30000000001</v>
      </c>
      <c r="DG39" s="18">
        <v>54978.229999999981</v>
      </c>
      <c r="DH39" s="18">
        <v>50743.799999999974</v>
      </c>
      <c r="DI39" s="18">
        <v>56829.700000000012</v>
      </c>
      <c r="DJ39" s="18">
        <v>62374.999999999993</v>
      </c>
      <c r="DK39" s="18">
        <v>56487.970000000008</v>
      </c>
      <c r="DL39" s="18">
        <v>64278.400000000001</v>
      </c>
      <c r="DM39" s="18">
        <v>64259.3</v>
      </c>
      <c r="DN39" s="18">
        <v>79263.799999999988</v>
      </c>
      <c r="DO39" s="18">
        <f>SUM(DC39:DN39)</f>
        <v>695282.08000000007</v>
      </c>
      <c r="DP39" s="18">
        <v>59391</v>
      </c>
      <c r="DQ39" s="18">
        <v>58674.900000000009</v>
      </c>
      <c r="DR39" s="18">
        <v>33643.5</v>
      </c>
      <c r="DS39" s="18">
        <v>0</v>
      </c>
      <c r="DT39" s="18">
        <v>3444.4</v>
      </c>
      <c r="DU39" s="18">
        <v>496.6</v>
      </c>
      <c r="DV39" s="18">
        <v>785</v>
      </c>
      <c r="DW39" s="18">
        <v>1237</v>
      </c>
      <c r="DX39" s="18">
        <v>1250</v>
      </c>
      <c r="DY39" s="18">
        <v>20895.299999999996</v>
      </c>
      <c r="DZ39" s="18">
        <v>27153.600000000009</v>
      </c>
      <c r="EA39" s="18">
        <v>50084.2</v>
      </c>
      <c r="EB39" s="18">
        <f t="shared" si="38"/>
        <v>257055.5</v>
      </c>
      <c r="EC39" s="18">
        <v>34665.800000000003</v>
      </c>
      <c r="ED39" s="18">
        <v>43276.1</v>
      </c>
      <c r="EE39" s="18">
        <v>34822.600000000006</v>
      </c>
      <c r="EF39" s="18">
        <v>28161.599999999999</v>
      </c>
      <c r="EG39" s="18">
        <v>42743.469999999994</v>
      </c>
      <c r="EH39" s="18">
        <v>44533.3</v>
      </c>
      <c r="EI39" s="18">
        <v>47468.6</v>
      </c>
      <c r="EJ39" s="18">
        <v>46493.239999999983</v>
      </c>
      <c r="EK39" s="18">
        <v>47159.8</v>
      </c>
      <c r="EL39" s="18">
        <v>59846.100000000006</v>
      </c>
      <c r="EM39" s="18">
        <v>54117.19999999999</v>
      </c>
      <c r="EN39" s="18">
        <v>61664.899999999994</v>
      </c>
      <c r="EO39" s="18">
        <f t="shared" si="39"/>
        <v>544952.71</v>
      </c>
      <c r="EP39" s="18">
        <v>40709.999999999993</v>
      </c>
      <c r="EQ39" s="18">
        <v>48625.000000000007</v>
      </c>
      <c r="ER39" s="18">
        <v>51549</v>
      </c>
      <c r="ES39" s="18">
        <v>54798.799999999996</v>
      </c>
      <c r="ET39" s="18">
        <v>59676.60000000002</v>
      </c>
      <c r="EU39" s="18">
        <v>48978.30000000001</v>
      </c>
      <c r="EV39" s="18">
        <v>59519.499999999985</v>
      </c>
      <c r="EW39" s="18">
        <v>53921.800000000017</v>
      </c>
      <c r="EX39" s="18">
        <v>59679.60000000002</v>
      </c>
      <c r="EY39" s="18">
        <v>57756.400000000023</v>
      </c>
      <c r="EZ39" s="18">
        <v>54358.799999999988</v>
      </c>
      <c r="FA39" s="18">
        <v>57287.200000000019</v>
      </c>
      <c r="FB39" s="18">
        <f t="shared" si="40"/>
        <v>646861.00000000012</v>
      </c>
      <c r="FC39" s="18">
        <v>160698.9</v>
      </c>
      <c r="FD39" s="18">
        <v>108119.60999999999</v>
      </c>
      <c r="FE39" s="18">
        <v>53732.7</v>
      </c>
      <c r="FF39" s="18">
        <v>60540.899999999987</v>
      </c>
      <c r="FG39" s="18">
        <v>58893.5</v>
      </c>
      <c r="FH39" s="18">
        <v>56374.749999999993</v>
      </c>
      <c r="FI39" s="18">
        <v>56746.690000000017</v>
      </c>
      <c r="FJ39" s="18">
        <v>60671.100000000013</v>
      </c>
      <c r="FK39" s="18">
        <v>59163.860000000015</v>
      </c>
      <c r="FL39" s="18">
        <v>53986.200000000012</v>
      </c>
      <c r="FM39" s="18">
        <v>54588.299999999988</v>
      </c>
      <c r="FN39" s="18">
        <v>69665.639999999985</v>
      </c>
      <c r="FO39" s="18">
        <f t="shared" si="41"/>
        <v>853182.15</v>
      </c>
      <c r="FP39" s="18">
        <v>47694.07</v>
      </c>
      <c r="FQ39" s="18">
        <v>47256.729999999996</v>
      </c>
      <c r="FR39" s="18">
        <v>52392.919999999984</v>
      </c>
      <c r="FS39" s="18">
        <v>72611.999999999971</v>
      </c>
      <c r="FT39" s="18">
        <v>64991.409999999982</v>
      </c>
      <c r="FU39" s="18">
        <v>63839.270000000011</v>
      </c>
      <c r="FV39" s="18">
        <v>79257.660000000018</v>
      </c>
      <c r="FW39" s="18">
        <v>73360.69</v>
      </c>
      <c r="FX39" s="18">
        <v>69139.09</v>
      </c>
      <c r="FY39" s="18">
        <v>84159.4</v>
      </c>
      <c r="FZ39" s="18">
        <v>75364.010000000009</v>
      </c>
      <c r="GA39" s="18">
        <v>85287.429999999978</v>
      </c>
      <c r="GB39" s="18">
        <f t="shared" si="42"/>
        <v>815354.67999999993</v>
      </c>
      <c r="GC39" s="18">
        <v>58544.89</v>
      </c>
      <c r="GD39" s="18">
        <v>66966.76999999999</v>
      </c>
      <c r="GE39" s="18">
        <v>71766.67</v>
      </c>
      <c r="GF39" s="72">
        <f>84.54684*1000</f>
        <v>84546.84</v>
      </c>
      <c r="GG39" s="72">
        <f>89.6057*1000</f>
        <v>89605.7</v>
      </c>
      <c r="GH39" s="18">
        <v>100591.03999999999</v>
      </c>
      <c r="GI39" s="18">
        <v>100158.37</v>
      </c>
      <c r="GJ39" s="18">
        <v>92739.47</v>
      </c>
      <c r="GK39" s="18">
        <v>86325.830000000031</v>
      </c>
      <c r="GL39" s="18">
        <v>105298.84999999996</v>
      </c>
      <c r="GM39" s="18">
        <v>94817</v>
      </c>
      <c r="GN39" s="18"/>
      <c r="GO39" s="18">
        <f t="shared" si="43"/>
        <v>951361.43</v>
      </c>
    </row>
    <row r="40" spans="1:197" ht="15.9" customHeight="1">
      <c r="A40" s="17" t="s">
        <v>131</v>
      </c>
      <c r="B40" s="17" t="s">
        <v>22</v>
      </c>
      <c r="C40" s="18">
        <v>55215.97</v>
      </c>
      <c r="D40" s="18">
        <v>58376.02</v>
      </c>
      <c r="E40" s="18">
        <v>74168.190000000031</v>
      </c>
      <c r="F40" s="18">
        <v>77827.739999999991</v>
      </c>
      <c r="G40" s="18">
        <v>79977.27</v>
      </c>
      <c r="H40" s="18">
        <v>80123.903000000006</v>
      </c>
      <c r="I40" s="18">
        <v>81910.14</v>
      </c>
      <c r="J40" s="18">
        <v>84890.299999999988</v>
      </c>
      <c r="K40" s="18">
        <v>78552.180000000022</v>
      </c>
      <c r="L40" s="18">
        <v>78821.01999999999</v>
      </c>
      <c r="M40" s="18">
        <v>73699.12</v>
      </c>
      <c r="N40" s="18">
        <v>90696.03999999995</v>
      </c>
      <c r="O40" s="18">
        <f>SUM(C40:N40)</f>
        <v>914257.89300000004</v>
      </c>
      <c r="P40" s="18">
        <v>71057.079999999987</v>
      </c>
      <c r="Q40" s="18">
        <v>76801.649999999994</v>
      </c>
      <c r="R40" s="18">
        <v>89865.039999999979</v>
      </c>
      <c r="S40" s="18">
        <v>72892.720000000016</v>
      </c>
      <c r="T40" s="18">
        <v>89995.710000000021</v>
      </c>
      <c r="U40" s="18">
        <v>71167.26999999999</v>
      </c>
      <c r="V40" s="18">
        <v>80279.690000000017</v>
      </c>
      <c r="W40" s="18">
        <v>80651.61</v>
      </c>
      <c r="X40" s="18">
        <v>79909.09</v>
      </c>
      <c r="Y40" s="18">
        <v>75383.739999999991</v>
      </c>
      <c r="Z40" s="18">
        <v>74731.400000000009</v>
      </c>
      <c r="AA40" s="18">
        <v>81282.699999999983</v>
      </c>
      <c r="AB40" s="18">
        <f>SUM(P40:AA40)</f>
        <v>944017.7</v>
      </c>
      <c r="AC40" s="18">
        <v>75017.300000000017</v>
      </c>
      <c r="AD40" s="18">
        <v>68436.850000000006</v>
      </c>
      <c r="AE40" s="18">
        <v>83902.49</v>
      </c>
      <c r="AF40" s="18">
        <v>90130.050000000032</v>
      </c>
      <c r="AG40" s="18">
        <v>95752.819999999978</v>
      </c>
      <c r="AH40" s="18">
        <v>88409.140000000029</v>
      </c>
      <c r="AI40" s="18">
        <v>90237.50999999998</v>
      </c>
      <c r="AJ40" s="18">
        <v>95570.609999999957</v>
      </c>
      <c r="AK40" s="18">
        <v>93462.01999999999</v>
      </c>
      <c r="AL40" s="18">
        <v>101401.60000000001</v>
      </c>
      <c r="AM40" s="18">
        <v>105688.77</v>
      </c>
      <c r="AN40" s="18">
        <v>95043.879999999961</v>
      </c>
      <c r="AO40" s="18">
        <f>SUM(AC40:AN40)</f>
        <v>1083053.04</v>
      </c>
      <c r="AP40" s="18">
        <v>80660.699999999983</v>
      </c>
      <c r="AQ40" s="18">
        <v>75641.199999999983</v>
      </c>
      <c r="AR40" s="18">
        <v>96614.370000000024</v>
      </c>
      <c r="AS40" s="18">
        <v>79911.700000000012</v>
      </c>
      <c r="AT40" s="18">
        <v>86101.390000000014</v>
      </c>
      <c r="AU40" s="18">
        <v>81210.25</v>
      </c>
      <c r="AV40" s="18">
        <v>83390.150000000023</v>
      </c>
      <c r="AW40" s="18">
        <v>86311.11</v>
      </c>
      <c r="AX40" s="18">
        <v>85897.700000000012</v>
      </c>
      <c r="AY40" s="18">
        <v>85736.139999999985</v>
      </c>
      <c r="AZ40" s="18">
        <v>82015.99000000002</v>
      </c>
      <c r="BA40" s="18">
        <v>85876.150000000009</v>
      </c>
      <c r="BB40" s="18">
        <f>SUM(AP40:BA40)</f>
        <v>1009366.8500000001</v>
      </c>
      <c r="BC40" s="18">
        <v>71668.109999999986</v>
      </c>
      <c r="BD40" s="18">
        <v>74486.55</v>
      </c>
      <c r="BE40" s="18">
        <v>93015.94</v>
      </c>
      <c r="BF40" s="18">
        <v>77652.000000000015</v>
      </c>
      <c r="BG40" s="18">
        <v>84294.1</v>
      </c>
      <c r="BH40" s="18">
        <v>74197.37</v>
      </c>
      <c r="BI40" s="18">
        <v>77477.27999999997</v>
      </c>
      <c r="BJ40" s="18">
        <v>78814.399999999994</v>
      </c>
      <c r="BK40" s="18">
        <v>75184.319999999978</v>
      </c>
      <c r="BL40" s="18">
        <v>78865.130000000019</v>
      </c>
      <c r="BM40" s="18">
        <v>73023.11</v>
      </c>
      <c r="BN40" s="18">
        <v>75322.080000000002</v>
      </c>
      <c r="BO40" s="18">
        <f>SUM(BC40:BN40)</f>
        <v>934000.38999999978</v>
      </c>
      <c r="BP40" s="18">
        <v>70578.750000000015</v>
      </c>
      <c r="BQ40" s="18">
        <v>63359.329999999994</v>
      </c>
      <c r="BR40" s="18">
        <v>69776.619999999981</v>
      </c>
      <c r="BS40" s="18">
        <v>72282.420000000027</v>
      </c>
      <c r="BT40" s="18">
        <v>68802.510000000009</v>
      </c>
      <c r="BU40" s="18">
        <v>67930.600000000006</v>
      </c>
      <c r="BV40" s="18">
        <v>55181.76999999999</v>
      </c>
      <c r="BW40" s="18">
        <v>56530.229999999989</v>
      </c>
      <c r="BX40" s="18">
        <v>70532.7</v>
      </c>
      <c r="BY40" s="18">
        <v>77565.63</v>
      </c>
      <c r="BZ40" s="18">
        <v>72457.069999999978</v>
      </c>
      <c r="CA40" s="18">
        <v>74435.289999999979</v>
      </c>
      <c r="CB40" s="18">
        <f>SUM(BP40:CA40)</f>
        <v>819432.91999999993</v>
      </c>
      <c r="CC40" s="18">
        <v>63885.889999999985</v>
      </c>
      <c r="CD40" s="18">
        <v>59911.92</v>
      </c>
      <c r="CE40" s="18">
        <v>70288.22000000003</v>
      </c>
      <c r="CF40" s="18">
        <v>63805.940000000017</v>
      </c>
      <c r="CG40" s="18">
        <v>70229.25</v>
      </c>
      <c r="CH40" s="18">
        <v>65457.139999999985</v>
      </c>
      <c r="CI40" s="18">
        <v>84694.599999999991</v>
      </c>
      <c r="CJ40" s="18">
        <v>80010.87999999999</v>
      </c>
      <c r="CK40" s="18">
        <v>73560.819000000003</v>
      </c>
      <c r="CL40" s="18">
        <v>74198.89</v>
      </c>
      <c r="CM40" s="18">
        <v>66802.53</v>
      </c>
      <c r="CN40" s="18">
        <v>77632.280000000013</v>
      </c>
      <c r="CO40" s="18">
        <f>SUM(CC40:CN40)</f>
        <v>850478.35900000005</v>
      </c>
      <c r="CP40" s="18">
        <v>67310.62</v>
      </c>
      <c r="CQ40" s="18">
        <v>62141.150000000009</v>
      </c>
      <c r="CR40" s="18">
        <v>71289.060000000012</v>
      </c>
      <c r="CS40" s="18">
        <v>54042.999999999993</v>
      </c>
      <c r="CT40" s="18">
        <v>76482.16</v>
      </c>
      <c r="CU40" s="18">
        <v>70025.279999999999</v>
      </c>
      <c r="CV40" s="18">
        <v>71913.23</v>
      </c>
      <c r="CW40" s="18">
        <v>80939.340000000026</v>
      </c>
      <c r="CX40" s="18">
        <v>68986.809999999983</v>
      </c>
      <c r="CY40" s="18">
        <v>76707.24000000002</v>
      </c>
      <c r="CZ40" s="18">
        <v>71606.97000000003</v>
      </c>
      <c r="DA40" s="18">
        <v>78546.499999999971</v>
      </c>
      <c r="DB40" s="18">
        <f>SUM(CP40:DA40)</f>
        <v>849991.3600000001</v>
      </c>
      <c r="DC40" s="18">
        <v>65787.59</v>
      </c>
      <c r="DD40" s="18">
        <v>78413.23</v>
      </c>
      <c r="DE40" s="18">
        <v>73056</v>
      </c>
      <c r="DF40" s="18">
        <v>78613.539999999979</v>
      </c>
      <c r="DG40" s="18">
        <v>71395.31</v>
      </c>
      <c r="DH40" s="18">
        <v>73561.409999999974</v>
      </c>
      <c r="DI40" s="18">
        <v>78725.37000000001</v>
      </c>
      <c r="DJ40" s="18">
        <v>111613.77</v>
      </c>
      <c r="DK40" s="18">
        <v>83747.04700000002</v>
      </c>
      <c r="DL40" s="18">
        <v>76435.100000000035</v>
      </c>
      <c r="DM40" s="18">
        <v>81605.799999999988</v>
      </c>
      <c r="DN40" s="18">
        <v>87128.900000000009</v>
      </c>
      <c r="DO40" s="18">
        <f>SUM(DC40:DN40)</f>
        <v>960083.06700000016</v>
      </c>
      <c r="DP40" s="18">
        <v>70289.900000000009</v>
      </c>
      <c r="DQ40" s="18">
        <v>91965.299999999974</v>
      </c>
      <c r="DR40" s="18">
        <v>47849.100000000013</v>
      </c>
      <c r="DS40" s="18">
        <v>18164.900000000001</v>
      </c>
      <c r="DT40" s="18">
        <v>15193.199999999999</v>
      </c>
      <c r="DU40" s="18">
        <v>15821.199999999997</v>
      </c>
      <c r="DV40" s="18">
        <v>25997.1</v>
      </c>
      <c r="DW40" s="18">
        <v>26707.200000000001</v>
      </c>
      <c r="DX40" s="18">
        <v>16931.2</v>
      </c>
      <c r="DY40" s="18">
        <v>32472.799999999996</v>
      </c>
      <c r="DZ40" s="18">
        <v>33940.6</v>
      </c>
      <c r="EA40" s="18">
        <v>63288.099999999991</v>
      </c>
      <c r="EB40" s="18">
        <f t="shared" si="38"/>
        <v>458620.59999999992</v>
      </c>
      <c r="EC40" s="18">
        <v>39146.299999999996</v>
      </c>
      <c r="ED40" s="18">
        <v>35923.899999999994</v>
      </c>
      <c r="EE40" s="18">
        <v>50012.099999999991</v>
      </c>
      <c r="EF40" s="18">
        <v>44220.599999999991</v>
      </c>
      <c r="EG40" s="18">
        <v>48051.999999999993</v>
      </c>
      <c r="EH40" s="18">
        <v>50214.799999999981</v>
      </c>
      <c r="EI40" s="18">
        <v>60510.849999999991</v>
      </c>
      <c r="EJ40" s="18">
        <v>53826.100000000006</v>
      </c>
      <c r="EK40" s="18">
        <v>58718.900000000016</v>
      </c>
      <c r="EL40" s="18">
        <v>58746.5</v>
      </c>
      <c r="EM40" s="18">
        <v>63836.699999999983</v>
      </c>
      <c r="EN40" s="18">
        <v>72666</v>
      </c>
      <c r="EO40" s="18">
        <f t="shared" si="39"/>
        <v>635874.74999999988</v>
      </c>
      <c r="EP40" s="18">
        <v>52286.600000000006</v>
      </c>
      <c r="EQ40" s="18">
        <v>53356.5</v>
      </c>
      <c r="ER40" s="18">
        <v>59693</v>
      </c>
      <c r="ES40" s="18">
        <v>67416.199999999983</v>
      </c>
      <c r="ET40" s="18">
        <v>64405.8</v>
      </c>
      <c r="EU40" s="18">
        <v>63071.80000000001</v>
      </c>
      <c r="EV40" s="18">
        <v>61964.700000000026</v>
      </c>
      <c r="EW40" s="18">
        <v>64788.300000000032</v>
      </c>
      <c r="EX40" s="18">
        <v>64524</v>
      </c>
      <c r="EY40" s="18">
        <v>57173.299999999996</v>
      </c>
      <c r="EZ40" s="18">
        <v>61048.399999999987</v>
      </c>
      <c r="FA40" s="18">
        <v>102110.50000000003</v>
      </c>
      <c r="FB40" s="18">
        <f t="shared" si="40"/>
        <v>771839.10000000009</v>
      </c>
      <c r="FC40" s="18">
        <v>104307.89999999998</v>
      </c>
      <c r="FD40" s="18">
        <v>68646.400000000023</v>
      </c>
      <c r="FE40" s="18">
        <v>67795.700000000012</v>
      </c>
      <c r="FF40" s="18">
        <v>58649.399999999994</v>
      </c>
      <c r="FG40" s="18">
        <v>109210.39999999997</v>
      </c>
      <c r="FH40" s="18">
        <v>120142.3</v>
      </c>
      <c r="FI40" s="18">
        <v>86700.799999999988</v>
      </c>
      <c r="FJ40" s="18">
        <v>65423.400000000009</v>
      </c>
      <c r="FK40" s="18">
        <v>64915.7</v>
      </c>
      <c r="FL40" s="18">
        <v>60919.600000000013</v>
      </c>
      <c r="FM40" s="18">
        <v>66820.400000000023</v>
      </c>
      <c r="FN40" s="18">
        <v>75511.799999999988</v>
      </c>
      <c r="FO40" s="18">
        <f t="shared" si="41"/>
        <v>949043.79999999981</v>
      </c>
      <c r="FP40" s="18">
        <v>62400.400000000009</v>
      </c>
      <c r="FQ40" s="18">
        <v>59104.1</v>
      </c>
      <c r="FR40" s="18">
        <v>69786.3</v>
      </c>
      <c r="FS40" s="18">
        <v>74157.100000000006</v>
      </c>
      <c r="FT40" s="18">
        <v>70064.400000000023</v>
      </c>
      <c r="FU40" s="18">
        <v>61866.030000000013</v>
      </c>
      <c r="FV40" s="18">
        <v>71929.709999999992</v>
      </c>
      <c r="FW40" s="18">
        <v>59571.439999999988</v>
      </c>
      <c r="FX40" s="18">
        <v>55722.869999999995</v>
      </c>
      <c r="FY40" s="18">
        <v>71558.939999999988</v>
      </c>
      <c r="FZ40" s="18">
        <v>70976.48000000001</v>
      </c>
      <c r="GA40" s="18">
        <v>66569.590000000011</v>
      </c>
      <c r="GB40" s="18">
        <f t="shared" si="42"/>
        <v>793707.35999999987</v>
      </c>
      <c r="GC40" s="18">
        <v>50479.540000000008</v>
      </c>
      <c r="GD40" s="18">
        <v>63372.4</v>
      </c>
      <c r="GE40" s="18">
        <v>63521.759999999995</v>
      </c>
      <c r="GF40" s="72">
        <f>57.57611*1000</f>
        <v>57576.11</v>
      </c>
      <c r="GG40" s="72">
        <f>60.14758*1000</f>
        <v>60147.579999999994</v>
      </c>
      <c r="GH40" s="18">
        <v>52967.35</v>
      </c>
      <c r="GI40" s="18">
        <v>87734.93</v>
      </c>
      <c r="GJ40" s="18">
        <v>47932.29</v>
      </c>
      <c r="GK40" s="18">
        <v>49047.509999999995</v>
      </c>
      <c r="GL40" s="18">
        <v>51695.719999999987</v>
      </c>
      <c r="GM40" s="18">
        <v>56426</v>
      </c>
      <c r="GN40" s="18"/>
      <c r="GO40" s="18">
        <f t="shared" si="43"/>
        <v>640901.18999999994</v>
      </c>
    </row>
    <row r="41" spans="1:197" ht="15.9" customHeight="1">
      <c r="A41" s="19" t="s">
        <v>88</v>
      </c>
      <c r="B41" s="19"/>
      <c r="C41" s="20">
        <f t="shared" ref="C41:BS41" si="44">SUM(C36:C40)</f>
        <v>384358.26</v>
      </c>
      <c r="D41" s="20">
        <f t="shared" si="44"/>
        <v>446161.821</v>
      </c>
      <c r="E41" s="20">
        <f t="shared" si="44"/>
        <v>490077.23</v>
      </c>
      <c r="F41" s="20">
        <f t="shared" si="44"/>
        <v>448189.55599999998</v>
      </c>
      <c r="G41" s="20">
        <f t="shared" si="44"/>
        <v>499951.80000000005</v>
      </c>
      <c r="H41" s="20">
        <f t="shared" si="44"/>
        <v>460609.87299999996</v>
      </c>
      <c r="I41" s="20">
        <f t="shared" si="44"/>
        <v>471859.73000000004</v>
      </c>
      <c r="J41" s="20">
        <f t="shared" si="44"/>
        <v>485234.3499999998</v>
      </c>
      <c r="K41" s="20">
        <f t="shared" si="44"/>
        <v>557454.90000000037</v>
      </c>
      <c r="L41" s="20">
        <f t="shared" si="44"/>
        <v>485321.45000000007</v>
      </c>
      <c r="M41" s="20">
        <f t="shared" si="44"/>
        <v>490949.87999999995</v>
      </c>
      <c r="N41" s="20">
        <f t="shared" si="44"/>
        <v>529445</v>
      </c>
      <c r="O41" s="20">
        <f t="shared" si="44"/>
        <v>5749613.8500000006</v>
      </c>
      <c r="P41" s="20">
        <f t="shared" si="44"/>
        <v>426050.23</v>
      </c>
      <c r="Q41" s="20">
        <f t="shared" si="44"/>
        <v>437437.11</v>
      </c>
      <c r="R41" s="20">
        <f t="shared" si="44"/>
        <v>517091.41999999987</v>
      </c>
      <c r="S41" s="20">
        <f t="shared" si="44"/>
        <v>439607.47000000003</v>
      </c>
      <c r="T41" s="20">
        <f t="shared" si="44"/>
        <v>552856.6</v>
      </c>
      <c r="U41" s="20">
        <f t="shared" si="44"/>
        <v>450015.30000000005</v>
      </c>
      <c r="V41" s="20">
        <f t="shared" si="44"/>
        <v>481447.85</v>
      </c>
      <c r="W41" s="20">
        <f t="shared" si="44"/>
        <v>475341.43000000005</v>
      </c>
      <c r="X41" s="20">
        <f t="shared" si="44"/>
        <v>482242.18999999994</v>
      </c>
      <c r="Y41" s="20">
        <f t="shared" si="44"/>
        <v>496971.46999999991</v>
      </c>
      <c r="Z41" s="20">
        <f t="shared" si="44"/>
        <v>493907.63000000012</v>
      </c>
      <c r="AA41" s="20">
        <f t="shared" si="44"/>
        <v>496922.23</v>
      </c>
      <c r="AB41" s="20">
        <f>SUM(AB36:AB40)</f>
        <v>5749890.9300000006</v>
      </c>
      <c r="AC41" s="20">
        <f t="shared" si="44"/>
        <v>436037.04000000015</v>
      </c>
      <c r="AD41" s="20">
        <f t="shared" si="44"/>
        <v>421817.28999999992</v>
      </c>
      <c r="AE41" s="20">
        <f t="shared" si="44"/>
        <v>476222.10599999991</v>
      </c>
      <c r="AF41" s="20">
        <f t="shared" si="44"/>
        <v>517133.94000000006</v>
      </c>
      <c r="AG41" s="20">
        <f t="shared" si="44"/>
        <v>527639.18999999983</v>
      </c>
      <c r="AH41" s="20">
        <f t="shared" si="44"/>
        <v>511065.43999999994</v>
      </c>
      <c r="AI41" s="20">
        <f t="shared" si="44"/>
        <v>499361.44999999995</v>
      </c>
      <c r="AJ41" s="20">
        <f t="shared" si="44"/>
        <v>496125.72</v>
      </c>
      <c r="AK41" s="20">
        <f t="shared" si="44"/>
        <v>521393.87</v>
      </c>
      <c r="AL41" s="20">
        <f t="shared" si="44"/>
        <v>545433.38</v>
      </c>
      <c r="AM41" s="20">
        <f t="shared" si="44"/>
        <v>539060.00000000012</v>
      </c>
      <c r="AN41" s="20">
        <f t="shared" si="44"/>
        <v>517983.12999999971</v>
      </c>
      <c r="AO41" s="20">
        <f t="shared" si="44"/>
        <v>6009272.5559999999</v>
      </c>
      <c r="AP41" s="20">
        <f t="shared" si="44"/>
        <v>426999.1</v>
      </c>
      <c r="AQ41" s="20">
        <f t="shared" si="44"/>
        <v>413196.07999999973</v>
      </c>
      <c r="AR41" s="20">
        <f t="shared" si="44"/>
        <v>483196.35</v>
      </c>
      <c r="AS41" s="20">
        <f t="shared" si="44"/>
        <v>421654.73000000004</v>
      </c>
      <c r="AT41" s="20">
        <f t="shared" si="44"/>
        <v>496015.76999999996</v>
      </c>
      <c r="AU41" s="20">
        <f t="shared" si="44"/>
        <v>443394.58</v>
      </c>
      <c r="AV41" s="20">
        <f t="shared" si="44"/>
        <v>430492.45999999996</v>
      </c>
      <c r="AW41" s="20">
        <f t="shared" si="44"/>
        <v>442523.05</v>
      </c>
      <c r="AX41" s="20">
        <f t="shared" si="44"/>
        <v>459656.28999999986</v>
      </c>
      <c r="AY41" s="20">
        <f t="shared" si="44"/>
        <v>459320.63</v>
      </c>
      <c r="AZ41" s="20">
        <f t="shared" si="44"/>
        <v>462566.81000000006</v>
      </c>
      <c r="BA41" s="20">
        <f t="shared" si="44"/>
        <v>490332.44999999995</v>
      </c>
      <c r="BB41" s="20">
        <f>SUM(BB36:BB40)</f>
        <v>5429348.3000000007</v>
      </c>
      <c r="BC41" s="20">
        <f t="shared" si="44"/>
        <v>415500.77999999991</v>
      </c>
      <c r="BD41" s="20">
        <f t="shared" si="44"/>
        <v>402869.10999999993</v>
      </c>
      <c r="BE41" s="20">
        <f t="shared" si="44"/>
        <v>493067.04000000004</v>
      </c>
      <c r="BF41" s="20">
        <f t="shared" si="44"/>
        <v>438030.6</v>
      </c>
      <c r="BG41" s="20">
        <f t="shared" si="44"/>
        <v>464247.19999999995</v>
      </c>
      <c r="BH41" s="20">
        <f t="shared" si="44"/>
        <v>424113.64999999991</v>
      </c>
      <c r="BI41" s="20">
        <f t="shared" si="44"/>
        <v>422250.14999999985</v>
      </c>
      <c r="BJ41" s="20">
        <f t="shared" si="44"/>
        <v>451600.79999999993</v>
      </c>
      <c r="BK41" s="20">
        <f t="shared" si="44"/>
        <v>447894.56000000017</v>
      </c>
      <c r="BL41" s="20">
        <f t="shared" si="44"/>
        <v>432942.67499999999</v>
      </c>
      <c r="BM41" s="20">
        <f t="shared" si="44"/>
        <v>424827.40250000008</v>
      </c>
      <c r="BN41" s="20">
        <f t="shared" si="44"/>
        <v>417498.21999999986</v>
      </c>
      <c r="BO41" s="20">
        <f t="shared" si="44"/>
        <v>5234842.1874999991</v>
      </c>
      <c r="BP41" s="20">
        <f t="shared" si="44"/>
        <v>384014.08999999997</v>
      </c>
      <c r="BQ41" s="20">
        <f t="shared" si="44"/>
        <v>369662.87</v>
      </c>
      <c r="BR41" s="20">
        <f t="shared" si="44"/>
        <v>393429.06799999997</v>
      </c>
      <c r="BS41" s="20">
        <f t="shared" si="44"/>
        <v>421198.2099999999</v>
      </c>
      <c r="BT41" s="20">
        <f t="shared" ref="BT41:BY41" si="45">SUM(BT36:BT40)</f>
        <v>427081.34</v>
      </c>
      <c r="BU41" s="20">
        <f t="shared" si="45"/>
        <v>424809.68499999982</v>
      </c>
      <c r="BV41" s="20">
        <f t="shared" si="45"/>
        <v>404012.12</v>
      </c>
      <c r="BW41" s="20">
        <f t="shared" si="45"/>
        <v>392974.55000000005</v>
      </c>
      <c r="BX41" s="20">
        <f t="shared" si="45"/>
        <v>426049.18</v>
      </c>
      <c r="BY41" s="20">
        <f t="shared" si="45"/>
        <v>421515.13</v>
      </c>
      <c r="BZ41" s="20">
        <f t="shared" ref="BZ41:CL41" si="46">SUM(BZ36:BZ40)</f>
        <v>433588.48999999987</v>
      </c>
      <c r="CA41" s="20">
        <f t="shared" si="46"/>
        <v>480725.64999999997</v>
      </c>
      <c r="CB41" s="20">
        <f t="shared" si="46"/>
        <v>4979060.3829999994</v>
      </c>
      <c r="CC41" s="20">
        <f t="shared" si="46"/>
        <v>359439.22</v>
      </c>
      <c r="CD41" s="20">
        <f t="shared" si="46"/>
        <v>361078.29599999997</v>
      </c>
      <c r="CE41" s="20">
        <f t="shared" si="46"/>
        <v>414311.79999999987</v>
      </c>
      <c r="CF41" s="20">
        <f t="shared" si="46"/>
        <v>363680.86</v>
      </c>
      <c r="CG41" s="20">
        <f t="shared" si="46"/>
        <v>429026.87000000011</v>
      </c>
      <c r="CH41" s="20">
        <f t="shared" si="46"/>
        <v>380837.94999999995</v>
      </c>
      <c r="CI41" s="20">
        <f t="shared" si="46"/>
        <v>489259.41</v>
      </c>
      <c r="CJ41" s="20">
        <f t="shared" si="46"/>
        <v>461706.81999999995</v>
      </c>
      <c r="CK41" s="20">
        <f t="shared" si="46"/>
        <v>443371.79899999994</v>
      </c>
      <c r="CL41" s="20">
        <f t="shared" si="46"/>
        <v>413963.60000000003</v>
      </c>
      <c r="CM41" s="20">
        <f t="shared" ref="CM41:CY41" si="47">SUM(CM36:CM40)</f>
        <v>427651.66500000004</v>
      </c>
      <c r="CN41" s="20">
        <f t="shared" si="47"/>
        <v>473990.7900000001</v>
      </c>
      <c r="CO41" s="20">
        <f t="shared" si="47"/>
        <v>5018319.08</v>
      </c>
      <c r="CP41" s="20">
        <f t="shared" si="47"/>
        <v>387378.36000000004</v>
      </c>
      <c r="CQ41" s="20">
        <f t="shared" si="47"/>
        <v>371150.29999999993</v>
      </c>
      <c r="CR41" s="20">
        <f t="shared" si="47"/>
        <v>406184.84</v>
      </c>
      <c r="CS41" s="20">
        <f t="shared" si="47"/>
        <v>383820.90999999992</v>
      </c>
      <c r="CT41" s="20">
        <f t="shared" si="47"/>
        <v>407524.08999999985</v>
      </c>
      <c r="CU41" s="20">
        <f t="shared" si="47"/>
        <v>402249.06799999997</v>
      </c>
      <c r="CV41" s="20">
        <f t="shared" si="47"/>
        <v>405885.43999999994</v>
      </c>
      <c r="CW41" s="20">
        <f t="shared" si="47"/>
        <v>428426.74000000005</v>
      </c>
      <c r="CX41" s="20">
        <f t="shared" si="47"/>
        <v>410146.11000000004</v>
      </c>
      <c r="CY41" s="20">
        <f t="shared" si="47"/>
        <v>416149.68999999994</v>
      </c>
      <c r="CZ41" s="20">
        <f t="shared" ref="CZ41:DL41" si="48">SUM(CZ36:CZ40)</f>
        <v>413964.01999999996</v>
      </c>
      <c r="DA41" s="20">
        <f t="shared" si="48"/>
        <v>433638.80999999994</v>
      </c>
      <c r="DB41" s="20">
        <f t="shared" si="48"/>
        <v>4866518.3780000005</v>
      </c>
      <c r="DC41" s="20">
        <f t="shared" si="48"/>
        <v>369527.28999999992</v>
      </c>
      <c r="DD41" s="20">
        <f t="shared" si="48"/>
        <v>417594.55</v>
      </c>
      <c r="DE41" s="20">
        <f t="shared" si="48"/>
        <v>403528.99999999994</v>
      </c>
      <c r="DF41" s="20">
        <f t="shared" si="48"/>
        <v>388508.60000000003</v>
      </c>
      <c r="DG41" s="20">
        <f t="shared" si="48"/>
        <v>406788.6999999999</v>
      </c>
      <c r="DH41" s="20">
        <f t="shared" si="48"/>
        <v>361290.97999999986</v>
      </c>
      <c r="DI41" s="20">
        <f t="shared" si="48"/>
        <v>437512.81999999989</v>
      </c>
      <c r="DJ41" s="20">
        <f t="shared" si="48"/>
        <v>539959.65</v>
      </c>
      <c r="DK41" s="20">
        <f t="shared" si="48"/>
        <v>431339.10700000002</v>
      </c>
      <c r="DL41" s="20">
        <f t="shared" si="48"/>
        <v>445567.1100000001</v>
      </c>
      <c r="DM41" s="20">
        <f t="shared" ref="DM41:EA41" si="49">SUM(DM36:DM40)</f>
        <v>438275.24999999994</v>
      </c>
      <c r="DN41" s="20">
        <f t="shared" si="49"/>
        <v>508667.79999999987</v>
      </c>
      <c r="DO41" s="20">
        <f t="shared" si="49"/>
        <v>5148560.8569999998</v>
      </c>
      <c r="DP41" s="20">
        <f t="shared" si="49"/>
        <v>406097.32000000007</v>
      </c>
      <c r="DQ41" s="20">
        <f t="shared" si="49"/>
        <v>417922.03000000009</v>
      </c>
      <c r="DR41" s="20">
        <f t="shared" si="49"/>
        <v>227133.92999999996</v>
      </c>
      <c r="DS41" s="20">
        <f t="shared" si="49"/>
        <v>42338.86</v>
      </c>
      <c r="DT41" s="20">
        <f t="shared" si="49"/>
        <v>47204.299999999996</v>
      </c>
      <c r="DU41" s="20">
        <f t="shared" si="49"/>
        <v>32975.519999999997</v>
      </c>
      <c r="DV41" s="20">
        <f t="shared" si="49"/>
        <v>53653.279999999999</v>
      </c>
      <c r="DW41" s="20">
        <f t="shared" si="49"/>
        <v>56260.229999999996</v>
      </c>
      <c r="DX41" s="20">
        <f t="shared" si="49"/>
        <v>68077.33</v>
      </c>
      <c r="DY41" s="20">
        <f t="shared" si="49"/>
        <v>153624.4</v>
      </c>
      <c r="DZ41" s="20">
        <f t="shared" si="49"/>
        <v>176758.6</v>
      </c>
      <c r="EA41" s="20">
        <f t="shared" si="49"/>
        <v>387154.34999999986</v>
      </c>
      <c r="EB41" s="20">
        <f t="shared" si="38"/>
        <v>2069200.1500000001</v>
      </c>
      <c r="EC41" s="20">
        <f t="shared" ref="EC41:EN41" si="50">SUM(EC36:EC40)</f>
        <v>205929</v>
      </c>
      <c r="ED41" s="20">
        <f t="shared" si="50"/>
        <v>203350.8</v>
      </c>
      <c r="EE41" s="20">
        <f t="shared" si="50"/>
        <v>287222.31</v>
      </c>
      <c r="EF41" s="20">
        <f t="shared" si="50"/>
        <v>205598.93</v>
      </c>
      <c r="EG41" s="20">
        <f t="shared" si="50"/>
        <v>243316.34999999998</v>
      </c>
      <c r="EH41" s="20">
        <f t="shared" si="50"/>
        <v>207196.13</v>
      </c>
      <c r="EI41" s="20">
        <f t="shared" si="50"/>
        <v>246032.3</v>
      </c>
      <c r="EJ41" s="20">
        <f t="shared" si="50"/>
        <v>268148.77</v>
      </c>
      <c r="EK41" s="20">
        <f t="shared" si="50"/>
        <v>305641.76000000013</v>
      </c>
      <c r="EL41" s="20">
        <f t="shared" si="50"/>
        <v>318566.35000000009</v>
      </c>
      <c r="EM41" s="20">
        <f t="shared" si="50"/>
        <v>319747.5</v>
      </c>
      <c r="EN41" s="20">
        <f t="shared" si="50"/>
        <v>370059.27000000014</v>
      </c>
      <c r="EO41" s="20">
        <f t="shared" si="39"/>
        <v>3180809.47</v>
      </c>
      <c r="EP41" s="20">
        <f t="shared" ref="EP41:FA41" si="51">SUM(EP36:EP40)</f>
        <v>259421.52999999994</v>
      </c>
      <c r="EQ41" s="20">
        <f t="shared" si="51"/>
        <v>275162.35000000003</v>
      </c>
      <c r="ER41" s="20">
        <f t="shared" si="51"/>
        <v>308340</v>
      </c>
      <c r="ES41" s="20">
        <f t="shared" si="51"/>
        <v>387652.39999999991</v>
      </c>
      <c r="ET41" s="20">
        <f t="shared" si="51"/>
        <v>305321.23</v>
      </c>
      <c r="EU41" s="20">
        <f t="shared" si="51"/>
        <v>263890.63000000006</v>
      </c>
      <c r="EV41" s="20">
        <f t="shared" si="51"/>
        <v>336677.03000000014</v>
      </c>
      <c r="EW41" s="20">
        <f t="shared" si="51"/>
        <v>365383.47000000009</v>
      </c>
      <c r="EX41" s="20">
        <f t="shared" si="51"/>
        <v>355956.78</v>
      </c>
      <c r="EY41" s="20">
        <f t="shared" si="51"/>
        <v>332050.74</v>
      </c>
      <c r="EZ41" s="20">
        <f t="shared" si="51"/>
        <v>340751.17999999988</v>
      </c>
      <c r="FA41" s="20">
        <f t="shared" si="51"/>
        <v>459025.97</v>
      </c>
      <c r="FB41" s="20">
        <f t="shared" si="40"/>
        <v>3989633.3099999996</v>
      </c>
      <c r="FC41" s="20">
        <f t="shared" ref="FC41:FN41" si="52">SUM(FC36:FC40)</f>
        <v>573228.20000000007</v>
      </c>
      <c r="FD41" s="20">
        <f t="shared" si="52"/>
        <v>404339.36000000016</v>
      </c>
      <c r="FE41" s="20">
        <f t="shared" si="52"/>
        <v>322157.19</v>
      </c>
      <c r="FF41" s="20">
        <f t="shared" si="52"/>
        <v>301810.13</v>
      </c>
      <c r="FG41" s="20">
        <f t="shared" si="52"/>
        <v>438543.70999999996</v>
      </c>
      <c r="FH41" s="20">
        <f t="shared" si="52"/>
        <v>417088.49000000005</v>
      </c>
      <c r="FI41" s="20">
        <f t="shared" si="52"/>
        <v>383763</v>
      </c>
      <c r="FJ41" s="20">
        <f t="shared" si="52"/>
        <v>382901.51000000007</v>
      </c>
      <c r="FK41" s="20">
        <f t="shared" si="52"/>
        <v>360264.28000000009</v>
      </c>
      <c r="FL41" s="20">
        <f t="shared" si="52"/>
        <v>360502.37</v>
      </c>
      <c r="FM41" s="20">
        <f t="shared" si="52"/>
        <v>358737.47999999992</v>
      </c>
      <c r="FN41" s="20">
        <f t="shared" si="52"/>
        <v>405694.61000000004</v>
      </c>
      <c r="FO41" s="20">
        <f t="shared" si="41"/>
        <v>4709030.330000001</v>
      </c>
      <c r="FP41" s="20">
        <f t="shared" ref="FP41:GA41" si="53">SUM(FP36:FP40)</f>
        <v>320171.65000000008</v>
      </c>
      <c r="FQ41" s="20">
        <f t="shared" si="53"/>
        <v>323175.28999999992</v>
      </c>
      <c r="FR41" s="20">
        <f t="shared" si="53"/>
        <v>345576.35999999987</v>
      </c>
      <c r="FS41" s="20">
        <f t="shared" si="53"/>
        <v>381857.12</v>
      </c>
      <c r="FT41" s="20">
        <f t="shared" si="53"/>
        <v>392742.33</v>
      </c>
      <c r="FU41" s="20">
        <v>335832.51000000007</v>
      </c>
      <c r="FV41" s="20">
        <f t="shared" si="53"/>
        <v>468179.65</v>
      </c>
      <c r="FW41" s="20">
        <f t="shared" si="53"/>
        <v>552724.55999999994</v>
      </c>
      <c r="FX41" s="20">
        <f t="shared" si="53"/>
        <v>579846.28999999992</v>
      </c>
      <c r="FY41" s="20">
        <f t="shared" si="53"/>
        <v>635608.46</v>
      </c>
      <c r="FZ41" s="20">
        <f t="shared" si="53"/>
        <v>697098.95</v>
      </c>
      <c r="GA41" s="20">
        <f t="shared" si="53"/>
        <v>583697.41999999993</v>
      </c>
      <c r="GB41" s="20">
        <f t="shared" si="42"/>
        <v>5616510.5900000008</v>
      </c>
      <c r="GC41" s="20">
        <f t="shared" ref="GC41:GH41" si="54">SUM(GC36:GC40)</f>
        <v>470103.28</v>
      </c>
      <c r="GD41" s="20">
        <f t="shared" si="54"/>
        <v>499723.85</v>
      </c>
      <c r="GE41" s="20">
        <f t="shared" si="54"/>
        <v>598811.01000000013</v>
      </c>
      <c r="GF41" s="20">
        <f t="shared" si="54"/>
        <v>487951.54999999993</v>
      </c>
      <c r="GG41" s="20">
        <f t="shared" si="54"/>
        <v>606620.61</v>
      </c>
      <c r="GH41" s="20">
        <f t="shared" si="54"/>
        <v>537484.91</v>
      </c>
      <c r="GI41" s="20">
        <f t="shared" ref="GI41:GN41" si="55">SUM(GI36:GI40)</f>
        <v>886993.94</v>
      </c>
      <c r="GJ41" s="20">
        <f t="shared" si="55"/>
        <v>655726.09</v>
      </c>
      <c r="GK41" s="20">
        <f t="shared" si="55"/>
        <v>643802.93000000005</v>
      </c>
      <c r="GL41" s="20">
        <f t="shared" si="55"/>
        <v>668326.57999999984</v>
      </c>
      <c r="GM41" s="20">
        <f t="shared" si="55"/>
        <v>724760</v>
      </c>
      <c r="GN41" s="20">
        <f t="shared" si="55"/>
        <v>0</v>
      </c>
      <c r="GO41" s="20">
        <f t="shared" si="43"/>
        <v>6780304.75</v>
      </c>
    </row>
    <row r="42" spans="1:197" ht="15.9" customHeight="1">
      <c r="A42" s="15"/>
      <c r="B42" s="15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</row>
    <row r="43" spans="1:197" ht="15.9" customHeight="1">
      <c r="A43" s="15" t="s">
        <v>117</v>
      </c>
      <c r="B43" s="15"/>
    </row>
    <row r="44" spans="1:197" ht="15.9" customHeight="1">
      <c r="A44" s="15"/>
      <c r="B44" s="15"/>
    </row>
    <row r="45" spans="1:197" ht="15.9" customHeight="1">
      <c r="A45" s="77" t="s">
        <v>45</v>
      </c>
      <c r="B45" s="22"/>
      <c r="C45" s="75">
        <v>2011</v>
      </c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9" t="s">
        <v>56</v>
      </c>
      <c r="P45" s="75">
        <v>2012</v>
      </c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9" t="s">
        <v>57</v>
      </c>
      <c r="AC45" s="75">
        <v>2013</v>
      </c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9" t="s">
        <v>58</v>
      </c>
      <c r="AP45" s="75">
        <v>2014</v>
      </c>
      <c r="AQ45" s="75"/>
      <c r="AR45" s="75"/>
      <c r="AS45" s="75"/>
      <c r="AT45" s="75"/>
      <c r="AU45" s="75"/>
      <c r="AV45" s="75"/>
      <c r="AW45" s="75"/>
      <c r="AX45" s="75"/>
      <c r="AY45" s="75"/>
      <c r="AZ45" s="75"/>
      <c r="BA45" s="75"/>
      <c r="BB45" s="79" t="s">
        <v>59</v>
      </c>
      <c r="BC45" s="75">
        <v>2015</v>
      </c>
      <c r="BD45" s="75"/>
      <c r="BE45" s="75"/>
      <c r="BF45" s="75"/>
      <c r="BG45" s="75"/>
      <c r="BH45" s="75"/>
      <c r="BI45" s="75"/>
      <c r="BJ45" s="75"/>
      <c r="BK45" s="75"/>
      <c r="BL45" s="75"/>
      <c r="BM45" s="75"/>
      <c r="BN45" s="75"/>
      <c r="BO45" s="79" t="s">
        <v>60</v>
      </c>
      <c r="BP45" s="75">
        <v>2016</v>
      </c>
      <c r="BQ45" s="75"/>
      <c r="BR45" s="75"/>
      <c r="BS45" s="75"/>
      <c r="BT45" s="75"/>
      <c r="BU45" s="75"/>
      <c r="BV45" s="75"/>
      <c r="BW45" s="75"/>
      <c r="BX45" s="75"/>
      <c r="BY45" s="75"/>
      <c r="BZ45" s="75"/>
      <c r="CA45" s="75"/>
      <c r="CB45" s="76" t="s">
        <v>61</v>
      </c>
      <c r="CC45" s="75">
        <v>2017</v>
      </c>
      <c r="CD45" s="75"/>
      <c r="CE45" s="75"/>
      <c r="CF45" s="75"/>
      <c r="CG45" s="75"/>
      <c r="CH45" s="75"/>
      <c r="CI45" s="75"/>
      <c r="CJ45" s="75"/>
      <c r="CK45" s="75"/>
      <c r="CL45" s="75"/>
      <c r="CM45" s="75"/>
      <c r="CN45" s="75"/>
      <c r="CO45" s="76" t="s">
        <v>62</v>
      </c>
      <c r="CP45" s="75">
        <v>2018</v>
      </c>
      <c r="CQ45" s="75"/>
      <c r="CR45" s="75"/>
      <c r="CS45" s="75"/>
      <c r="CT45" s="75"/>
      <c r="CU45" s="75"/>
      <c r="CV45" s="75"/>
      <c r="CW45" s="75"/>
      <c r="CX45" s="75"/>
      <c r="CY45" s="75"/>
      <c r="CZ45" s="75"/>
      <c r="DA45" s="75"/>
      <c r="DB45" s="76" t="s">
        <v>63</v>
      </c>
      <c r="DC45" s="75">
        <v>2019</v>
      </c>
      <c r="DD45" s="75"/>
      <c r="DE45" s="75"/>
      <c r="DF45" s="75"/>
      <c r="DG45" s="75"/>
      <c r="DH45" s="75"/>
      <c r="DI45" s="75"/>
      <c r="DJ45" s="75"/>
      <c r="DK45" s="75"/>
      <c r="DL45" s="75"/>
      <c r="DM45" s="75"/>
      <c r="DN45" s="75"/>
      <c r="DO45" s="76" t="s">
        <v>64</v>
      </c>
      <c r="DP45" s="75">
        <v>2020</v>
      </c>
      <c r="DQ45" s="75"/>
      <c r="DR45" s="75"/>
      <c r="DS45" s="75"/>
      <c r="DT45" s="75"/>
      <c r="DU45" s="75"/>
      <c r="DV45" s="75"/>
      <c r="DW45" s="75"/>
      <c r="DX45" s="75"/>
      <c r="DY45" s="75"/>
      <c r="DZ45" s="75"/>
      <c r="EA45" s="75"/>
      <c r="EB45" s="76" t="s">
        <v>65</v>
      </c>
      <c r="EC45" s="75">
        <v>2021</v>
      </c>
      <c r="ED45" s="75"/>
      <c r="EE45" s="75"/>
      <c r="EF45" s="75"/>
      <c r="EG45" s="75"/>
      <c r="EH45" s="75"/>
      <c r="EI45" s="75"/>
      <c r="EJ45" s="75"/>
      <c r="EK45" s="75"/>
      <c r="EL45" s="75"/>
      <c r="EM45" s="75"/>
      <c r="EN45" s="75"/>
      <c r="EO45" s="76" t="s">
        <v>66</v>
      </c>
      <c r="EP45" s="75">
        <v>2022</v>
      </c>
      <c r="EQ45" s="75"/>
      <c r="ER45" s="75"/>
      <c r="ES45" s="75"/>
      <c r="ET45" s="75"/>
      <c r="EU45" s="75"/>
      <c r="EV45" s="75"/>
      <c r="EW45" s="75"/>
      <c r="EX45" s="75"/>
      <c r="EY45" s="75"/>
      <c r="EZ45" s="75"/>
      <c r="FA45" s="75"/>
      <c r="FB45" s="76" t="s">
        <v>67</v>
      </c>
      <c r="FC45" s="75">
        <v>2023</v>
      </c>
      <c r="FD45" s="75"/>
      <c r="FE45" s="75"/>
      <c r="FF45" s="75"/>
      <c r="FG45" s="75"/>
      <c r="FH45" s="75"/>
      <c r="FI45" s="75"/>
      <c r="FJ45" s="75"/>
      <c r="FK45" s="75"/>
      <c r="FL45" s="75"/>
      <c r="FM45" s="75"/>
      <c r="FN45" s="75"/>
      <c r="FO45" s="76" t="s">
        <v>68</v>
      </c>
      <c r="FP45" s="75">
        <v>2024</v>
      </c>
      <c r="FQ45" s="75"/>
      <c r="FR45" s="75"/>
      <c r="FS45" s="75"/>
      <c r="FT45" s="75"/>
      <c r="FU45" s="75"/>
      <c r="FV45" s="75"/>
      <c r="FW45" s="75"/>
      <c r="FX45" s="75"/>
      <c r="FY45" s="75"/>
      <c r="FZ45" s="75"/>
      <c r="GA45" s="75"/>
      <c r="GB45" s="76" t="s">
        <v>69</v>
      </c>
      <c r="GC45" s="75">
        <v>2025</v>
      </c>
      <c r="GD45" s="75"/>
      <c r="GE45" s="75"/>
      <c r="GF45" s="75"/>
      <c r="GG45" s="75"/>
      <c r="GH45" s="75"/>
      <c r="GI45" s="75"/>
      <c r="GJ45" s="75"/>
      <c r="GK45" s="75"/>
      <c r="GL45" s="75"/>
      <c r="GM45" s="75"/>
      <c r="GN45" s="75"/>
      <c r="GO45" s="76" t="s">
        <v>70</v>
      </c>
    </row>
    <row r="46" spans="1:197" ht="15.9" customHeight="1">
      <c r="A46" s="78"/>
      <c r="B46" s="23"/>
      <c r="C46" s="16" t="s">
        <v>71</v>
      </c>
      <c r="D46" s="16" t="s">
        <v>72</v>
      </c>
      <c r="E46" s="16" t="s">
        <v>73</v>
      </c>
      <c r="F46" s="16" t="s">
        <v>74</v>
      </c>
      <c r="G46" s="16" t="s">
        <v>75</v>
      </c>
      <c r="H46" s="16" t="s">
        <v>76</v>
      </c>
      <c r="I46" s="16" t="s">
        <v>77</v>
      </c>
      <c r="J46" s="16" t="s">
        <v>78</v>
      </c>
      <c r="K46" s="16" t="s">
        <v>79</v>
      </c>
      <c r="L46" s="16" t="s">
        <v>80</v>
      </c>
      <c r="M46" s="16" t="s">
        <v>81</v>
      </c>
      <c r="N46" s="16" t="s">
        <v>82</v>
      </c>
      <c r="O46" s="80"/>
      <c r="P46" s="16" t="s">
        <v>71</v>
      </c>
      <c r="Q46" s="16" t="s">
        <v>72</v>
      </c>
      <c r="R46" s="16" t="s">
        <v>73</v>
      </c>
      <c r="S46" s="16" t="s">
        <v>74</v>
      </c>
      <c r="T46" s="16" t="s">
        <v>75</v>
      </c>
      <c r="U46" s="16" t="s">
        <v>76</v>
      </c>
      <c r="V46" s="16" t="s">
        <v>77</v>
      </c>
      <c r="W46" s="16" t="s">
        <v>78</v>
      </c>
      <c r="X46" s="16" t="s">
        <v>79</v>
      </c>
      <c r="Y46" s="16" t="s">
        <v>80</v>
      </c>
      <c r="Z46" s="16" t="s">
        <v>81</v>
      </c>
      <c r="AA46" s="16" t="s">
        <v>82</v>
      </c>
      <c r="AB46" s="80"/>
      <c r="AC46" s="16" t="s">
        <v>71</v>
      </c>
      <c r="AD46" s="16" t="s">
        <v>72</v>
      </c>
      <c r="AE46" s="16" t="s">
        <v>73</v>
      </c>
      <c r="AF46" s="16" t="s">
        <v>74</v>
      </c>
      <c r="AG46" s="16" t="s">
        <v>75</v>
      </c>
      <c r="AH46" s="16" t="s">
        <v>76</v>
      </c>
      <c r="AI46" s="16" t="s">
        <v>77</v>
      </c>
      <c r="AJ46" s="16" t="s">
        <v>78</v>
      </c>
      <c r="AK46" s="16" t="s">
        <v>79</v>
      </c>
      <c r="AL46" s="16" t="s">
        <v>80</v>
      </c>
      <c r="AM46" s="16" t="s">
        <v>81</v>
      </c>
      <c r="AN46" s="16" t="s">
        <v>82</v>
      </c>
      <c r="AO46" s="80"/>
      <c r="AP46" s="16" t="s">
        <v>71</v>
      </c>
      <c r="AQ46" s="16" t="s">
        <v>72</v>
      </c>
      <c r="AR46" s="16" t="s">
        <v>73</v>
      </c>
      <c r="AS46" s="16" t="s">
        <v>74</v>
      </c>
      <c r="AT46" s="16" t="s">
        <v>75</v>
      </c>
      <c r="AU46" s="16" t="s">
        <v>76</v>
      </c>
      <c r="AV46" s="16" t="s">
        <v>77</v>
      </c>
      <c r="AW46" s="16" t="s">
        <v>78</v>
      </c>
      <c r="AX46" s="16" t="s">
        <v>79</v>
      </c>
      <c r="AY46" s="16" t="s">
        <v>80</v>
      </c>
      <c r="AZ46" s="16" t="s">
        <v>81</v>
      </c>
      <c r="BA46" s="16" t="s">
        <v>82</v>
      </c>
      <c r="BB46" s="80"/>
      <c r="BC46" s="16" t="s">
        <v>71</v>
      </c>
      <c r="BD46" s="16" t="s">
        <v>72</v>
      </c>
      <c r="BE46" s="16" t="s">
        <v>73</v>
      </c>
      <c r="BF46" s="16" t="s">
        <v>74</v>
      </c>
      <c r="BG46" s="16" t="s">
        <v>75</v>
      </c>
      <c r="BH46" s="16" t="s">
        <v>76</v>
      </c>
      <c r="BI46" s="16" t="s">
        <v>77</v>
      </c>
      <c r="BJ46" s="16" t="s">
        <v>78</v>
      </c>
      <c r="BK46" s="16" t="s">
        <v>79</v>
      </c>
      <c r="BL46" s="16" t="s">
        <v>80</v>
      </c>
      <c r="BM46" s="16" t="s">
        <v>81</v>
      </c>
      <c r="BN46" s="16" t="s">
        <v>82</v>
      </c>
      <c r="BO46" s="80"/>
      <c r="BP46" s="16" t="s">
        <v>71</v>
      </c>
      <c r="BQ46" s="16" t="s">
        <v>72</v>
      </c>
      <c r="BR46" s="16" t="s">
        <v>73</v>
      </c>
      <c r="BS46" s="16" t="s">
        <v>74</v>
      </c>
      <c r="BT46" s="16" t="s">
        <v>75</v>
      </c>
      <c r="BU46" s="16" t="s">
        <v>76</v>
      </c>
      <c r="BV46" s="16" t="s">
        <v>77</v>
      </c>
      <c r="BW46" s="16" t="s">
        <v>78</v>
      </c>
      <c r="BX46" s="16" t="s">
        <v>79</v>
      </c>
      <c r="BY46" s="16" t="s">
        <v>80</v>
      </c>
      <c r="BZ46" s="16" t="s">
        <v>81</v>
      </c>
      <c r="CA46" s="16" t="s">
        <v>82</v>
      </c>
      <c r="CB46" s="76"/>
      <c r="CC46" s="16" t="s">
        <v>71</v>
      </c>
      <c r="CD46" s="16" t="s">
        <v>72</v>
      </c>
      <c r="CE46" s="16" t="s">
        <v>73</v>
      </c>
      <c r="CF46" s="16" t="s">
        <v>74</v>
      </c>
      <c r="CG46" s="16" t="s">
        <v>75</v>
      </c>
      <c r="CH46" s="16" t="s">
        <v>76</v>
      </c>
      <c r="CI46" s="16" t="s">
        <v>77</v>
      </c>
      <c r="CJ46" s="16" t="s">
        <v>78</v>
      </c>
      <c r="CK46" s="16" t="s">
        <v>79</v>
      </c>
      <c r="CL46" s="16" t="s">
        <v>80</v>
      </c>
      <c r="CM46" s="16" t="s">
        <v>81</v>
      </c>
      <c r="CN46" s="16" t="s">
        <v>82</v>
      </c>
      <c r="CO46" s="76"/>
      <c r="CP46" s="16" t="s">
        <v>71</v>
      </c>
      <c r="CQ46" s="16" t="s">
        <v>72</v>
      </c>
      <c r="CR46" s="16" t="s">
        <v>73</v>
      </c>
      <c r="CS46" s="16" t="s">
        <v>74</v>
      </c>
      <c r="CT46" s="16" t="s">
        <v>75</v>
      </c>
      <c r="CU46" s="16" t="s">
        <v>76</v>
      </c>
      <c r="CV46" s="16" t="s">
        <v>77</v>
      </c>
      <c r="CW46" s="16" t="s">
        <v>78</v>
      </c>
      <c r="CX46" s="16" t="s">
        <v>79</v>
      </c>
      <c r="CY46" s="16" t="s">
        <v>80</v>
      </c>
      <c r="CZ46" s="16" t="s">
        <v>81</v>
      </c>
      <c r="DA46" s="16" t="s">
        <v>82</v>
      </c>
      <c r="DB46" s="76"/>
      <c r="DC46" s="16" t="s">
        <v>71</v>
      </c>
      <c r="DD46" s="16" t="s">
        <v>72</v>
      </c>
      <c r="DE46" s="16" t="s">
        <v>73</v>
      </c>
      <c r="DF46" s="16" t="s">
        <v>74</v>
      </c>
      <c r="DG46" s="16" t="s">
        <v>75</v>
      </c>
      <c r="DH46" s="16" t="s">
        <v>76</v>
      </c>
      <c r="DI46" s="16" t="s">
        <v>77</v>
      </c>
      <c r="DJ46" s="16" t="s">
        <v>78</v>
      </c>
      <c r="DK46" s="16" t="s">
        <v>79</v>
      </c>
      <c r="DL46" s="16" t="s">
        <v>80</v>
      </c>
      <c r="DM46" s="16" t="s">
        <v>81</v>
      </c>
      <c r="DN46" s="16" t="s">
        <v>82</v>
      </c>
      <c r="DO46" s="76"/>
      <c r="DP46" s="16" t="s">
        <v>71</v>
      </c>
      <c r="DQ46" s="16" t="s">
        <v>72</v>
      </c>
      <c r="DR46" s="16" t="s">
        <v>73</v>
      </c>
      <c r="DS46" s="16" t="s">
        <v>74</v>
      </c>
      <c r="DT46" s="16" t="s">
        <v>75</v>
      </c>
      <c r="DU46" s="16" t="s">
        <v>76</v>
      </c>
      <c r="DV46" s="16" t="s">
        <v>77</v>
      </c>
      <c r="DW46" s="16" t="s">
        <v>78</v>
      </c>
      <c r="DX46" s="16" t="s">
        <v>79</v>
      </c>
      <c r="DY46" s="16" t="s">
        <v>80</v>
      </c>
      <c r="DZ46" s="16" t="s">
        <v>81</v>
      </c>
      <c r="EA46" s="16" t="s">
        <v>82</v>
      </c>
      <c r="EB46" s="76"/>
      <c r="EC46" s="16" t="s">
        <v>71</v>
      </c>
      <c r="ED46" s="16" t="s">
        <v>72</v>
      </c>
      <c r="EE46" s="16" t="s">
        <v>73</v>
      </c>
      <c r="EF46" s="16" t="s">
        <v>74</v>
      </c>
      <c r="EG46" s="16" t="s">
        <v>75</v>
      </c>
      <c r="EH46" s="16" t="s">
        <v>76</v>
      </c>
      <c r="EI46" s="16" t="s">
        <v>77</v>
      </c>
      <c r="EJ46" s="16" t="s">
        <v>78</v>
      </c>
      <c r="EK46" s="16" t="s">
        <v>79</v>
      </c>
      <c r="EL46" s="16" t="s">
        <v>80</v>
      </c>
      <c r="EM46" s="16" t="s">
        <v>81</v>
      </c>
      <c r="EN46" s="16" t="s">
        <v>82</v>
      </c>
      <c r="EO46" s="76"/>
      <c r="EP46" s="16" t="s">
        <v>71</v>
      </c>
      <c r="EQ46" s="16" t="s">
        <v>72</v>
      </c>
      <c r="ER46" s="16" t="s">
        <v>73</v>
      </c>
      <c r="ES46" s="16" t="s">
        <v>74</v>
      </c>
      <c r="ET46" s="16" t="s">
        <v>75</v>
      </c>
      <c r="EU46" s="16" t="s">
        <v>76</v>
      </c>
      <c r="EV46" s="16" t="s">
        <v>77</v>
      </c>
      <c r="EW46" s="16" t="s">
        <v>78</v>
      </c>
      <c r="EX46" s="16" t="s">
        <v>79</v>
      </c>
      <c r="EY46" s="16" t="s">
        <v>80</v>
      </c>
      <c r="EZ46" s="16" t="s">
        <v>81</v>
      </c>
      <c r="FA46" s="16" t="s">
        <v>82</v>
      </c>
      <c r="FB46" s="76"/>
      <c r="FC46" s="16" t="s">
        <v>71</v>
      </c>
      <c r="FD46" s="16" t="s">
        <v>72</v>
      </c>
      <c r="FE46" s="16" t="s">
        <v>73</v>
      </c>
      <c r="FF46" s="16" t="s">
        <v>74</v>
      </c>
      <c r="FG46" s="16" t="s">
        <v>75</v>
      </c>
      <c r="FH46" s="16" t="s">
        <v>76</v>
      </c>
      <c r="FI46" s="16" t="s">
        <v>77</v>
      </c>
      <c r="FJ46" s="16" t="s">
        <v>78</v>
      </c>
      <c r="FK46" s="16" t="s">
        <v>79</v>
      </c>
      <c r="FL46" s="16" t="s">
        <v>80</v>
      </c>
      <c r="FM46" s="16" t="s">
        <v>81</v>
      </c>
      <c r="FN46" s="16" t="s">
        <v>82</v>
      </c>
      <c r="FO46" s="76"/>
      <c r="FP46" s="16" t="s">
        <v>71</v>
      </c>
      <c r="FQ46" s="16" t="s">
        <v>72</v>
      </c>
      <c r="FR46" s="16" t="s">
        <v>73</v>
      </c>
      <c r="FS46" s="16" t="s">
        <v>74</v>
      </c>
      <c r="FT46" s="16" t="s">
        <v>75</v>
      </c>
      <c r="FU46" s="16" t="s">
        <v>76</v>
      </c>
      <c r="FV46" s="16" t="s">
        <v>77</v>
      </c>
      <c r="FW46" s="16" t="s">
        <v>78</v>
      </c>
      <c r="FX46" s="16" t="s">
        <v>79</v>
      </c>
      <c r="FY46" s="16" t="s">
        <v>80</v>
      </c>
      <c r="FZ46" s="16" t="s">
        <v>81</v>
      </c>
      <c r="GA46" s="16" t="s">
        <v>82</v>
      </c>
      <c r="GB46" s="76"/>
      <c r="GC46" s="16" t="s">
        <v>71</v>
      </c>
      <c r="GD46" s="16" t="s">
        <v>72</v>
      </c>
      <c r="GE46" s="16" t="s">
        <v>73</v>
      </c>
      <c r="GF46" s="16" t="s">
        <v>74</v>
      </c>
      <c r="GG46" s="16" t="s">
        <v>75</v>
      </c>
      <c r="GH46" s="16" t="s">
        <v>76</v>
      </c>
      <c r="GI46" s="16" t="s">
        <v>77</v>
      </c>
      <c r="GJ46" s="16" t="s">
        <v>78</v>
      </c>
      <c r="GK46" s="16" t="s">
        <v>79</v>
      </c>
      <c r="GL46" s="16" t="s">
        <v>80</v>
      </c>
      <c r="GM46" s="16" t="s">
        <v>81</v>
      </c>
      <c r="GN46" s="16" t="s">
        <v>82</v>
      </c>
      <c r="GO46" s="76"/>
    </row>
    <row r="47" spans="1:197" ht="15.9" customHeight="1">
      <c r="A47" s="17" t="s">
        <v>127</v>
      </c>
      <c r="B47" s="17" t="s">
        <v>18</v>
      </c>
      <c r="C47" s="18">
        <v>0</v>
      </c>
      <c r="D47" s="18">
        <v>0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18">
        <v>0</v>
      </c>
      <c r="N47" s="18">
        <v>0</v>
      </c>
      <c r="O47" s="18">
        <f>SUM(C47:N47)</f>
        <v>0</v>
      </c>
      <c r="P47" s="18">
        <v>0</v>
      </c>
      <c r="Q47" s="18">
        <v>0</v>
      </c>
      <c r="R47" s="18">
        <v>0</v>
      </c>
      <c r="S47" s="18">
        <v>0</v>
      </c>
      <c r="T47" s="18">
        <v>0</v>
      </c>
      <c r="U47" s="18">
        <v>0</v>
      </c>
      <c r="V47" s="18">
        <v>0</v>
      </c>
      <c r="W47" s="18">
        <v>0</v>
      </c>
      <c r="X47" s="18">
        <v>0</v>
      </c>
      <c r="Y47" s="18">
        <v>0</v>
      </c>
      <c r="Z47" s="18">
        <v>0</v>
      </c>
      <c r="AA47" s="18">
        <v>0</v>
      </c>
      <c r="AB47" s="18">
        <f>SUM(P47:AA47)</f>
        <v>0</v>
      </c>
      <c r="AC47" s="18">
        <v>0</v>
      </c>
      <c r="AD47" s="18">
        <v>0</v>
      </c>
      <c r="AE47" s="18">
        <v>0</v>
      </c>
      <c r="AF47" s="18">
        <v>0</v>
      </c>
      <c r="AG47" s="18">
        <v>0</v>
      </c>
      <c r="AH47" s="18">
        <v>0</v>
      </c>
      <c r="AI47" s="18">
        <v>0</v>
      </c>
      <c r="AJ47" s="18">
        <v>0</v>
      </c>
      <c r="AK47" s="18">
        <v>0</v>
      </c>
      <c r="AL47" s="18">
        <v>0</v>
      </c>
      <c r="AM47" s="18">
        <v>0</v>
      </c>
      <c r="AN47" s="18">
        <v>0</v>
      </c>
      <c r="AO47" s="18">
        <f>SUM(AC47:AN47)</f>
        <v>0</v>
      </c>
      <c r="AP47" s="18">
        <v>0</v>
      </c>
      <c r="AQ47" s="18">
        <v>0</v>
      </c>
      <c r="AR47" s="18">
        <v>0</v>
      </c>
      <c r="AS47" s="18">
        <v>0</v>
      </c>
      <c r="AT47" s="18">
        <v>0</v>
      </c>
      <c r="AU47" s="18">
        <v>0</v>
      </c>
      <c r="AV47" s="18">
        <v>0</v>
      </c>
      <c r="AW47" s="18">
        <v>0</v>
      </c>
      <c r="AX47" s="18">
        <v>119.8</v>
      </c>
      <c r="AY47" s="18">
        <v>0</v>
      </c>
      <c r="AZ47" s="18">
        <v>0</v>
      </c>
      <c r="BA47" s="18">
        <v>0</v>
      </c>
      <c r="BB47" s="18">
        <f>SUM(AP47:BA47)</f>
        <v>119.8</v>
      </c>
      <c r="BC47" s="18">
        <v>0</v>
      </c>
      <c r="BD47" s="18">
        <v>0</v>
      </c>
      <c r="BE47" s="18">
        <v>0</v>
      </c>
      <c r="BF47" s="18">
        <v>0</v>
      </c>
      <c r="BG47" s="18">
        <v>0</v>
      </c>
      <c r="BH47" s="18">
        <v>0</v>
      </c>
      <c r="BI47" s="18">
        <v>0</v>
      </c>
      <c r="BJ47" s="18">
        <v>0</v>
      </c>
      <c r="BK47" s="18">
        <v>0</v>
      </c>
      <c r="BL47" s="18">
        <v>0</v>
      </c>
      <c r="BM47" s="18">
        <v>0</v>
      </c>
      <c r="BN47" s="18">
        <v>0</v>
      </c>
      <c r="BO47" s="18">
        <f>SUM(BC47:BN47)</f>
        <v>0</v>
      </c>
      <c r="BP47" s="18">
        <v>0</v>
      </c>
      <c r="BQ47" s="18">
        <v>0</v>
      </c>
      <c r="BR47" s="18">
        <v>0</v>
      </c>
      <c r="BS47" s="18">
        <v>0</v>
      </c>
      <c r="BT47" s="18">
        <v>0</v>
      </c>
      <c r="BU47" s="18">
        <v>0</v>
      </c>
      <c r="BV47" s="18">
        <v>0</v>
      </c>
      <c r="BW47" s="18">
        <v>0</v>
      </c>
      <c r="BX47" s="18">
        <v>0</v>
      </c>
      <c r="BY47" s="18">
        <v>0</v>
      </c>
      <c r="BZ47" s="18">
        <v>0</v>
      </c>
      <c r="CA47" s="18">
        <v>0</v>
      </c>
      <c r="CB47" s="18">
        <f>SUM(BP47:CA47)</f>
        <v>0</v>
      </c>
      <c r="CC47" s="18">
        <v>0</v>
      </c>
      <c r="CD47" s="18">
        <v>0</v>
      </c>
      <c r="CE47" s="18">
        <v>0</v>
      </c>
      <c r="CF47" s="18">
        <v>0</v>
      </c>
      <c r="CG47" s="18">
        <v>0</v>
      </c>
      <c r="CH47" s="18">
        <v>0</v>
      </c>
      <c r="CI47" s="18">
        <v>0</v>
      </c>
      <c r="CJ47" s="18">
        <v>0</v>
      </c>
      <c r="CK47" s="18">
        <v>0</v>
      </c>
      <c r="CL47" s="18">
        <v>0</v>
      </c>
      <c r="CM47" s="18">
        <v>0</v>
      </c>
      <c r="CN47" s="18">
        <v>0</v>
      </c>
      <c r="CO47" s="18">
        <f>SUM(CC47:CN47)</f>
        <v>0</v>
      </c>
      <c r="CP47" s="18">
        <v>0</v>
      </c>
      <c r="CQ47" s="18">
        <v>0</v>
      </c>
      <c r="CR47" s="18">
        <v>0</v>
      </c>
      <c r="CS47" s="18">
        <v>0</v>
      </c>
      <c r="CT47" s="18">
        <v>0</v>
      </c>
      <c r="CU47" s="18">
        <v>0</v>
      </c>
      <c r="CV47" s="18">
        <v>0</v>
      </c>
      <c r="CW47" s="18">
        <v>0</v>
      </c>
      <c r="CX47" s="18">
        <v>0</v>
      </c>
      <c r="CY47" s="18">
        <v>0</v>
      </c>
      <c r="CZ47" s="18">
        <v>0</v>
      </c>
      <c r="DA47" s="18">
        <v>0</v>
      </c>
      <c r="DB47" s="18">
        <f>SUM(CP47:DA47)</f>
        <v>0</v>
      </c>
      <c r="DC47" s="18">
        <v>0</v>
      </c>
      <c r="DD47" s="18">
        <v>0</v>
      </c>
      <c r="DE47" s="18">
        <v>0</v>
      </c>
      <c r="DF47" s="18">
        <v>0</v>
      </c>
      <c r="DG47" s="18">
        <v>0</v>
      </c>
      <c r="DH47" s="18">
        <v>0</v>
      </c>
      <c r="DI47" s="18">
        <v>0</v>
      </c>
      <c r="DJ47" s="18">
        <v>0</v>
      </c>
      <c r="DK47" s="18">
        <v>0</v>
      </c>
      <c r="DL47" s="18">
        <v>0</v>
      </c>
      <c r="DM47" s="18">
        <v>0</v>
      </c>
      <c r="DN47" s="18">
        <v>0</v>
      </c>
      <c r="DO47" s="18">
        <f>SUM(DC47:DN47)</f>
        <v>0</v>
      </c>
      <c r="DP47" s="18">
        <v>0</v>
      </c>
      <c r="DQ47" s="18">
        <v>0</v>
      </c>
      <c r="DR47" s="18">
        <v>0</v>
      </c>
      <c r="DS47" s="18">
        <v>0</v>
      </c>
      <c r="DT47" s="18">
        <v>0</v>
      </c>
      <c r="DU47" s="18">
        <v>0</v>
      </c>
      <c r="DV47" s="18">
        <v>0</v>
      </c>
      <c r="DW47" s="18">
        <v>0</v>
      </c>
      <c r="DX47" s="18">
        <v>0</v>
      </c>
      <c r="DY47" s="18">
        <v>0</v>
      </c>
      <c r="DZ47" s="18">
        <v>0</v>
      </c>
      <c r="EA47" s="18">
        <v>0</v>
      </c>
      <c r="EB47" s="18">
        <f t="shared" ref="EB47:EB52" si="56">SUM(DP47:EA47)</f>
        <v>0</v>
      </c>
      <c r="EC47" s="18">
        <v>0</v>
      </c>
      <c r="ED47" s="18">
        <v>0</v>
      </c>
      <c r="EE47" s="18">
        <v>0</v>
      </c>
      <c r="EF47" s="18">
        <v>0</v>
      </c>
      <c r="EG47" s="18">
        <v>0</v>
      </c>
      <c r="EH47" s="18">
        <v>0</v>
      </c>
      <c r="EI47" s="18">
        <v>0</v>
      </c>
      <c r="EJ47" s="18">
        <v>0</v>
      </c>
      <c r="EK47" s="18">
        <v>0</v>
      </c>
      <c r="EL47" s="18">
        <v>0</v>
      </c>
      <c r="EM47" s="18">
        <v>0</v>
      </c>
      <c r="EN47" s="18">
        <v>0</v>
      </c>
      <c r="EO47" s="18">
        <f t="shared" ref="EO47:EO52" si="57">SUM(EC47:EN47)</f>
        <v>0</v>
      </c>
      <c r="EP47" s="18">
        <v>0</v>
      </c>
      <c r="EQ47" s="18">
        <v>0</v>
      </c>
      <c r="ER47" s="18">
        <v>0</v>
      </c>
      <c r="ES47" s="18">
        <v>0</v>
      </c>
      <c r="ET47" s="18">
        <v>0</v>
      </c>
      <c r="EU47" s="18">
        <v>0</v>
      </c>
      <c r="EV47" s="18">
        <v>0</v>
      </c>
      <c r="EW47" s="18">
        <v>0</v>
      </c>
      <c r="EX47" s="18">
        <v>0</v>
      </c>
      <c r="EY47" s="18">
        <v>0</v>
      </c>
      <c r="EZ47" s="18">
        <v>0</v>
      </c>
      <c r="FA47" s="18">
        <v>0</v>
      </c>
      <c r="FB47" s="18">
        <f t="shared" ref="FB47:FB52" si="58">SUM(EP47:FA47)</f>
        <v>0</v>
      </c>
      <c r="FC47" s="18">
        <v>0</v>
      </c>
      <c r="FD47" s="18">
        <v>0</v>
      </c>
      <c r="FE47" s="18">
        <v>0</v>
      </c>
      <c r="FF47" s="18">
        <v>0</v>
      </c>
      <c r="FG47" s="18">
        <v>0</v>
      </c>
      <c r="FH47" s="18">
        <v>0</v>
      </c>
      <c r="FI47" s="18">
        <v>0</v>
      </c>
      <c r="FJ47" s="18">
        <v>0</v>
      </c>
      <c r="FK47" s="18">
        <v>0</v>
      </c>
      <c r="FL47" s="18">
        <v>0</v>
      </c>
      <c r="FM47" s="18">
        <v>0</v>
      </c>
      <c r="FN47" s="18">
        <v>0</v>
      </c>
      <c r="FO47" s="18">
        <f t="shared" ref="FO47:FO52" si="59">SUM(FC47:FN47)</f>
        <v>0</v>
      </c>
      <c r="FP47" s="18">
        <v>0</v>
      </c>
      <c r="FQ47" s="18">
        <v>0</v>
      </c>
      <c r="FR47" s="18">
        <v>0</v>
      </c>
      <c r="FS47" s="18">
        <v>0</v>
      </c>
      <c r="FT47" s="18">
        <v>0</v>
      </c>
      <c r="FU47" s="18">
        <v>0</v>
      </c>
      <c r="FV47" s="18">
        <v>0</v>
      </c>
      <c r="FW47" s="18">
        <v>0</v>
      </c>
      <c r="FX47" s="18">
        <v>0</v>
      </c>
      <c r="FY47" s="18">
        <v>0</v>
      </c>
      <c r="FZ47" s="18">
        <v>0</v>
      </c>
      <c r="GA47" s="18">
        <v>0</v>
      </c>
      <c r="GB47" s="18">
        <f t="shared" ref="GB47:GB52" si="60">SUM(FP47:GA47)</f>
        <v>0</v>
      </c>
      <c r="GC47" s="18">
        <v>0</v>
      </c>
      <c r="GD47" s="18">
        <v>0</v>
      </c>
      <c r="GE47" s="18">
        <v>0</v>
      </c>
      <c r="GF47" s="18">
        <v>0</v>
      </c>
      <c r="GG47" s="18">
        <v>0</v>
      </c>
      <c r="GH47" s="18">
        <v>0</v>
      </c>
      <c r="GI47" s="18">
        <v>0</v>
      </c>
      <c r="GJ47" s="18">
        <v>0</v>
      </c>
      <c r="GK47" s="18">
        <v>0</v>
      </c>
      <c r="GL47" s="18">
        <v>0</v>
      </c>
      <c r="GM47" s="18">
        <v>0</v>
      </c>
      <c r="GN47" s="18"/>
      <c r="GO47" s="18">
        <f t="shared" ref="GO47:GO52" si="61">SUM(GC47:GN47)</f>
        <v>0</v>
      </c>
    </row>
    <row r="48" spans="1:197" ht="15.9" customHeight="1">
      <c r="A48" s="17" t="s">
        <v>128</v>
      </c>
      <c r="B48" s="17" t="s">
        <v>19</v>
      </c>
      <c r="C48" s="18">
        <v>0</v>
      </c>
      <c r="D48" s="18">
        <v>0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18">
        <v>0</v>
      </c>
      <c r="N48" s="18">
        <v>0</v>
      </c>
      <c r="O48" s="18">
        <f>SUM(C48:N48)</f>
        <v>0</v>
      </c>
      <c r="P48" s="18">
        <v>0</v>
      </c>
      <c r="Q48" s="18">
        <v>0</v>
      </c>
      <c r="R48" s="18">
        <v>0</v>
      </c>
      <c r="S48" s="18">
        <v>0</v>
      </c>
      <c r="T48" s="18">
        <v>0</v>
      </c>
      <c r="U48" s="18">
        <v>0</v>
      </c>
      <c r="V48" s="18">
        <v>0</v>
      </c>
      <c r="W48" s="18">
        <v>0</v>
      </c>
      <c r="X48" s="18">
        <v>0</v>
      </c>
      <c r="Y48" s="18">
        <v>0</v>
      </c>
      <c r="Z48" s="18">
        <v>0</v>
      </c>
      <c r="AA48" s="18">
        <v>0</v>
      </c>
      <c r="AB48" s="18">
        <f>SUM(P48:AA48)</f>
        <v>0</v>
      </c>
      <c r="AC48" s="18">
        <v>0</v>
      </c>
      <c r="AD48" s="18">
        <v>0</v>
      </c>
      <c r="AE48" s="18">
        <v>0</v>
      </c>
      <c r="AF48" s="18">
        <v>0</v>
      </c>
      <c r="AG48" s="18">
        <v>0</v>
      </c>
      <c r="AH48" s="18">
        <v>0</v>
      </c>
      <c r="AI48" s="18">
        <v>0</v>
      </c>
      <c r="AJ48" s="18">
        <v>0</v>
      </c>
      <c r="AK48" s="18">
        <v>0</v>
      </c>
      <c r="AL48" s="18">
        <v>0</v>
      </c>
      <c r="AM48" s="18">
        <v>0</v>
      </c>
      <c r="AN48" s="18">
        <v>0</v>
      </c>
      <c r="AO48" s="18">
        <f>SUM(AC48:AN48)</f>
        <v>0</v>
      </c>
      <c r="AP48" s="18">
        <v>0</v>
      </c>
      <c r="AQ48" s="18">
        <v>0</v>
      </c>
      <c r="AR48" s="18">
        <v>0</v>
      </c>
      <c r="AS48" s="18">
        <v>0</v>
      </c>
      <c r="AT48" s="18">
        <v>0</v>
      </c>
      <c r="AU48" s="18">
        <v>0</v>
      </c>
      <c r="AV48" s="18">
        <v>0</v>
      </c>
      <c r="AW48" s="18">
        <v>0</v>
      </c>
      <c r="AX48" s="18">
        <v>0</v>
      </c>
      <c r="AY48" s="18">
        <v>0</v>
      </c>
      <c r="AZ48" s="18">
        <v>0</v>
      </c>
      <c r="BA48" s="18">
        <v>0</v>
      </c>
      <c r="BB48" s="18">
        <f>SUM(AP48:BA48)</f>
        <v>0</v>
      </c>
      <c r="BC48" s="18">
        <v>0</v>
      </c>
      <c r="BD48" s="18">
        <v>0</v>
      </c>
      <c r="BE48" s="18">
        <v>0</v>
      </c>
      <c r="BF48" s="18">
        <v>0</v>
      </c>
      <c r="BG48" s="18">
        <v>0</v>
      </c>
      <c r="BH48" s="18">
        <v>0</v>
      </c>
      <c r="BI48" s="18">
        <v>0</v>
      </c>
      <c r="BJ48" s="18">
        <v>0</v>
      </c>
      <c r="BK48" s="18">
        <v>0</v>
      </c>
      <c r="BL48" s="18">
        <v>0</v>
      </c>
      <c r="BM48" s="18">
        <v>0</v>
      </c>
      <c r="BN48" s="18">
        <v>0</v>
      </c>
      <c r="BO48" s="18">
        <f>SUM(BC48:BN48)</f>
        <v>0</v>
      </c>
      <c r="BP48" s="18">
        <v>0</v>
      </c>
      <c r="BQ48" s="18">
        <v>0</v>
      </c>
      <c r="BR48" s="18">
        <v>0</v>
      </c>
      <c r="BS48" s="18">
        <v>0</v>
      </c>
      <c r="BT48" s="18">
        <v>0</v>
      </c>
      <c r="BU48" s="18">
        <v>0</v>
      </c>
      <c r="BV48" s="18">
        <v>0</v>
      </c>
      <c r="BW48" s="18">
        <v>0</v>
      </c>
      <c r="BX48" s="18">
        <v>0</v>
      </c>
      <c r="BY48" s="18">
        <v>0</v>
      </c>
      <c r="BZ48" s="18">
        <v>0</v>
      </c>
      <c r="CA48" s="18">
        <v>0</v>
      </c>
      <c r="CB48" s="18">
        <f>SUM(BP48:CA48)</f>
        <v>0</v>
      </c>
      <c r="CC48" s="18">
        <v>0</v>
      </c>
      <c r="CD48" s="18">
        <v>0</v>
      </c>
      <c r="CE48" s="18">
        <v>0</v>
      </c>
      <c r="CF48" s="18">
        <v>0</v>
      </c>
      <c r="CG48" s="18">
        <v>0</v>
      </c>
      <c r="CH48" s="18">
        <v>0</v>
      </c>
      <c r="CI48" s="18">
        <v>0</v>
      </c>
      <c r="CJ48" s="18">
        <v>0</v>
      </c>
      <c r="CK48" s="18">
        <v>0</v>
      </c>
      <c r="CL48" s="18">
        <v>0</v>
      </c>
      <c r="CM48" s="18">
        <v>0</v>
      </c>
      <c r="CN48" s="18">
        <v>0</v>
      </c>
      <c r="CO48" s="18">
        <f>SUM(CC48:CN48)</f>
        <v>0</v>
      </c>
      <c r="CP48" s="18">
        <v>0</v>
      </c>
      <c r="CQ48" s="18">
        <v>0</v>
      </c>
      <c r="CR48" s="18">
        <v>0</v>
      </c>
      <c r="CS48" s="18">
        <v>0</v>
      </c>
      <c r="CT48" s="18">
        <v>0</v>
      </c>
      <c r="CU48" s="18">
        <v>0</v>
      </c>
      <c r="CV48" s="18">
        <v>0</v>
      </c>
      <c r="CW48" s="18">
        <v>0</v>
      </c>
      <c r="CX48" s="18">
        <v>0</v>
      </c>
      <c r="CY48" s="18">
        <v>0</v>
      </c>
      <c r="CZ48" s="18">
        <v>0</v>
      </c>
      <c r="DA48" s="18">
        <v>0</v>
      </c>
      <c r="DB48" s="18">
        <f>SUM(CP48:DA48)</f>
        <v>0</v>
      </c>
      <c r="DC48" s="18">
        <v>0</v>
      </c>
      <c r="DD48" s="18">
        <v>0</v>
      </c>
      <c r="DE48" s="18">
        <v>0</v>
      </c>
      <c r="DF48" s="18">
        <v>0</v>
      </c>
      <c r="DG48" s="18">
        <v>0</v>
      </c>
      <c r="DH48" s="18">
        <v>0</v>
      </c>
      <c r="DI48" s="18">
        <v>0</v>
      </c>
      <c r="DJ48" s="18">
        <v>0</v>
      </c>
      <c r="DK48" s="18">
        <v>0</v>
      </c>
      <c r="DL48" s="18">
        <v>0</v>
      </c>
      <c r="DM48" s="18">
        <v>0</v>
      </c>
      <c r="DN48" s="18">
        <v>0</v>
      </c>
      <c r="DO48" s="18">
        <f>SUM(DC48:DN48)</f>
        <v>0</v>
      </c>
      <c r="DP48" s="18">
        <v>0</v>
      </c>
      <c r="DQ48" s="18">
        <v>0</v>
      </c>
      <c r="DR48" s="18">
        <v>0</v>
      </c>
      <c r="DS48" s="18">
        <v>0</v>
      </c>
      <c r="DT48" s="18">
        <v>0</v>
      </c>
      <c r="DU48" s="18">
        <v>0</v>
      </c>
      <c r="DV48" s="18">
        <v>0</v>
      </c>
      <c r="DW48" s="18">
        <v>0</v>
      </c>
      <c r="DX48" s="18">
        <v>0</v>
      </c>
      <c r="DY48" s="18">
        <v>0</v>
      </c>
      <c r="DZ48" s="18">
        <v>0</v>
      </c>
      <c r="EA48" s="18">
        <v>0</v>
      </c>
      <c r="EB48" s="18">
        <f t="shared" si="56"/>
        <v>0</v>
      </c>
      <c r="EC48" s="18">
        <v>0</v>
      </c>
      <c r="ED48" s="18">
        <v>0</v>
      </c>
      <c r="EE48" s="18">
        <v>0</v>
      </c>
      <c r="EF48" s="18">
        <v>0</v>
      </c>
      <c r="EG48" s="18">
        <v>0</v>
      </c>
      <c r="EH48" s="18">
        <v>0</v>
      </c>
      <c r="EI48" s="18">
        <v>0</v>
      </c>
      <c r="EJ48" s="18">
        <v>0</v>
      </c>
      <c r="EK48" s="18">
        <v>0</v>
      </c>
      <c r="EL48" s="18">
        <v>0</v>
      </c>
      <c r="EM48" s="18">
        <v>0</v>
      </c>
      <c r="EN48" s="18">
        <v>0</v>
      </c>
      <c r="EO48" s="18">
        <f t="shared" si="57"/>
        <v>0</v>
      </c>
      <c r="EP48" s="18">
        <v>0</v>
      </c>
      <c r="EQ48" s="18">
        <v>0</v>
      </c>
      <c r="ER48" s="18">
        <v>0</v>
      </c>
      <c r="ES48" s="18">
        <v>0</v>
      </c>
      <c r="ET48" s="18">
        <v>0</v>
      </c>
      <c r="EU48" s="18">
        <v>0</v>
      </c>
      <c r="EV48" s="18">
        <v>0</v>
      </c>
      <c r="EW48" s="18">
        <v>0</v>
      </c>
      <c r="EX48" s="18">
        <v>0</v>
      </c>
      <c r="EY48" s="18">
        <v>0</v>
      </c>
      <c r="EZ48" s="18">
        <v>0</v>
      </c>
      <c r="FA48" s="18">
        <v>0</v>
      </c>
      <c r="FB48" s="18">
        <f t="shared" si="58"/>
        <v>0</v>
      </c>
      <c r="FC48" s="18">
        <v>0</v>
      </c>
      <c r="FD48" s="18">
        <v>0</v>
      </c>
      <c r="FE48" s="18">
        <v>0</v>
      </c>
      <c r="FF48" s="18">
        <v>0</v>
      </c>
      <c r="FG48" s="18">
        <v>0</v>
      </c>
      <c r="FH48" s="18">
        <v>0</v>
      </c>
      <c r="FI48" s="18">
        <v>0</v>
      </c>
      <c r="FJ48" s="18">
        <v>0</v>
      </c>
      <c r="FK48" s="18">
        <v>0</v>
      </c>
      <c r="FL48" s="18">
        <v>0</v>
      </c>
      <c r="FM48" s="18">
        <v>0</v>
      </c>
      <c r="FN48" s="18">
        <v>0</v>
      </c>
      <c r="FO48" s="18">
        <f t="shared" si="59"/>
        <v>0</v>
      </c>
      <c r="FP48" s="18">
        <v>0</v>
      </c>
      <c r="FQ48" s="18">
        <v>0</v>
      </c>
      <c r="FR48" s="18">
        <v>0</v>
      </c>
      <c r="FS48" s="18">
        <v>0</v>
      </c>
      <c r="FT48" s="18">
        <v>0</v>
      </c>
      <c r="FU48" s="18">
        <v>0</v>
      </c>
      <c r="FV48" s="18">
        <v>0</v>
      </c>
      <c r="FW48" s="18">
        <v>0</v>
      </c>
      <c r="FX48" s="18">
        <v>0</v>
      </c>
      <c r="FY48" s="18">
        <v>0</v>
      </c>
      <c r="FZ48" s="18">
        <v>0</v>
      </c>
      <c r="GA48" s="18">
        <v>0</v>
      </c>
      <c r="GB48" s="18">
        <f t="shared" si="60"/>
        <v>0</v>
      </c>
      <c r="GC48" s="18">
        <v>0</v>
      </c>
      <c r="GD48" s="18">
        <v>0</v>
      </c>
      <c r="GE48" s="18">
        <v>0</v>
      </c>
      <c r="GF48" s="18">
        <v>0</v>
      </c>
      <c r="GG48" s="18">
        <v>0</v>
      </c>
      <c r="GH48" s="18">
        <v>0</v>
      </c>
      <c r="GI48" s="18">
        <v>0</v>
      </c>
      <c r="GJ48" s="18">
        <v>0</v>
      </c>
      <c r="GK48" s="18">
        <v>0</v>
      </c>
      <c r="GL48" s="18">
        <v>0</v>
      </c>
      <c r="GM48" s="18">
        <v>0</v>
      </c>
      <c r="GN48" s="18"/>
      <c r="GO48" s="18">
        <f t="shared" si="61"/>
        <v>0</v>
      </c>
    </row>
    <row r="49" spans="1:197" ht="15.9" customHeight="1">
      <c r="A49" s="17" t="s">
        <v>129</v>
      </c>
      <c r="B49" s="17" t="s">
        <v>20</v>
      </c>
      <c r="C49" s="18">
        <v>0</v>
      </c>
      <c r="D49" s="18">
        <v>0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f>SUM(C49:N49)</f>
        <v>0</v>
      </c>
      <c r="P49" s="18">
        <v>0</v>
      </c>
      <c r="Q49" s="18">
        <v>0</v>
      </c>
      <c r="R49" s="18">
        <v>0</v>
      </c>
      <c r="S49" s="18">
        <v>0</v>
      </c>
      <c r="T49" s="18">
        <v>0</v>
      </c>
      <c r="U49" s="18">
        <v>0</v>
      </c>
      <c r="V49" s="18">
        <v>0</v>
      </c>
      <c r="W49" s="18">
        <v>0</v>
      </c>
      <c r="X49" s="18">
        <v>0</v>
      </c>
      <c r="Y49" s="18">
        <v>0</v>
      </c>
      <c r="Z49" s="18">
        <v>0</v>
      </c>
      <c r="AA49" s="18">
        <v>0</v>
      </c>
      <c r="AB49" s="18">
        <f>SUM(P49:AA49)</f>
        <v>0</v>
      </c>
      <c r="AC49" s="18">
        <v>0</v>
      </c>
      <c r="AD49" s="18">
        <v>0</v>
      </c>
      <c r="AE49" s="18">
        <v>0</v>
      </c>
      <c r="AF49" s="18">
        <v>0</v>
      </c>
      <c r="AG49" s="18">
        <v>0</v>
      </c>
      <c r="AH49" s="18">
        <v>128</v>
      </c>
      <c r="AI49" s="18">
        <v>0</v>
      </c>
      <c r="AJ49" s="18">
        <v>0</v>
      </c>
      <c r="AK49" s="18">
        <v>0</v>
      </c>
      <c r="AL49" s="18">
        <v>0</v>
      </c>
      <c r="AM49" s="18">
        <v>0</v>
      </c>
      <c r="AN49" s="18">
        <v>0</v>
      </c>
      <c r="AO49" s="18">
        <f>SUM(AC49:AN49)</f>
        <v>128</v>
      </c>
      <c r="AP49" s="18">
        <v>0</v>
      </c>
      <c r="AQ49" s="18">
        <v>0</v>
      </c>
      <c r="AR49" s="18">
        <v>0</v>
      </c>
      <c r="AS49" s="18">
        <v>0</v>
      </c>
      <c r="AT49" s="18">
        <v>0</v>
      </c>
      <c r="AU49" s="18">
        <v>0</v>
      </c>
      <c r="AV49" s="18">
        <v>0</v>
      </c>
      <c r="AW49" s="18">
        <v>0</v>
      </c>
      <c r="AX49" s="18">
        <v>0</v>
      </c>
      <c r="AY49" s="18">
        <v>0</v>
      </c>
      <c r="AZ49" s="18">
        <v>0</v>
      </c>
      <c r="BA49" s="18">
        <v>0</v>
      </c>
      <c r="BB49" s="18">
        <f>SUM(AP49:BA49)</f>
        <v>0</v>
      </c>
      <c r="BC49" s="18">
        <v>0</v>
      </c>
      <c r="BD49" s="18">
        <v>0</v>
      </c>
      <c r="BE49" s="18">
        <v>0</v>
      </c>
      <c r="BF49" s="18">
        <v>0</v>
      </c>
      <c r="BG49" s="18">
        <v>0</v>
      </c>
      <c r="BH49" s="18">
        <v>0</v>
      </c>
      <c r="BI49" s="18">
        <v>0</v>
      </c>
      <c r="BJ49" s="18">
        <v>0</v>
      </c>
      <c r="BK49" s="18">
        <v>0</v>
      </c>
      <c r="BL49" s="18">
        <v>0</v>
      </c>
      <c r="BM49" s="18">
        <v>0</v>
      </c>
      <c r="BN49" s="18">
        <v>0</v>
      </c>
      <c r="BO49" s="18">
        <f>SUM(BC49:BN49)</f>
        <v>0</v>
      </c>
      <c r="BP49" s="18">
        <v>0</v>
      </c>
      <c r="BQ49" s="18">
        <v>0</v>
      </c>
      <c r="BR49" s="18">
        <v>0</v>
      </c>
      <c r="BS49" s="18">
        <v>0</v>
      </c>
      <c r="BT49" s="18">
        <v>0</v>
      </c>
      <c r="BU49" s="18">
        <v>0</v>
      </c>
      <c r="BV49" s="18">
        <v>0</v>
      </c>
      <c r="BW49" s="18">
        <v>0</v>
      </c>
      <c r="BX49" s="18">
        <v>0</v>
      </c>
      <c r="BY49" s="18">
        <v>0</v>
      </c>
      <c r="BZ49" s="18">
        <v>0</v>
      </c>
      <c r="CA49" s="18">
        <v>0</v>
      </c>
      <c r="CB49" s="18">
        <f>SUM(BP49:CA49)</f>
        <v>0</v>
      </c>
      <c r="CC49" s="18">
        <v>0</v>
      </c>
      <c r="CD49" s="18">
        <v>0</v>
      </c>
      <c r="CE49" s="18">
        <v>0</v>
      </c>
      <c r="CF49" s="18">
        <v>0</v>
      </c>
      <c r="CG49" s="18">
        <v>0</v>
      </c>
      <c r="CH49" s="18">
        <v>0</v>
      </c>
      <c r="CI49" s="18">
        <v>0</v>
      </c>
      <c r="CJ49" s="18">
        <v>0</v>
      </c>
      <c r="CK49" s="18">
        <v>0</v>
      </c>
      <c r="CL49" s="18">
        <v>0</v>
      </c>
      <c r="CM49" s="18">
        <v>0</v>
      </c>
      <c r="CN49" s="18">
        <v>0</v>
      </c>
      <c r="CO49" s="18">
        <f>SUM(CC49:CN49)</f>
        <v>0</v>
      </c>
      <c r="CP49" s="18">
        <v>0</v>
      </c>
      <c r="CQ49" s="18">
        <v>0</v>
      </c>
      <c r="CR49" s="18">
        <v>0</v>
      </c>
      <c r="CS49" s="18">
        <v>0</v>
      </c>
      <c r="CT49" s="18">
        <v>0</v>
      </c>
      <c r="CU49" s="18">
        <v>0</v>
      </c>
      <c r="CV49" s="18">
        <v>0</v>
      </c>
      <c r="CW49" s="18">
        <v>0</v>
      </c>
      <c r="CX49" s="18">
        <v>0</v>
      </c>
      <c r="CY49" s="18">
        <v>0</v>
      </c>
      <c r="CZ49" s="18">
        <v>0</v>
      </c>
      <c r="DA49" s="18">
        <v>0</v>
      </c>
      <c r="DB49" s="18">
        <f>SUM(CP49:DA49)</f>
        <v>0</v>
      </c>
      <c r="DC49" s="18">
        <v>0</v>
      </c>
      <c r="DD49" s="18">
        <v>0</v>
      </c>
      <c r="DE49" s="18">
        <v>0</v>
      </c>
      <c r="DF49" s="18">
        <v>0</v>
      </c>
      <c r="DG49" s="18">
        <v>0</v>
      </c>
      <c r="DH49" s="18">
        <v>0</v>
      </c>
      <c r="DI49" s="18">
        <v>0</v>
      </c>
      <c r="DJ49" s="18">
        <v>0</v>
      </c>
      <c r="DK49" s="18">
        <v>0</v>
      </c>
      <c r="DL49" s="18">
        <v>0</v>
      </c>
      <c r="DM49" s="18">
        <v>0</v>
      </c>
      <c r="DN49" s="18">
        <v>58</v>
      </c>
      <c r="DO49" s="18">
        <f>SUM(DC49:DN49)</f>
        <v>58</v>
      </c>
      <c r="DP49" s="18">
        <v>0</v>
      </c>
      <c r="DQ49" s="18">
        <v>0</v>
      </c>
      <c r="DR49" s="18">
        <v>0</v>
      </c>
      <c r="DS49" s="18">
        <v>0</v>
      </c>
      <c r="DT49" s="18">
        <v>0</v>
      </c>
      <c r="DU49" s="18">
        <v>0</v>
      </c>
      <c r="DV49" s="18">
        <v>0</v>
      </c>
      <c r="DW49" s="18">
        <v>0</v>
      </c>
      <c r="DX49" s="18">
        <v>0</v>
      </c>
      <c r="DY49" s="18">
        <v>0</v>
      </c>
      <c r="DZ49" s="18">
        <v>0</v>
      </c>
      <c r="EA49" s="18">
        <v>0</v>
      </c>
      <c r="EB49" s="18">
        <f t="shared" si="56"/>
        <v>0</v>
      </c>
      <c r="EC49" s="18">
        <v>0</v>
      </c>
      <c r="ED49" s="18">
        <v>0</v>
      </c>
      <c r="EE49" s="18">
        <v>0</v>
      </c>
      <c r="EF49" s="18">
        <v>0</v>
      </c>
      <c r="EG49" s="18">
        <v>0</v>
      </c>
      <c r="EH49" s="18">
        <v>0</v>
      </c>
      <c r="EI49" s="18">
        <v>0</v>
      </c>
      <c r="EJ49" s="18">
        <v>0</v>
      </c>
      <c r="EK49" s="18">
        <v>0</v>
      </c>
      <c r="EL49" s="18">
        <v>0</v>
      </c>
      <c r="EM49" s="18">
        <v>0</v>
      </c>
      <c r="EN49" s="18">
        <v>0</v>
      </c>
      <c r="EO49" s="18">
        <f t="shared" si="57"/>
        <v>0</v>
      </c>
      <c r="EP49" s="18">
        <v>0</v>
      </c>
      <c r="EQ49" s="18">
        <v>0</v>
      </c>
      <c r="ER49" s="18">
        <v>0</v>
      </c>
      <c r="ES49" s="18">
        <v>0</v>
      </c>
      <c r="ET49" s="18">
        <v>0</v>
      </c>
      <c r="EU49" s="18">
        <v>0</v>
      </c>
      <c r="EV49" s="18">
        <v>0</v>
      </c>
      <c r="EW49" s="18">
        <v>0</v>
      </c>
      <c r="EX49" s="18">
        <v>0</v>
      </c>
      <c r="EY49" s="18">
        <v>0</v>
      </c>
      <c r="EZ49" s="18">
        <v>0</v>
      </c>
      <c r="FA49" s="18">
        <v>0</v>
      </c>
      <c r="FB49" s="18">
        <f t="shared" si="58"/>
        <v>0</v>
      </c>
      <c r="FC49" s="18">
        <v>0</v>
      </c>
      <c r="FD49" s="18">
        <v>0</v>
      </c>
      <c r="FE49" s="18">
        <v>0</v>
      </c>
      <c r="FF49" s="18">
        <v>0</v>
      </c>
      <c r="FG49" s="18">
        <v>0</v>
      </c>
      <c r="FH49" s="18">
        <v>0</v>
      </c>
      <c r="FI49" s="18">
        <v>0</v>
      </c>
      <c r="FJ49" s="18">
        <v>0</v>
      </c>
      <c r="FK49" s="18">
        <v>0</v>
      </c>
      <c r="FL49" s="18">
        <v>0</v>
      </c>
      <c r="FM49" s="18">
        <v>0</v>
      </c>
      <c r="FN49" s="18">
        <v>0</v>
      </c>
      <c r="FO49" s="18">
        <f t="shared" si="59"/>
        <v>0</v>
      </c>
      <c r="FP49" s="18">
        <v>0</v>
      </c>
      <c r="FQ49" s="18">
        <v>0</v>
      </c>
      <c r="FR49" s="18">
        <v>0</v>
      </c>
      <c r="FS49" s="18">
        <v>0</v>
      </c>
      <c r="FT49" s="18">
        <v>0</v>
      </c>
      <c r="FU49" s="18">
        <v>0</v>
      </c>
      <c r="FV49" s="18">
        <v>0</v>
      </c>
      <c r="FW49" s="18">
        <v>0</v>
      </c>
      <c r="FX49" s="18">
        <v>0</v>
      </c>
      <c r="FY49" s="18">
        <v>0</v>
      </c>
      <c r="FZ49" s="18">
        <v>0</v>
      </c>
      <c r="GA49" s="18">
        <v>0</v>
      </c>
      <c r="GB49" s="18">
        <f t="shared" si="60"/>
        <v>0</v>
      </c>
      <c r="GC49" s="18">
        <v>0</v>
      </c>
      <c r="GD49" s="18">
        <v>0</v>
      </c>
      <c r="GE49" s="18">
        <v>0</v>
      </c>
      <c r="GF49" s="18">
        <v>0</v>
      </c>
      <c r="GG49" s="18">
        <v>0</v>
      </c>
      <c r="GH49" s="18">
        <v>0</v>
      </c>
      <c r="GI49" s="18">
        <v>0</v>
      </c>
      <c r="GJ49" s="18">
        <v>0</v>
      </c>
      <c r="GK49" s="18">
        <v>0</v>
      </c>
      <c r="GL49" s="18">
        <v>0</v>
      </c>
      <c r="GM49" s="18">
        <v>0</v>
      </c>
      <c r="GN49" s="18"/>
      <c r="GO49" s="18">
        <f t="shared" si="61"/>
        <v>0</v>
      </c>
    </row>
    <row r="50" spans="1:197" ht="15.9" customHeight="1">
      <c r="A50" s="17" t="s">
        <v>130</v>
      </c>
      <c r="B50" s="17" t="s">
        <v>21</v>
      </c>
      <c r="C50" s="18">
        <v>0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18">
        <v>0</v>
      </c>
      <c r="N50" s="18">
        <v>0</v>
      </c>
      <c r="O50" s="18">
        <f>SUM(C50:N50)</f>
        <v>0</v>
      </c>
      <c r="P50" s="18">
        <v>0</v>
      </c>
      <c r="Q50" s="18">
        <v>0</v>
      </c>
      <c r="R50" s="18">
        <v>0</v>
      </c>
      <c r="S50" s="18">
        <v>0</v>
      </c>
      <c r="T50" s="18">
        <v>0</v>
      </c>
      <c r="U50" s="18">
        <v>0</v>
      </c>
      <c r="V50" s="18">
        <v>0</v>
      </c>
      <c r="W50" s="18">
        <v>0</v>
      </c>
      <c r="X50" s="18">
        <v>0</v>
      </c>
      <c r="Y50" s="18">
        <v>0</v>
      </c>
      <c r="Z50" s="18">
        <v>0</v>
      </c>
      <c r="AA50" s="18">
        <v>0</v>
      </c>
      <c r="AB50" s="18">
        <f>SUM(P50:AA50)</f>
        <v>0</v>
      </c>
      <c r="AC50" s="18">
        <v>0</v>
      </c>
      <c r="AD50" s="18">
        <v>0</v>
      </c>
      <c r="AE50" s="18">
        <v>0</v>
      </c>
      <c r="AF50" s="18">
        <v>0</v>
      </c>
      <c r="AG50" s="18">
        <v>0</v>
      </c>
      <c r="AH50" s="18">
        <v>0</v>
      </c>
      <c r="AI50" s="18">
        <v>0</v>
      </c>
      <c r="AJ50" s="18">
        <v>0</v>
      </c>
      <c r="AK50" s="18">
        <v>0</v>
      </c>
      <c r="AL50" s="18">
        <v>0</v>
      </c>
      <c r="AM50" s="18">
        <v>0</v>
      </c>
      <c r="AN50" s="18">
        <v>0</v>
      </c>
      <c r="AO50" s="18">
        <f>SUM(AC50:AN50)</f>
        <v>0</v>
      </c>
      <c r="AP50" s="18">
        <v>0</v>
      </c>
      <c r="AQ50" s="18">
        <v>0</v>
      </c>
      <c r="AR50" s="18">
        <v>0</v>
      </c>
      <c r="AS50" s="18">
        <v>0</v>
      </c>
      <c r="AT50" s="18">
        <v>0</v>
      </c>
      <c r="AU50" s="18">
        <v>0</v>
      </c>
      <c r="AV50" s="18">
        <v>0</v>
      </c>
      <c r="AW50" s="18">
        <v>0</v>
      </c>
      <c r="AX50" s="18">
        <v>0</v>
      </c>
      <c r="AY50" s="18">
        <v>0</v>
      </c>
      <c r="AZ50" s="18">
        <v>0</v>
      </c>
      <c r="BA50" s="18">
        <v>0</v>
      </c>
      <c r="BB50" s="18">
        <f>SUM(AP50:BA50)</f>
        <v>0</v>
      </c>
      <c r="BC50" s="18">
        <v>0</v>
      </c>
      <c r="BD50" s="18">
        <v>0</v>
      </c>
      <c r="BE50" s="18">
        <v>0</v>
      </c>
      <c r="BF50" s="18">
        <v>0</v>
      </c>
      <c r="BG50" s="18">
        <v>0</v>
      </c>
      <c r="BH50" s="18">
        <v>0</v>
      </c>
      <c r="BI50" s="18">
        <v>0</v>
      </c>
      <c r="BJ50" s="18">
        <v>0</v>
      </c>
      <c r="BK50" s="18">
        <v>0</v>
      </c>
      <c r="BL50" s="18">
        <v>0</v>
      </c>
      <c r="BM50" s="18">
        <v>0</v>
      </c>
      <c r="BN50" s="18">
        <v>0</v>
      </c>
      <c r="BO50" s="18">
        <f>SUM(BC50:BN50)</f>
        <v>0</v>
      </c>
      <c r="BP50" s="18">
        <v>0</v>
      </c>
      <c r="BQ50" s="18">
        <v>0</v>
      </c>
      <c r="BR50" s="18">
        <v>0</v>
      </c>
      <c r="BS50" s="18">
        <v>0</v>
      </c>
      <c r="BT50" s="18">
        <v>0</v>
      </c>
      <c r="BU50" s="18">
        <v>0</v>
      </c>
      <c r="BV50" s="18">
        <v>0</v>
      </c>
      <c r="BW50" s="18">
        <v>0</v>
      </c>
      <c r="BX50" s="18">
        <v>0</v>
      </c>
      <c r="BY50" s="18">
        <v>0</v>
      </c>
      <c r="BZ50" s="18">
        <v>0</v>
      </c>
      <c r="CA50" s="18">
        <v>0</v>
      </c>
      <c r="CB50" s="18">
        <f>SUM(BP50:CA50)</f>
        <v>0</v>
      </c>
      <c r="CC50" s="18">
        <v>0</v>
      </c>
      <c r="CD50" s="18">
        <v>0</v>
      </c>
      <c r="CE50" s="18">
        <v>0</v>
      </c>
      <c r="CF50" s="18">
        <v>0</v>
      </c>
      <c r="CG50" s="18">
        <v>0</v>
      </c>
      <c r="CH50" s="18">
        <v>0</v>
      </c>
      <c r="CI50" s="18">
        <v>0</v>
      </c>
      <c r="CJ50" s="18">
        <v>0</v>
      </c>
      <c r="CK50" s="18">
        <v>0</v>
      </c>
      <c r="CL50" s="18">
        <v>0</v>
      </c>
      <c r="CM50" s="18">
        <v>0</v>
      </c>
      <c r="CN50" s="18">
        <v>0</v>
      </c>
      <c r="CO50" s="18">
        <f>SUM(CC50:CN50)</f>
        <v>0</v>
      </c>
      <c r="CP50" s="18">
        <v>0</v>
      </c>
      <c r="CQ50" s="18">
        <v>0</v>
      </c>
      <c r="CR50" s="18">
        <v>0</v>
      </c>
      <c r="CS50" s="18">
        <v>0</v>
      </c>
      <c r="CT50" s="18">
        <v>0</v>
      </c>
      <c r="CU50" s="18">
        <v>0</v>
      </c>
      <c r="CV50" s="18">
        <v>0</v>
      </c>
      <c r="CW50" s="18">
        <v>0</v>
      </c>
      <c r="CX50" s="18">
        <v>0</v>
      </c>
      <c r="CY50" s="18">
        <v>0</v>
      </c>
      <c r="CZ50" s="18">
        <v>0</v>
      </c>
      <c r="DA50" s="18">
        <v>0</v>
      </c>
      <c r="DB50" s="18">
        <f>SUM(CP50:DA50)</f>
        <v>0</v>
      </c>
      <c r="DC50" s="18">
        <v>0</v>
      </c>
      <c r="DD50" s="18">
        <v>0</v>
      </c>
      <c r="DE50" s="18">
        <v>0</v>
      </c>
      <c r="DF50" s="18">
        <v>0</v>
      </c>
      <c r="DG50" s="18">
        <v>0</v>
      </c>
      <c r="DH50" s="18">
        <v>0</v>
      </c>
      <c r="DI50" s="18">
        <v>0</v>
      </c>
      <c r="DJ50" s="18">
        <v>0</v>
      </c>
      <c r="DK50" s="18">
        <v>0</v>
      </c>
      <c r="DL50" s="18">
        <v>0</v>
      </c>
      <c r="DM50" s="18">
        <v>0</v>
      </c>
      <c r="DN50" s="18">
        <v>0</v>
      </c>
      <c r="DO50" s="18">
        <f>SUM(DC50:DN50)</f>
        <v>0</v>
      </c>
      <c r="DP50" s="18">
        <v>0</v>
      </c>
      <c r="DQ50" s="18">
        <v>0</v>
      </c>
      <c r="DR50" s="18">
        <v>0</v>
      </c>
      <c r="DS50" s="18">
        <v>0</v>
      </c>
      <c r="DT50" s="18">
        <v>0</v>
      </c>
      <c r="DU50" s="18">
        <v>0</v>
      </c>
      <c r="DV50" s="18">
        <v>0</v>
      </c>
      <c r="DW50" s="18">
        <v>0</v>
      </c>
      <c r="DX50" s="18">
        <v>0</v>
      </c>
      <c r="DY50" s="18">
        <v>0</v>
      </c>
      <c r="DZ50" s="18">
        <v>0</v>
      </c>
      <c r="EA50" s="18">
        <v>0</v>
      </c>
      <c r="EB50" s="18">
        <f t="shared" si="56"/>
        <v>0</v>
      </c>
      <c r="EC50" s="18">
        <v>0</v>
      </c>
      <c r="ED50" s="18">
        <v>0</v>
      </c>
      <c r="EE50" s="18">
        <v>0</v>
      </c>
      <c r="EF50" s="18">
        <v>0</v>
      </c>
      <c r="EG50" s="18">
        <v>0</v>
      </c>
      <c r="EH50" s="18">
        <v>0</v>
      </c>
      <c r="EI50" s="18">
        <v>0</v>
      </c>
      <c r="EJ50" s="18">
        <v>0</v>
      </c>
      <c r="EK50" s="18">
        <v>0</v>
      </c>
      <c r="EL50" s="18">
        <v>0</v>
      </c>
      <c r="EM50" s="18">
        <v>0</v>
      </c>
      <c r="EN50" s="18">
        <v>0</v>
      </c>
      <c r="EO50" s="18">
        <f t="shared" si="57"/>
        <v>0</v>
      </c>
      <c r="EP50" s="18">
        <v>0</v>
      </c>
      <c r="EQ50" s="18">
        <v>0</v>
      </c>
      <c r="ER50" s="18">
        <v>0</v>
      </c>
      <c r="ES50" s="18">
        <v>0</v>
      </c>
      <c r="ET50" s="18">
        <v>0</v>
      </c>
      <c r="EU50" s="18">
        <v>0</v>
      </c>
      <c r="EV50" s="18">
        <v>0</v>
      </c>
      <c r="EW50" s="18">
        <v>0</v>
      </c>
      <c r="EX50" s="18">
        <v>0</v>
      </c>
      <c r="EY50" s="18">
        <v>0</v>
      </c>
      <c r="EZ50" s="18">
        <v>0</v>
      </c>
      <c r="FA50" s="18">
        <v>0</v>
      </c>
      <c r="FB50" s="18">
        <f t="shared" si="58"/>
        <v>0</v>
      </c>
      <c r="FC50" s="18">
        <v>0</v>
      </c>
      <c r="FD50" s="18">
        <v>0</v>
      </c>
      <c r="FE50" s="18">
        <v>0</v>
      </c>
      <c r="FF50" s="18">
        <v>0</v>
      </c>
      <c r="FG50" s="18">
        <v>0</v>
      </c>
      <c r="FH50" s="18">
        <v>0</v>
      </c>
      <c r="FI50" s="18">
        <v>0</v>
      </c>
      <c r="FJ50" s="18">
        <v>0</v>
      </c>
      <c r="FK50" s="18">
        <v>0</v>
      </c>
      <c r="FL50" s="18">
        <v>0</v>
      </c>
      <c r="FM50" s="18">
        <v>0</v>
      </c>
      <c r="FN50" s="18">
        <v>0</v>
      </c>
      <c r="FO50" s="18">
        <f t="shared" si="59"/>
        <v>0</v>
      </c>
      <c r="FP50" s="18">
        <v>0</v>
      </c>
      <c r="FQ50" s="18">
        <v>0</v>
      </c>
      <c r="FR50" s="18">
        <v>0</v>
      </c>
      <c r="FS50" s="18">
        <v>0</v>
      </c>
      <c r="FT50" s="18">
        <v>0</v>
      </c>
      <c r="FU50" s="18">
        <v>0</v>
      </c>
      <c r="FV50" s="18">
        <v>0</v>
      </c>
      <c r="FW50" s="18">
        <v>0</v>
      </c>
      <c r="FX50" s="18">
        <v>0</v>
      </c>
      <c r="FY50" s="18">
        <v>0</v>
      </c>
      <c r="FZ50" s="18">
        <v>0</v>
      </c>
      <c r="GA50" s="18">
        <v>0</v>
      </c>
      <c r="GB50" s="18">
        <f t="shared" si="60"/>
        <v>0</v>
      </c>
      <c r="GC50" s="18">
        <v>0</v>
      </c>
      <c r="GD50" s="18">
        <v>0</v>
      </c>
      <c r="GE50" s="18">
        <v>0</v>
      </c>
      <c r="GF50" s="18">
        <v>0</v>
      </c>
      <c r="GG50" s="18">
        <v>0</v>
      </c>
      <c r="GH50" s="18">
        <v>0</v>
      </c>
      <c r="GI50" s="18">
        <v>0</v>
      </c>
      <c r="GJ50" s="18">
        <v>0</v>
      </c>
      <c r="GK50" s="18">
        <v>0</v>
      </c>
      <c r="GL50" s="18">
        <v>0</v>
      </c>
      <c r="GM50" s="18">
        <v>0</v>
      </c>
      <c r="GN50" s="18"/>
      <c r="GO50" s="18">
        <f t="shared" si="61"/>
        <v>0</v>
      </c>
    </row>
    <row r="51" spans="1:197" ht="15.9" customHeight="1">
      <c r="A51" s="17" t="s">
        <v>131</v>
      </c>
      <c r="B51" s="17" t="s">
        <v>22</v>
      </c>
      <c r="C51" s="18">
        <v>0</v>
      </c>
      <c r="D51" s="18">
        <v>0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18">
        <f>SUM(C51:N51)</f>
        <v>0</v>
      </c>
      <c r="P51" s="18">
        <v>0</v>
      </c>
      <c r="Q51" s="18">
        <v>0</v>
      </c>
      <c r="R51" s="18">
        <v>0</v>
      </c>
      <c r="S51" s="18">
        <v>0</v>
      </c>
      <c r="T51" s="18">
        <v>0</v>
      </c>
      <c r="U51" s="18">
        <v>0</v>
      </c>
      <c r="V51" s="18">
        <v>0</v>
      </c>
      <c r="W51" s="18">
        <v>0</v>
      </c>
      <c r="X51" s="18">
        <v>0</v>
      </c>
      <c r="Y51" s="18">
        <v>0</v>
      </c>
      <c r="Z51" s="18">
        <v>0</v>
      </c>
      <c r="AA51" s="18">
        <v>0</v>
      </c>
      <c r="AB51" s="18">
        <f>SUM(P51:AA51)</f>
        <v>0</v>
      </c>
      <c r="AC51" s="18">
        <v>0</v>
      </c>
      <c r="AD51" s="18">
        <v>0</v>
      </c>
      <c r="AE51" s="18">
        <v>0</v>
      </c>
      <c r="AF51" s="18">
        <v>0</v>
      </c>
      <c r="AG51" s="18">
        <v>0</v>
      </c>
      <c r="AH51" s="18">
        <v>0</v>
      </c>
      <c r="AI51" s="18">
        <v>0</v>
      </c>
      <c r="AJ51" s="18">
        <v>0</v>
      </c>
      <c r="AK51" s="18">
        <v>0</v>
      </c>
      <c r="AL51" s="18">
        <v>0</v>
      </c>
      <c r="AM51" s="18">
        <v>0</v>
      </c>
      <c r="AN51" s="18">
        <v>0</v>
      </c>
      <c r="AO51" s="18">
        <f>SUM(AC51:AN51)</f>
        <v>0</v>
      </c>
      <c r="AP51" s="18">
        <v>0</v>
      </c>
      <c r="AQ51" s="18">
        <v>0</v>
      </c>
      <c r="AR51" s="18">
        <v>0</v>
      </c>
      <c r="AS51" s="18">
        <v>0</v>
      </c>
      <c r="AT51" s="18">
        <v>0</v>
      </c>
      <c r="AU51" s="18">
        <v>0</v>
      </c>
      <c r="AV51" s="18">
        <v>0</v>
      </c>
      <c r="AW51" s="18">
        <v>0</v>
      </c>
      <c r="AX51" s="18">
        <v>0</v>
      </c>
      <c r="AY51" s="18">
        <v>0</v>
      </c>
      <c r="AZ51" s="18">
        <v>0</v>
      </c>
      <c r="BA51" s="18">
        <v>0</v>
      </c>
      <c r="BB51" s="18">
        <f>SUM(AP51:BA51)</f>
        <v>0</v>
      </c>
      <c r="BC51" s="18">
        <v>0</v>
      </c>
      <c r="BD51" s="18">
        <v>0</v>
      </c>
      <c r="BE51" s="18">
        <v>0</v>
      </c>
      <c r="BF51" s="18">
        <v>0</v>
      </c>
      <c r="BG51" s="18">
        <v>0</v>
      </c>
      <c r="BH51" s="18">
        <v>0</v>
      </c>
      <c r="BI51" s="18">
        <v>0</v>
      </c>
      <c r="BJ51" s="18">
        <v>0</v>
      </c>
      <c r="BK51" s="18">
        <v>0</v>
      </c>
      <c r="BL51" s="18">
        <v>0</v>
      </c>
      <c r="BM51" s="18">
        <v>0</v>
      </c>
      <c r="BN51" s="18">
        <v>0</v>
      </c>
      <c r="BO51" s="18">
        <f>SUM(BC51:BN51)</f>
        <v>0</v>
      </c>
      <c r="BP51" s="18">
        <v>0</v>
      </c>
      <c r="BQ51" s="18">
        <v>0</v>
      </c>
      <c r="BR51" s="18">
        <v>0</v>
      </c>
      <c r="BS51" s="18">
        <v>0</v>
      </c>
      <c r="BT51" s="18">
        <v>0</v>
      </c>
      <c r="BU51" s="18">
        <v>0</v>
      </c>
      <c r="BV51" s="18">
        <v>0</v>
      </c>
      <c r="BW51" s="18">
        <v>0</v>
      </c>
      <c r="BX51" s="18">
        <v>0</v>
      </c>
      <c r="BY51" s="18">
        <v>0</v>
      </c>
      <c r="BZ51" s="18">
        <v>0</v>
      </c>
      <c r="CA51" s="18">
        <v>0</v>
      </c>
      <c r="CB51" s="18">
        <f>SUM(BP51:CA51)</f>
        <v>0</v>
      </c>
      <c r="CC51" s="18">
        <v>0</v>
      </c>
      <c r="CD51" s="18">
        <v>0</v>
      </c>
      <c r="CE51" s="18">
        <v>0</v>
      </c>
      <c r="CF51" s="18">
        <v>0</v>
      </c>
      <c r="CG51" s="18">
        <v>0</v>
      </c>
      <c r="CH51" s="18">
        <v>0</v>
      </c>
      <c r="CI51" s="18">
        <v>0</v>
      </c>
      <c r="CJ51" s="18">
        <v>0</v>
      </c>
      <c r="CK51" s="18">
        <v>0</v>
      </c>
      <c r="CL51" s="18">
        <v>0</v>
      </c>
      <c r="CM51" s="18">
        <v>0</v>
      </c>
      <c r="CN51" s="18">
        <v>0</v>
      </c>
      <c r="CO51" s="18">
        <f>SUM(CC51:CN51)</f>
        <v>0</v>
      </c>
      <c r="CP51" s="18">
        <v>0</v>
      </c>
      <c r="CQ51" s="18">
        <v>0</v>
      </c>
      <c r="CR51" s="18">
        <v>0</v>
      </c>
      <c r="CS51" s="18">
        <v>0</v>
      </c>
      <c r="CT51" s="18">
        <v>0</v>
      </c>
      <c r="CU51" s="18">
        <v>0</v>
      </c>
      <c r="CV51" s="18">
        <v>0</v>
      </c>
      <c r="CW51" s="18">
        <v>0</v>
      </c>
      <c r="CX51" s="18">
        <v>0</v>
      </c>
      <c r="CY51" s="18">
        <v>0</v>
      </c>
      <c r="CZ51" s="18">
        <v>0</v>
      </c>
      <c r="DA51" s="18">
        <v>0</v>
      </c>
      <c r="DB51" s="18">
        <f>SUM(CP51:DA51)</f>
        <v>0</v>
      </c>
      <c r="DC51" s="18">
        <v>0</v>
      </c>
      <c r="DD51" s="18">
        <v>0</v>
      </c>
      <c r="DE51" s="18">
        <v>0</v>
      </c>
      <c r="DF51" s="18">
        <v>0</v>
      </c>
      <c r="DG51" s="18">
        <v>0</v>
      </c>
      <c r="DH51" s="18">
        <v>0</v>
      </c>
      <c r="DI51" s="18">
        <v>0</v>
      </c>
      <c r="DJ51" s="18">
        <v>0</v>
      </c>
      <c r="DK51" s="18">
        <v>0</v>
      </c>
      <c r="DL51" s="18">
        <v>0</v>
      </c>
      <c r="DM51" s="18">
        <v>0</v>
      </c>
      <c r="DN51" s="18">
        <v>0</v>
      </c>
      <c r="DO51" s="18">
        <f>SUM(DC51:DN51)</f>
        <v>0</v>
      </c>
      <c r="DP51" s="18">
        <v>0</v>
      </c>
      <c r="DQ51" s="18">
        <v>0</v>
      </c>
      <c r="DR51" s="18">
        <v>0</v>
      </c>
      <c r="DS51" s="18">
        <v>0</v>
      </c>
      <c r="DT51" s="18">
        <v>0</v>
      </c>
      <c r="DU51" s="18">
        <v>0</v>
      </c>
      <c r="DV51" s="18">
        <v>0</v>
      </c>
      <c r="DW51" s="18">
        <v>0</v>
      </c>
      <c r="DX51" s="18">
        <v>0</v>
      </c>
      <c r="DY51" s="18">
        <v>0</v>
      </c>
      <c r="DZ51" s="18">
        <v>0</v>
      </c>
      <c r="EA51" s="18">
        <v>0</v>
      </c>
      <c r="EB51" s="18">
        <f t="shared" si="56"/>
        <v>0</v>
      </c>
      <c r="EC51" s="18">
        <v>0</v>
      </c>
      <c r="ED51" s="18">
        <v>0</v>
      </c>
      <c r="EE51" s="18">
        <v>0</v>
      </c>
      <c r="EF51" s="18">
        <v>0</v>
      </c>
      <c r="EG51" s="18">
        <v>0</v>
      </c>
      <c r="EH51" s="18">
        <v>0</v>
      </c>
      <c r="EI51" s="18">
        <v>0</v>
      </c>
      <c r="EJ51" s="18">
        <v>0</v>
      </c>
      <c r="EK51" s="18">
        <v>0</v>
      </c>
      <c r="EL51" s="18">
        <v>0</v>
      </c>
      <c r="EM51" s="18">
        <v>0</v>
      </c>
      <c r="EN51" s="18">
        <v>0</v>
      </c>
      <c r="EO51" s="18">
        <f t="shared" si="57"/>
        <v>0</v>
      </c>
      <c r="EP51" s="18">
        <v>0</v>
      </c>
      <c r="EQ51" s="18">
        <v>0</v>
      </c>
      <c r="ER51" s="18">
        <v>0</v>
      </c>
      <c r="ES51" s="18">
        <v>0</v>
      </c>
      <c r="ET51" s="18">
        <v>0</v>
      </c>
      <c r="EU51" s="18">
        <v>0</v>
      </c>
      <c r="EV51" s="18">
        <v>0</v>
      </c>
      <c r="EW51" s="18">
        <v>0</v>
      </c>
      <c r="EX51" s="18">
        <v>0</v>
      </c>
      <c r="EY51" s="18">
        <v>0</v>
      </c>
      <c r="EZ51" s="18">
        <v>0</v>
      </c>
      <c r="FA51" s="18">
        <v>0</v>
      </c>
      <c r="FB51" s="18">
        <f t="shared" si="58"/>
        <v>0</v>
      </c>
      <c r="FC51" s="18">
        <v>0</v>
      </c>
      <c r="FD51" s="18">
        <v>0</v>
      </c>
      <c r="FE51" s="18">
        <v>0</v>
      </c>
      <c r="FF51" s="18">
        <v>0</v>
      </c>
      <c r="FG51" s="18">
        <v>0</v>
      </c>
      <c r="FH51" s="18">
        <v>0</v>
      </c>
      <c r="FI51" s="18">
        <v>0</v>
      </c>
      <c r="FJ51" s="18">
        <v>0</v>
      </c>
      <c r="FK51" s="18">
        <v>0</v>
      </c>
      <c r="FL51" s="18">
        <v>0</v>
      </c>
      <c r="FM51" s="18">
        <v>0</v>
      </c>
      <c r="FN51" s="18">
        <v>0</v>
      </c>
      <c r="FO51" s="18">
        <f t="shared" si="59"/>
        <v>0</v>
      </c>
      <c r="FP51" s="18">
        <v>0</v>
      </c>
      <c r="FQ51" s="18">
        <v>0</v>
      </c>
      <c r="FR51" s="18">
        <v>0</v>
      </c>
      <c r="FS51" s="18">
        <v>0</v>
      </c>
      <c r="FT51" s="18">
        <v>0</v>
      </c>
      <c r="FU51" s="18">
        <v>0</v>
      </c>
      <c r="FV51" s="18">
        <v>0</v>
      </c>
      <c r="FW51" s="18">
        <v>0</v>
      </c>
      <c r="FX51" s="18">
        <v>0</v>
      </c>
      <c r="FY51" s="18">
        <v>0</v>
      </c>
      <c r="FZ51" s="18">
        <v>0</v>
      </c>
      <c r="GA51" s="18">
        <v>0</v>
      </c>
      <c r="GB51" s="18">
        <f t="shared" si="60"/>
        <v>0</v>
      </c>
      <c r="GC51" s="18">
        <v>0</v>
      </c>
      <c r="GD51" s="18">
        <v>0</v>
      </c>
      <c r="GE51" s="18">
        <v>0</v>
      </c>
      <c r="GF51" s="18">
        <v>0</v>
      </c>
      <c r="GG51" s="18">
        <v>0</v>
      </c>
      <c r="GH51" s="18">
        <v>0</v>
      </c>
      <c r="GI51" s="18">
        <v>0</v>
      </c>
      <c r="GJ51" s="18">
        <v>0</v>
      </c>
      <c r="GK51" s="18">
        <v>0</v>
      </c>
      <c r="GL51" s="18">
        <v>0</v>
      </c>
      <c r="GM51" s="18">
        <v>0</v>
      </c>
      <c r="GN51" s="18"/>
      <c r="GO51" s="18">
        <f t="shared" si="61"/>
        <v>0</v>
      </c>
    </row>
    <row r="52" spans="1:197" ht="15.9" customHeight="1">
      <c r="A52" s="19" t="s">
        <v>88</v>
      </c>
      <c r="B52" s="19"/>
      <c r="C52" s="20">
        <f t="shared" ref="C52:BS52" si="62">SUM(C47:C51)</f>
        <v>0</v>
      </c>
      <c r="D52" s="20">
        <f t="shared" si="62"/>
        <v>0</v>
      </c>
      <c r="E52" s="20">
        <f t="shared" si="62"/>
        <v>0</v>
      </c>
      <c r="F52" s="20">
        <f t="shared" si="62"/>
        <v>0</v>
      </c>
      <c r="G52" s="20">
        <f t="shared" si="62"/>
        <v>0</v>
      </c>
      <c r="H52" s="20">
        <f t="shared" si="62"/>
        <v>0</v>
      </c>
      <c r="I52" s="20">
        <f t="shared" si="62"/>
        <v>0</v>
      </c>
      <c r="J52" s="20">
        <f t="shared" si="62"/>
        <v>0</v>
      </c>
      <c r="K52" s="20">
        <f t="shared" si="62"/>
        <v>0</v>
      </c>
      <c r="L52" s="20">
        <f t="shared" si="62"/>
        <v>0</v>
      </c>
      <c r="M52" s="20">
        <f t="shared" si="62"/>
        <v>0</v>
      </c>
      <c r="N52" s="20">
        <f t="shared" si="62"/>
        <v>0</v>
      </c>
      <c r="O52" s="20">
        <f t="shared" si="62"/>
        <v>0</v>
      </c>
      <c r="P52" s="20">
        <f t="shared" si="62"/>
        <v>0</v>
      </c>
      <c r="Q52" s="20">
        <f t="shared" si="62"/>
        <v>0</v>
      </c>
      <c r="R52" s="20">
        <f t="shared" si="62"/>
        <v>0</v>
      </c>
      <c r="S52" s="20">
        <f t="shared" si="62"/>
        <v>0</v>
      </c>
      <c r="T52" s="20">
        <f t="shared" si="62"/>
        <v>0</v>
      </c>
      <c r="U52" s="20">
        <f t="shared" si="62"/>
        <v>0</v>
      </c>
      <c r="V52" s="20">
        <f t="shared" si="62"/>
        <v>0</v>
      </c>
      <c r="W52" s="20">
        <f t="shared" si="62"/>
        <v>0</v>
      </c>
      <c r="X52" s="20">
        <f t="shared" si="62"/>
        <v>0</v>
      </c>
      <c r="Y52" s="20">
        <f t="shared" si="62"/>
        <v>0</v>
      </c>
      <c r="Z52" s="20">
        <f t="shared" si="62"/>
        <v>0</v>
      </c>
      <c r="AA52" s="20">
        <f t="shared" si="62"/>
        <v>0</v>
      </c>
      <c r="AB52" s="20">
        <f>SUM(AB47:AB51)</f>
        <v>0</v>
      </c>
      <c r="AC52" s="20">
        <f t="shared" si="62"/>
        <v>0</v>
      </c>
      <c r="AD52" s="20">
        <f t="shared" si="62"/>
        <v>0</v>
      </c>
      <c r="AE52" s="20">
        <f t="shared" si="62"/>
        <v>0</v>
      </c>
      <c r="AF52" s="20">
        <f t="shared" si="62"/>
        <v>0</v>
      </c>
      <c r="AG52" s="20">
        <f t="shared" si="62"/>
        <v>0</v>
      </c>
      <c r="AH52" s="20">
        <f t="shared" si="62"/>
        <v>128</v>
      </c>
      <c r="AI52" s="20">
        <f t="shared" si="62"/>
        <v>0</v>
      </c>
      <c r="AJ52" s="20">
        <f t="shared" si="62"/>
        <v>0</v>
      </c>
      <c r="AK52" s="20">
        <f t="shared" si="62"/>
        <v>0</v>
      </c>
      <c r="AL52" s="20">
        <f t="shared" si="62"/>
        <v>0</v>
      </c>
      <c r="AM52" s="20">
        <f t="shared" si="62"/>
        <v>0</v>
      </c>
      <c r="AN52" s="20">
        <f t="shared" si="62"/>
        <v>0</v>
      </c>
      <c r="AO52" s="20">
        <f t="shared" si="62"/>
        <v>128</v>
      </c>
      <c r="AP52" s="20">
        <f t="shared" si="62"/>
        <v>0</v>
      </c>
      <c r="AQ52" s="20">
        <f t="shared" si="62"/>
        <v>0</v>
      </c>
      <c r="AR52" s="20">
        <f t="shared" si="62"/>
        <v>0</v>
      </c>
      <c r="AS52" s="20">
        <f t="shared" si="62"/>
        <v>0</v>
      </c>
      <c r="AT52" s="20">
        <f t="shared" si="62"/>
        <v>0</v>
      </c>
      <c r="AU52" s="20">
        <f t="shared" si="62"/>
        <v>0</v>
      </c>
      <c r="AV52" s="20">
        <f t="shared" si="62"/>
        <v>0</v>
      </c>
      <c r="AW52" s="20">
        <f t="shared" si="62"/>
        <v>0</v>
      </c>
      <c r="AX52" s="20">
        <f t="shared" si="62"/>
        <v>119.8</v>
      </c>
      <c r="AY52" s="20">
        <f t="shared" si="62"/>
        <v>0</v>
      </c>
      <c r="AZ52" s="20">
        <f t="shared" si="62"/>
        <v>0</v>
      </c>
      <c r="BA52" s="20">
        <f t="shared" si="62"/>
        <v>0</v>
      </c>
      <c r="BB52" s="20">
        <f>SUM(BB47:BB51)</f>
        <v>119.8</v>
      </c>
      <c r="BC52" s="20">
        <f t="shared" si="62"/>
        <v>0</v>
      </c>
      <c r="BD52" s="20">
        <f t="shared" si="62"/>
        <v>0</v>
      </c>
      <c r="BE52" s="20">
        <f t="shared" si="62"/>
        <v>0</v>
      </c>
      <c r="BF52" s="20">
        <f t="shared" si="62"/>
        <v>0</v>
      </c>
      <c r="BG52" s="20">
        <f t="shared" si="62"/>
        <v>0</v>
      </c>
      <c r="BH52" s="20">
        <f t="shared" si="62"/>
        <v>0</v>
      </c>
      <c r="BI52" s="20">
        <f t="shared" si="62"/>
        <v>0</v>
      </c>
      <c r="BJ52" s="20">
        <f t="shared" si="62"/>
        <v>0</v>
      </c>
      <c r="BK52" s="20">
        <f t="shared" si="62"/>
        <v>0</v>
      </c>
      <c r="BL52" s="20">
        <f t="shared" si="62"/>
        <v>0</v>
      </c>
      <c r="BM52" s="20">
        <f t="shared" si="62"/>
        <v>0</v>
      </c>
      <c r="BN52" s="20">
        <f t="shared" si="62"/>
        <v>0</v>
      </c>
      <c r="BO52" s="20">
        <f t="shared" si="62"/>
        <v>0</v>
      </c>
      <c r="BP52" s="20">
        <f t="shared" si="62"/>
        <v>0</v>
      </c>
      <c r="BQ52" s="20">
        <f t="shared" si="62"/>
        <v>0</v>
      </c>
      <c r="BR52" s="20">
        <f t="shared" si="62"/>
        <v>0</v>
      </c>
      <c r="BS52" s="20">
        <f t="shared" si="62"/>
        <v>0</v>
      </c>
      <c r="BT52" s="20">
        <f t="shared" ref="BT52:BY52" si="63">SUM(BT47:BT51)</f>
        <v>0</v>
      </c>
      <c r="BU52" s="20">
        <f t="shared" si="63"/>
        <v>0</v>
      </c>
      <c r="BV52" s="20">
        <f t="shared" si="63"/>
        <v>0</v>
      </c>
      <c r="BW52" s="20">
        <f t="shared" si="63"/>
        <v>0</v>
      </c>
      <c r="BX52" s="20">
        <f t="shared" si="63"/>
        <v>0</v>
      </c>
      <c r="BY52" s="20">
        <f t="shared" si="63"/>
        <v>0</v>
      </c>
      <c r="BZ52" s="20">
        <f t="shared" ref="BZ52:CL52" si="64">SUM(BZ47:BZ51)</f>
        <v>0</v>
      </c>
      <c r="CA52" s="20">
        <f t="shared" si="64"/>
        <v>0</v>
      </c>
      <c r="CB52" s="20">
        <f t="shared" si="64"/>
        <v>0</v>
      </c>
      <c r="CC52" s="20">
        <f t="shared" si="64"/>
        <v>0</v>
      </c>
      <c r="CD52" s="20">
        <f t="shared" si="64"/>
        <v>0</v>
      </c>
      <c r="CE52" s="20">
        <f t="shared" si="64"/>
        <v>0</v>
      </c>
      <c r="CF52" s="20">
        <f t="shared" si="64"/>
        <v>0</v>
      </c>
      <c r="CG52" s="20">
        <f t="shared" si="64"/>
        <v>0</v>
      </c>
      <c r="CH52" s="20">
        <f t="shared" si="64"/>
        <v>0</v>
      </c>
      <c r="CI52" s="20">
        <f t="shared" si="64"/>
        <v>0</v>
      </c>
      <c r="CJ52" s="20">
        <f t="shared" si="64"/>
        <v>0</v>
      </c>
      <c r="CK52" s="20">
        <f t="shared" si="64"/>
        <v>0</v>
      </c>
      <c r="CL52" s="20">
        <f t="shared" si="64"/>
        <v>0</v>
      </c>
      <c r="CM52" s="20">
        <f t="shared" ref="CM52:CY52" si="65">SUM(CM47:CM51)</f>
        <v>0</v>
      </c>
      <c r="CN52" s="20">
        <f t="shared" si="65"/>
        <v>0</v>
      </c>
      <c r="CO52" s="20">
        <f t="shared" si="65"/>
        <v>0</v>
      </c>
      <c r="CP52" s="20">
        <f t="shared" si="65"/>
        <v>0</v>
      </c>
      <c r="CQ52" s="20">
        <f t="shared" si="65"/>
        <v>0</v>
      </c>
      <c r="CR52" s="20">
        <f t="shared" si="65"/>
        <v>0</v>
      </c>
      <c r="CS52" s="20">
        <f t="shared" si="65"/>
        <v>0</v>
      </c>
      <c r="CT52" s="20">
        <f t="shared" si="65"/>
        <v>0</v>
      </c>
      <c r="CU52" s="20">
        <f t="shared" si="65"/>
        <v>0</v>
      </c>
      <c r="CV52" s="20">
        <f t="shared" si="65"/>
        <v>0</v>
      </c>
      <c r="CW52" s="20">
        <f t="shared" si="65"/>
        <v>0</v>
      </c>
      <c r="CX52" s="20">
        <f t="shared" si="65"/>
        <v>0</v>
      </c>
      <c r="CY52" s="20">
        <f t="shared" si="65"/>
        <v>0</v>
      </c>
      <c r="CZ52" s="20">
        <f>SUM(CZ47:CZ51)</f>
        <v>0</v>
      </c>
      <c r="DA52" s="20">
        <f>SUM(DA47:DA51)</f>
        <v>0</v>
      </c>
      <c r="DB52" s="20">
        <f t="shared" ref="DB52:DL52" si="66">SUM(DB47:DB51)</f>
        <v>0</v>
      </c>
      <c r="DC52" s="20">
        <f t="shared" si="66"/>
        <v>0</v>
      </c>
      <c r="DD52" s="20">
        <f t="shared" si="66"/>
        <v>0</v>
      </c>
      <c r="DE52" s="20">
        <f t="shared" si="66"/>
        <v>0</v>
      </c>
      <c r="DF52" s="20">
        <f t="shared" si="66"/>
        <v>0</v>
      </c>
      <c r="DG52" s="20">
        <f t="shared" si="66"/>
        <v>0</v>
      </c>
      <c r="DH52" s="20">
        <f t="shared" si="66"/>
        <v>0</v>
      </c>
      <c r="DI52" s="20">
        <f t="shared" si="66"/>
        <v>0</v>
      </c>
      <c r="DJ52" s="20">
        <f t="shared" si="66"/>
        <v>0</v>
      </c>
      <c r="DK52" s="20">
        <f t="shared" si="66"/>
        <v>0</v>
      </c>
      <c r="DL52" s="20">
        <f t="shared" si="66"/>
        <v>0</v>
      </c>
      <c r="DM52" s="20">
        <f>SUM(DM47:DM51)</f>
        <v>0</v>
      </c>
      <c r="DN52" s="20">
        <f>SUM(DN47:DN51)</f>
        <v>58</v>
      </c>
      <c r="DO52" s="20">
        <f>SUM(DO47:DO51)</f>
        <v>58</v>
      </c>
      <c r="DP52" s="20">
        <f>SUM(DP47:DP51)</f>
        <v>0</v>
      </c>
      <c r="DQ52" s="20">
        <f>SUM(DQ47:DQ51)</f>
        <v>0</v>
      </c>
      <c r="DR52" s="20">
        <f t="shared" ref="DR52:DW52" si="67">SUM(DR47:DR51)</f>
        <v>0</v>
      </c>
      <c r="DS52" s="20">
        <f t="shared" si="67"/>
        <v>0</v>
      </c>
      <c r="DT52" s="20">
        <f t="shared" si="67"/>
        <v>0</v>
      </c>
      <c r="DU52" s="20">
        <f t="shared" si="67"/>
        <v>0</v>
      </c>
      <c r="DV52" s="20">
        <f t="shared" si="67"/>
        <v>0</v>
      </c>
      <c r="DW52" s="20">
        <f t="shared" si="67"/>
        <v>0</v>
      </c>
      <c r="DX52" s="20">
        <f>SUM(DX47:DX51)</f>
        <v>0</v>
      </c>
      <c r="DY52" s="20">
        <f>SUM(DY47:DY51)</f>
        <v>0</v>
      </c>
      <c r="DZ52" s="20">
        <f>SUM(DZ47:DZ51)</f>
        <v>0</v>
      </c>
      <c r="EA52" s="20">
        <f>SUM(EA47:EA51)</f>
        <v>0</v>
      </c>
      <c r="EB52" s="20">
        <f t="shared" si="56"/>
        <v>0</v>
      </c>
      <c r="EC52" s="20">
        <f t="shared" ref="EC52:EH52" si="68">SUM(EC47:EC51)</f>
        <v>0</v>
      </c>
      <c r="ED52" s="20">
        <f t="shared" si="68"/>
        <v>0</v>
      </c>
      <c r="EE52" s="20">
        <f t="shared" si="68"/>
        <v>0</v>
      </c>
      <c r="EF52" s="20">
        <f t="shared" si="68"/>
        <v>0</v>
      </c>
      <c r="EG52" s="20">
        <f t="shared" si="68"/>
        <v>0</v>
      </c>
      <c r="EH52" s="20">
        <f t="shared" si="68"/>
        <v>0</v>
      </c>
      <c r="EI52" s="20">
        <f t="shared" ref="EI52:EN52" si="69">SUM(EI47:EI51)</f>
        <v>0</v>
      </c>
      <c r="EJ52" s="20">
        <f t="shared" si="69"/>
        <v>0</v>
      </c>
      <c r="EK52" s="20">
        <f t="shared" si="69"/>
        <v>0</v>
      </c>
      <c r="EL52" s="20">
        <f t="shared" si="69"/>
        <v>0</v>
      </c>
      <c r="EM52" s="20">
        <f t="shared" si="69"/>
        <v>0</v>
      </c>
      <c r="EN52" s="20">
        <f t="shared" si="69"/>
        <v>0</v>
      </c>
      <c r="EO52" s="20">
        <f t="shared" si="57"/>
        <v>0</v>
      </c>
      <c r="EP52" s="20">
        <f t="shared" ref="EP52:FA52" si="70">SUM(EP47:EP51)</f>
        <v>0</v>
      </c>
      <c r="EQ52" s="20">
        <f t="shared" si="70"/>
        <v>0</v>
      </c>
      <c r="ER52" s="20">
        <f t="shared" si="70"/>
        <v>0</v>
      </c>
      <c r="ES52" s="20">
        <f t="shared" si="70"/>
        <v>0</v>
      </c>
      <c r="ET52" s="20">
        <f t="shared" si="70"/>
        <v>0</v>
      </c>
      <c r="EU52" s="20">
        <f t="shared" si="70"/>
        <v>0</v>
      </c>
      <c r="EV52" s="20">
        <f t="shared" si="70"/>
        <v>0</v>
      </c>
      <c r="EW52" s="20">
        <f t="shared" si="70"/>
        <v>0</v>
      </c>
      <c r="EX52" s="20">
        <f t="shared" si="70"/>
        <v>0</v>
      </c>
      <c r="EY52" s="20">
        <f t="shared" si="70"/>
        <v>0</v>
      </c>
      <c r="EZ52" s="20">
        <f t="shared" si="70"/>
        <v>0</v>
      </c>
      <c r="FA52" s="20">
        <f t="shared" si="70"/>
        <v>0</v>
      </c>
      <c r="FB52" s="20">
        <f t="shared" si="58"/>
        <v>0</v>
      </c>
      <c r="FC52" s="20">
        <f t="shared" ref="FC52:FN52" si="71">SUM(FC47:FC51)</f>
        <v>0</v>
      </c>
      <c r="FD52" s="20">
        <f t="shared" si="71"/>
        <v>0</v>
      </c>
      <c r="FE52" s="20">
        <f t="shared" si="71"/>
        <v>0</v>
      </c>
      <c r="FF52" s="20">
        <f t="shared" si="71"/>
        <v>0</v>
      </c>
      <c r="FG52" s="20">
        <f t="shared" si="71"/>
        <v>0</v>
      </c>
      <c r="FH52" s="20">
        <f t="shared" si="71"/>
        <v>0</v>
      </c>
      <c r="FI52" s="20">
        <f t="shared" si="71"/>
        <v>0</v>
      </c>
      <c r="FJ52" s="20">
        <f t="shared" si="71"/>
        <v>0</v>
      </c>
      <c r="FK52" s="20">
        <f t="shared" si="71"/>
        <v>0</v>
      </c>
      <c r="FL52" s="20">
        <f t="shared" si="71"/>
        <v>0</v>
      </c>
      <c r="FM52" s="20">
        <f t="shared" si="71"/>
        <v>0</v>
      </c>
      <c r="FN52" s="20">
        <f t="shared" si="71"/>
        <v>0</v>
      </c>
      <c r="FO52" s="20">
        <f t="shared" si="59"/>
        <v>0</v>
      </c>
      <c r="FP52" s="20">
        <f t="shared" ref="FP52:GA52" si="72">SUM(FP47:FP51)</f>
        <v>0</v>
      </c>
      <c r="FQ52" s="20">
        <f t="shared" si="72"/>
        <v>0</v>
      </c>
      <c r="FR52" s="20">
        <f t="shared" si="72"/>
        <v>0</v>
      </c>
      <c r="FS52" s="20">
        <f t="shared" si="72"/>
        <v>0</v>
      </c>
      <c r="FT52" s="20">
        <f t="shared" si="72"/>
        <v>0</v>
      </c>
      <c r="FU52" s="20">
        <f t="shared" ref="FU52" si="73">SUM(FU47:FU51)</f>
        <v>0</v>
      </c>
      <c r="FV52" s="20">
        <f t="shared" si="72"/>
        <v>0</v>
      </c>
      <c r="FW52" s="20">
        <f t="shared" si="72"/>
        <v>0</v>
      </c>
      <c r="FX52" s="20">
        <f t="shared" si="72"/>
        <v>0</v>
      </c>
      <c r="FY52" s="20">
        <f t="shared" si="72"/>
        <v>0</v>
      </c>
      <c r="FZ52" s="20">
        <f t="shared" si="72"/>
        <v>0</v>
      </c>
      <c r="GA52" s="20">
        <f t="shared" si="72"/>
        <v>0</v>
      </c>
      <c r="GB52" s="20">
        <f t="shared" si="60"/>
        <v>0</v>
      </c>
      <c r="GC52" s="20">
        <f t="shared" ref="GC52:GN52" si="74">SUM(GC47:GC51)</f>
        <v>0</v>
      </c>
      <c r="GD52" s="20">
        <f t="shared" si="74"/>
        <v>0</v>
      </c>
      <c r="GE52" s="20">
        <f t="shared" si="74"/>
        <v>0</v>
      </c>
      <c r="GF52" s="20">
        <f t="shared" si="74"/>
        <v>0</v>
      </c>
      <c r="GG52" s="20">
        <v>0</v>
      </c>
      <c r="GH52" s="20">
        <f t="shared" si="74"/>
        <v>0</v>
      </c>
      <c r="GI52" s="20">
        <f t="shared" si="74"/>
        <v>0</v>
      </c>
      <c r="GJ52" s="20">
        <f t="shared" si="74"/>
        <v>0</v>
      </c>
      <c r="GK52" s="20">
        <f t="shared" si="74"/>
        <v>0</v>
      </c>
      <c r="GL52" s="20">
        <f t="shared" si="74"/>
        <v>0</v>
      </c>
      <c r="GM52" s="20">
        <f t="shared" si="74"/>
        <v>0</v>
      </c>
      <c r="GN52" s="20">
        <f t="shared" si="74"/>
        <v>0</v>
      </c>
      <c r="GO52" s="20">
        <f t="shared" si="61"/>
        <v>0</v>
      </c>
    </row>
    <row r="53" spans="1:197" s="44" customFormat="1" ht="15.9" customHeight="1">
      <c r="A53" s="52"/>
      <c r="B53" s="43"/>
      <c r="C53" s="42">
        <f t="shared" ref="C53:AH53" si="75">+C52/1000</f>
        <v>0</v>
      </c>
      <c r="D53" s="42">
        <f t="shared" si="75"/>
        <v>0</v>
      </c>
      <c r="E53" s="42">
        <f t="shared" si="75"/>
        <v>0</v>
      </c>
      <c r="F53" s="42">
        <f t="shared" si="75"/>
        <v>0</v>
      </c>
      <c r="G53" s="42">
        <f t="shared" si="75"/>
        <v>0</v>
      </c>
      <c r="H53" s="42">
        <f t="shared" si="75"/>
        <v>0</v>
      </c>
      <c r="I53" s="42">
        <f t="shared" si="75"/>
        <v>0</v>
      </c>
      <c r="J53" s="42">
        <f t="shared" si="75"/>
        <v>0</v>
      </c>
      <c r="K53" s="42">
        <f t="shared" si="75"/>
        <v>0</v>
      </c>
      <c r="L53" s="42">
        <f t="shared" si="75"/>
        <v>0</v>
      </c>
      <c r="M53" s="42">
        <f t="shared" si="75"/>
        <v>0</v>
      </c>
      <c r="N53" s="42">
        <f t="shared" si="75"/>
        <v>0</v>
      </c>
      <c r="O53" s="42">
        <f t="shared" si="75"/>
        <v>0</v>
      </c>
      <c r="P53" s="42">
        <f t="shared" si="75"/>
        <v>0</v>
      </c>
      <c r="Q53" s="42">
        <f t="shared" si="75"/>
        <v>0</v>
      </c>
      <c r="R53" s="42">
        <f t="shared" si="75"/>
        <v>0</v>
      </c>
      <c r="S53" s="42">
        <f t="shared" si="75"/>
        <v>0</v>
      </c>
      <c r="T53" s="42">
        <f t="shared" si="75"/>
        <v>0</v>
      </c>
      <c r="U53" s="42">
        <f t="shared" si="75"/>
        <v>0</v>
      </c>
      <c r="V53" s="42">
        <f t="shared" si="75"/>
        <v>0</v>
      </c>
      <c r="W53" s="42">
        <f t="shared" si="75"/>
        <v>0</v>
      </c>
      <c r="X53" s="42">
        <f t="shared" si="75"/>
        <v>0</v>
      </c>
      <c r="Y53" s="42">
        <f t="shared" si="75"/>
        <v>0</v>
      </c>
      <c r="Z53" s="42">
        <f t="shared" si="75"/>
        <v>0</v>
      </c>
      <c r="AA53" s="42">
        <f t="shared" si="75"/>
        <v>0</v>
      </c>
      <c r="AB53" s="42">
        <f t="shared" si="75"/>
        <v>0</v>
      </c>
      <c r="AC53" s="42">
        <f t="shared" si="75"/>
        <v>0</v>
      </c>
      <c r="AD53" s="42">
        <f t="shared" si="75"/>
        <v>0</v>
      </c>
      <c r="AE53" s="42">
        <f t="shared" si="75"/>
        <v>0</v>
      </c>
      <c r="AF53" s="42">
        <f t="shared" si="75"/>
        <v>0</v>
      </c>
      <c r="AG53" s="42">
        <f t="shared" si="75"/>
        <v>0</v>
      </c>
      <c r="AH53" s="42">
        <f t="shared" si="75"/>
        <v>0.128</v>
      </c>
      <c r="AI53" s="42">
        <f t="shared" ref="AI53:BN53" si="76">+AI52/1000</f>
        <v>0</v>
      </c>
      <c r="AJ53" s="42">
        <f t="shared" si="76"/>
        <v>0</v>
      </c>
      <c r="AK53" s="42">
        <f t="shared" si="76"/>
        <v>0</v>
      </c>
      <c r="AL53" s="42">
        <f t="shared" si="76"/>
        <v>0</v>
      </c>
      <c r="AM53" s="42">
        <f t="shared" si="76"/>
        <v>0</v>
      </c>
      <c r="AN53" s="42">
        <f t="shared" si="76"/>
        <v>0</v>
      </c>
      <c r="AO53" s="42">
        <f t="shared" si="76"/>
        <v>0.128</v>
      </c>
      <c r="AP53" s="42">
        <f t="shared" si="76"/>
        <v>0</v>
      </c>
      <c r="AQ53" s="42">
        <f t="shared" si="76"/>
        <v>0</v>
      </c>
      <c r="AR53" s="42">
        <f t="shared" si="76"/>
        <v>0</v>
      </c>
      <c r="AS53" s="42">
        <f t="shared" si="76"/>
        <v>0</v>
      </c>
      <c r="AT53" s="42">
        <f t="shared" si="76"/>
        <v>0</v>
      </c>
      <c r="AU53" s="42">
        <f t="shared" si="76"/>
        <v>0</v>
      </c>
      <c r="AV53" s="42">
        <f t="shared" si="76"/>
        <v>0</v>
      </c>
      <c r="AW53" s="42">
        <f t="shared" si="76"/>
        <v>0</v>
      </c>
      <c r="AX53" s="42">
        <f t="shared" si="76"/>
        <v>0.1198</v>
      </c>
      <c r="AY53" s="42">
        <f t="shared" si="76"/>
        <v>0</v>
      </c>
      <c r="AZ53" s="42">
        <f t="shared" si="76"/>
        <v>0</v>
      </c>
      <c r="BA53" s="42">
        <f t="shared" si="76"/>
        <v>0</v>
      </c>
      <c r="BB53" s="42">
        <f t="shared" si="76"/>
        <v>0.1198</v>
      </c>
      <c r="BC53" s="42">
        <f t="shared" si="76"/>
        <v>0</v>
      </c>
      <c r="BD53" s="42">
        <f t="shared" si="76"/>
        <v>0</v>
      </c>
      <c r="BE53" s="42">
        <f t="shared" si="76"/>
        <v>0</v>
      </c>
      <c r="BF53" s="42">
        <f t="shared" si="76"/>
        <v>0</v>
      </c>
      <c r="BG53" s="42">
        <f t="shared" si="76"/>
        <v>0</v>
      </c>
      <c r="BH53" s="42">
        <f t="shared" si="76"/>
        <v>0</v>
      </c>
      <c r="BI53" s="42">
        <f t="shared" si="76"/>
        <v>0</v>
      </c>
      <c r="BJ53" s="42">
        <f t="shared" si="76"/>
        <v>0</v>
      </c>
      <c r="BK53" s="42">
        <f t="shared" si="76"/>
        <v>0</v>
      </c>
      <c r="BL53" s="42">
        <f t="shared" si="76"/>
        <v>0</v>
      </c>
      <c r="BM53" s="42">
        <f t="shared" si="76"/>
        <v>0</v>
      </c>
      <c r="BN53" s="42">
        <f t="shared" si="76"/>
        <v>0</v>
      </c>
      <c r="BO53" s="42">
        <f t="shared" ref="BO53:BY53" si="77">+BO52/1000</f>
        <v>0</v>
      </c>
      <c r="BP53" s="42">
        <f t="shared" si="77"/>
        <v>0</v>
      </c>
      <c r="BQ53" s="42">
        <f t="shared" si="77"/>
        <v>0</v>
      </c>
      <c r="BR53" s="42">
        <f t="shared" si="77"/>
        <v>0</v>
      </c>
      <c r="BS53" s="42">
        <f t="shared" si="77"/>
        <v>0</v>
      </c>
      <c r="BT53" s="42">
        <f t="shared" si="77"/>
        <v>0</v>
      </c>
      <c r="BU53" s="42">
        <f t="shared" si="77"/>
        <v>0</v>
      </c>
      <c r="BV53" s="42">
        <f t="shared" si="77"/>
        <v>0</v>
      </c>
      <c r="BW53" s="42">
        <f t="shared" si="77"/>
        <v>0</v>
      </c>
      <c r="BX53" s="42">
        <f t="shared" si="77"/>
        <v>0</v>
      </c>
      <c r="BY53" s="42">
        <f t="shared" si="77"/>
        <v>0</v>
      </c>
    </row>
    <row r="54" spans="1:197" s="44" customFormat="1" ht="15.9" customHeight="1">
      <c r="A54" s="52"/>
      <c r="B54" s="43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  <c r="BF54" s="42"/>
      <c r="BG54" s="42"/>
      <c r="BH54" s="42"/>
      <c r="BI54" s="42"/>
      <c r="BJ54" s="42"/>
      <c r="BK54" s="42"/>
      <c r="BL54" s="42"/>
      <c r="BM54" s="42"/>
      <c r="BN54" s="42"/>
      <c r="BO54" s="42"/>
      <c r="BP54" s="42"/>
      <c r="BQ54" s="42"/>
      <c r="BR54" s="42"/>
      <c r="BS54" s="42"/>
      <c r="BT54" s="42"/>
      <c r="BU54" s="42"/>
      <c r="BV54" s="42"/>
      <c r="BW54" s="42"/>
      <c r="BX54" s="42"/>
      <c r="BY54" s="42"/>
    </row>
    <row r="55" spans="1:197" ht="15.9" customHeight="1">
      <c r="A55" s="15" t="s">
        <v>91</v>
      </c>
      <c r="B55" s="15"/>
      <c r="BC55" s="11"/>
      <c r="BD55" s="11"/>
      <c r="BE55" s="11"/>
      <c r="BF55" s="11"/>
      <c r="BG55" s="11"/>
      <c r="BH55" s="11"/>
      <c r="BI55" s="11"/>
      <c r="BJ55" s="11"/>
      <c r="BK55" s="11"/>
    </row>
    <row r="56" spans="1:197" ht="4.5" customHeight="1">
      <c r="A56" s="15"/>
      <c r="B56" s="15"/>
    </row>
    <row r="57" spans="1:197" ht="15.9" customHeight="1">
      <c r="A57" s="15" t="s">
        <v>118</v>
      </c>
      <c r="B57" s="15"/>
      <c r="BC57" s="11"/>
      <c r="BD57" s="11"/>
      <c r="BE57" s="11"/>
      <c r="BF57" s="11"/>
      <c r="BG57" s="11"/>
      <c r="BH57" s="11"/>
      <c r="BI57" s="11"/>
      <c r="BJ57" s="11"/>
      <c r="BK57" s="11"/>
      <c r="CD57" s="11"/>
      <c r="CQ57" s="11"/>
      <c r="DD57" s="11"/>
    </row>
    <row r="58" spans="1:197" ht="15.9" customHeight="1">
      <c r="A58" s="15"/>
      <c r="B58" s="15"/>
    </row>
    <row r="59" spans="1:197" ht="15.9" customHeight="1">
      <c r="A59" s="77" t="s">
        <v>45</v>
      </c>
      <c r="B59" s="22"/>
      <c r="C59" s="75">
        <v>2011</v>
      </c>
      <c r="D59" s="75"/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9" t="s">
        <v>56</v>
      </c>
      <c r="P59" s="75">
        <v>2012</v>
      </c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9" t="s">
        <v>57</v>
      </c>
      <c r="AC59" s="75">
        <v>2013</v>
      </c>
      <c r="AD59" s="75"/>
      <c r="AE59" s="75"/>
      <c r="AF59" s="75"/>
      <c r="AG59" s="75"/>
      <c r="AH59" s="75"/>
      <c r="AI59" s="75"/>
      <c r="AJ59" s="75"/>
      <c r="AK59" s="75"/>
      <c r="AL59" s="75"/>
      <c r="AM59" s="75"/>
      <c r="AN59" s="75"/>
      <c r="AO59" s="79" t="s">
        <v>58</v>
      </c>
      <c r="AP59" s="75">
        <v>2014</v>
      </c>
      <c r="AQ59" s="75"/>
      <c r="AR59" s="75"/>
      <c r="AS59" s="75"/>
      <c r="AT59" s="75"/>
      <c r="AU59" s="75"/>
      <c r="AV59" s="75"/>
      <c r="AW59" s="75"/>
      <c r="AX59" s="75"/>
      <c r="AY59" s="75"/>
      <c r="AZ59" s="75"/>
      <c r="BA59" s="75"/>
      <c r="BB59" s="79" t="s">
        <v>59</v>
      </c>
      <c r="BC59" s="75">
        <v>2015</v>
      </c>
      <c r="BD59" s="75"/>
      <c r="BE59" s="75"/>
      <c r="BF59" s="75"/>
      <c r="BG59" s="75"/>
      <c r="BH59" s="75"/>
      <c r="BI59" s="75"/>
      <c r="BJ59" s="75"/>
      <c r="BK59" s="75"/>
      <c r="BL59" s="75"/>
      <c r="BM59" s="75"/>
      <c r="BN59" s="75"/>
      <c r="BO59" s="79" t="s">
        <v>60</v>
      </c>
      <c r="BP59" s="75">
        <v>2016</v>
      </c>
      <c r="BQ59" s="75"/>
      <c r="BR59" s="75"/>
      <c r="BS59" s="75"/>
      <c r="BT59" s="75"/>
      <c r="BU59" s="75"/>
      <c r="BV59" s="75"/>
      <c r="BW59" s="75"/>
      <c r="BX59" s="75"/>
      <c r="BY59" s="75"/>
      <c r="BZ59" s="75"/>
      <c r="CA59" s="75"/>
      <c r="CB59" s="76" t="s">
        <v>61</v>
      </c>
      <c r="CC59" s="75">
        <v>2017</v>
      </c>
      <c r="CD59" s="75"/>
      <c r="CE59" s="75"/>
      <c r="CF59" s="75"/>
      <c r="CG59" s="75"/>
      <c r="CH59" s="75"/>
      <c r="CI59" s="75"/>
      <c r="CJ59" s="75"/>
      <c r="CK59" s="75"/>
      <c r="CL59" s="75"/>
      <c r="CM59" s="75"/>
      <c r="CN59" s="75"/>
      <c r="CO59" s="76" t="s">
        <v>62</v>
      </c>
      <c r="CP59" s="75">
        <v>2018</v>
      </c>
      <c r="CQ59" s="75"/>
      <c r="CR59" s="75"/>
      <c r="CS59" s="75"/>
      <c r="CT59" s="75"/>
      <c r="CU59" s="75"/>
      <c r="CV59" s="75"/>
      <c r="CW59" s="75"/>
      <c r="CX59" s="75"/>
      <c r="CY59" s="75"/>
      <c r="CZ59" s="75"/>
      <c r="DA59" s="75"/>
      <c r="DB59" s="76" t="s">
        <v>63</v>
      </c>
      <c r="DC59" s="75">
        <v>2019</v>
      </c>
      <c r="DD59" s="75"/>
      <c r="DE59" s="75"/>
      <c r="DF59" s="75"/>
      <c r="DG59" s="75"/>
      <c r="DH59" s="75"/>
      <c r="DI59" s="75"/>
      <c r="DJ59" s="75"/>
      <c r="DK59" s="75"/>
      <c r="DL59" s="75"/>
      <c r="DM59" s="75"/>
      <c r="DN59" s="75"/>
      <c r="DO59" s="76" t="s">
        <v>64</v>
      </c>
      <c r="DP59" s="75">
        <v>2020</v>
      </c>
      <c r="DQ59" s="75"/>
      <c r="DR59" s="75"/>
      <c r="DS59" s="75"/>
      <c r="DT59" s="75"/>
      <c r="DU59" s="75"/>
      <c r="DV59" s="75"/>
      <c r="DW59" s="75"/>
      <c r="DX59" s="75"/>
      <c r="DY59" s="75"/>
      <c r="DZ59" s="75"/>
      <c r="EA59" s="75"/>
      <c r="EB59" s="76" t="s">
        <v>65</v>
      </c>
      <c r="EC59" s="75">
        <v>2021</v>
      </c>
      <c r="ED59" s="75"/>
      <c r="EE59" s="75"/>
      <c r="EF59" s="75"/>
      <c r="EG59" s="75"/>
      <c r="EH59" s="75"/>
      <c r="EI59" s="75"/>
      <c r="EJ59" s="75"/>
      <c r="EK59" s="75"/>
      <c r="EL59" s="75"/>
      <c r="EM59" s="75"/>
      <c r="EN59" s="75"/>
      <c r="EO59" s="76" t="s">
        <v>66</v>
      </c>
      <c r="EP59" s="75">
        <v>2022</v>
      </c>
      <c r="EQ59" s="75"/>
      <c r="ER59" s="75"/>
      <c r="ES59" s="75"/>
      <c r="ET59" s="75"/>
      <c r="EU59" s="75"/>
      <c r="EV59" s="75"/>
      <c r="EW59" s="75"/>
      <c r="EX59" s="75"/>
      <c r="EY59" s="75"/>
      <c r="EZ59" s="75"/>
      <c r="FA59" s="75"/>
      <c r="FB59" s="76" t="s">
        <v>67</v>
      </c>
      <c r="FC59" s="75">
        <v>2023</v>
      </c>
      <c r="FD59" s="75"/>
      <c r="FE59" s="75"/>
      <c r="FF59" s="75"/>
      <c r="FG59" s="75"/>
      <c r="FH59" s="75"/>
      <c r="FI59" s="75"/>
      <c r="FJ59" s="75"/>
      <c r="FK59" s="75"/>
      <c r="FL59" s="75"/>
      <c r="FM59" s="75"/>
      <c r="FN59" s="75"/>
      <c r="FO59" s="76" t="s">
        <v>68</v>
      </c>
      <c r="FP59" s="75">
        <v>2024</v>
      </c>
      <c r="FQ59" s="75"/>
      <c r="FR59" s="75"/>
      <c r="FS59" s="75"/>
      <c r="FT59" s="75"/>
      <c r="FU59" s="75"/>
      <c r="FV59" s="75"/>
      <c r="FW59" s="75"/>
      <c r="FX59" s="75"/>
      <c r="FY59" s="75"/>
      <c r="FZ59" s="75"/>
      <c r="GA59" s="75"/>
      <c r="GB59" s="76" t="s">
        <v>69</v>
      </c>
      <c r="GC59" s="75">
        <v>2025</v>
      </c>
      <c r="GD59" s="75"/>
      <c r="GE59" s="75"/>
      <c r="GF59" s="75"/>
      <c r="GG59" s="75"/>
      <c r="GH59" s="75"/>
      <c r="GI59" s="75"/>
      <c r="GJ59" s="75"/>
      <c r="GK59" s="75"/>
      <c r="GL59" s="75"/>
      <c r="GM59" s="75"/>
      <c r="GN59" s="75"/>
      <c r="GO59" s="76" t="s">
        <v>70</v>
      </c>
    </row>
    <row r="60" spans="1:197" ht="15.9" customHeight="1">
      <c r="A60" s="78"/>
      <c r="B60" s="23"/>
      <c r="C60" s="16" t="s">
        <v>71</v>
      </c>
      <c r="D60" s="16" t="s">
        <v>72</v>
      </c>
      <c r="E60" s="16" t="s">
        <v>73</v>
      </c>
      <c r="F60" s="16" t="s">
        <v>74</v>
      </c>
      <c r="G60" s="16" t="s">
        <v>75</v>
      </c>
      <c r="H60" s="16" t="s">
        <v>76</v>
      </c>
      <c r="I60" s="16" t="s">
        <v>77</v>
      </c>
      <c r="J60" s="16" t="s">
        <v>78</v>
      </c>
      <c r="K60" s="16" t="s">
        <v>79</v>
      </c>
      <c r="L60" s="16" t="s">
        <v>80</v>
      </c>
      <c r="M60" s="16" t="s">
        <v>81</v>
      </c>
      <c r="N60" s="16" t="s">
        <v>82</v>
      </c>
      <c r="O60" s="80"/>
      <c r="P60" s="16" t="s">
        <v>71</v>
      </c>
      <c r="Q60" s="16" t="s">
        <v>72</v>
      </c>
      <c r="R60" s="16" t="s">
        <v>73</v>
      </c>
      <c r="S60" s="16" t="s">
        <v>74</v>
      </c>
      <c r="T60" s="16" t="s">
        <v>75</v>
      </c>
      <c r="U60" s="16" t="s">
        <v>76</v>
      </c>
      <c r="V60" s="16" t="s">
        <v>77</v>
      </c>
      <c r="W60" s="16" t="s">
        <v>78</v>
      </c>
      <c r="X60" s="16" t="s">
        <v>79</v>
      </c>
      <c r="Y60" s="16" t="s">
        <v>80</v>
      </c>
      <c r="Z60" s="16" t="s">
        <v>81</v>
      </c>
      <c r="AA60" s="16" t="s">
        <v>82</v>
      </c>
      <c r="AB60" s="80"/>
      <c r="AC60" s="16" t="s">
        <v>71</v>
      </c>
      <c r="AD60" s="16" t="s">
        <v>72</v>
      </c>
      <c r="AE60" s="16" t="s">
        <v>73</v>
      </c>
      <c r="AF60" s="16" t="s">
        <v>74</v>
      </c>
      <c r="AG60" s="16" t="s">
        <v>75</v>
      </c>
      <c r="AH60" s="16" t="s">
        <v>76</v>
      </c>
      <c r="AI60" s="16" t="s">
        <v>77</v>
      </c>
      <c r="AJ60" s="16" t="s">
        <v>78</v>
      </c>
      <c r="AK60" s="16" t="s">
        <v>79</v>
      </c>
      <c r="AL60" s="16" t="s">
        <v>80</v>
      </c>
      <c r="AM60" s="16" t="s">
        <v>81</v>
      </c>
      <c r="AN60" s="16" t="s">
        <v>82</v>
      </c>
      <c r="AO60" s="80"/>
      <c r="AP60" s="16" t="s">
        <v>71</v>
      </c>
      <c r="AQ60" s="16" t="s">
        <v>72</v>
      </c>
      <c r="AR60" s="16" t="s">
        <v>73</v>
      </c>
      <c r="AS60" s="16" t="s">
        <v>74</v>
      </c>
      <c r="AT60" s="16" t="s">
        <v>75</v>
      </c>
      <c r="AU60" s="16" t="s">
        <v>76</v>
      </c>
      <c r="AV60" s="16" t="s">
        <v>77</v>
      </c>
      <c r="AW60" s="16" t="s">
        <v>78</v>
      </c>
      <c r="AX60" s="16" t="s">
        <v>79</v>
      </c>
      <c r="AY60" s="16" t="s">
        <v>80</v>
      </c>
      <c r="AZ60" s="16" t="s">
        <v>81</v>
      </c>
      <c r="BA60" s="16" t="s">
        <v>82</v>
      </c>
      <c r="BB60" s="80"/>
      <c r="BC60" s="16" t="s">
        <v>71</v>
      </c>
      <c r="BD60" s="16" t="s">
        <v>72</v>
      </c>
      <c r="BE60" s="16" t="s">
        <v>73</v>
      </c>
      <c r="BF60" s="16" t="s">
        <v>74</v>
      </c>
      <c r="BG60" s="16" t="s">
        <v>75</v>
      </c>
      <c r="BH60" s="16" t="s">
        <v>76</v>
      </c>
      <c r="BI60" s="16" t="s">
        <v>77</v>
      </c>
      <c r="BJ60" s="16" t="s">
        <v>78</v>
      </c>
      <c r="BK60" s="16" t="s">
        <v>79</v>
      </c>
      <c r="BL60" s="16" t="s">
        <v>80</v>
      </c>
      <c r="BM60" s="16" t="s">
        <v>81</v>
      </c>
      <c r="BN60" s="16" t="s">
        <v>82</v>
      </c>
      <c r="BO60" s="80"/>
      <c r="BP60" s="16" t="s">
        <v>71</v>
      </c>
      <c r="BQ60" s="16" t="s">
        <v>72</v>
      </c>
      <c r="BR60" s="16" t="s">
        <v>73</v>
      </c>
      <c r="BS60" s="16" t="s">
        <v>74</v>
      </c>
      <c r="BT60" s="16" t="s">
        <v>75</v>
      </c>
      <c r="BU60" s="16" t="s">
        <v>76</v>
      </c>
      <c r="BV60" s="16" t="s">
        <v>77</v>
      </c>
      <c r="BW60" s="16" t="s">
        <v>78</v>
      </c>
      <c r="BX60" s="16" t="s">
        <v>79</v>
      </c>
      <c r="BY60" s="16" t="s">
        <v>80</v>
      </c>
      <c r="BZ60" s="16" t="s">
        <v>81</v>
      </c>
      <c r="CA60" s="16" t="s">
        <v>82</v>
      </c>
      <c r="CB60" s="76"/>
      <c r="CC60" s="16" t="s">
        <v>71</v>
      </c>
      <c r="CD60" s="16" t="s">
        <v>72</v>
      </c>
      <c r="CE60" s="16" t="s">
        <v>73</v>
      </c>
      <c r="CF60" s="16" t="s">
        <v>74</v>
      </c>
      <c r="CG60" s="16" t="s">
        <v>75</v>
      </c>
      <c r="CH60" s="16" t="s">
        <v>76</v>
      </c>
      <c r="CI60" s="16" t="s">
        <v>77</v>
      </c>
      <c r="CJ60" s="16" t="s">
        <v>78</v>
      </c>
      <c r="CK60" s="16" t="s">
        <v>79</v>
      </c>
      <c r="CL60" s="16" t="s">
        <v>80</v>
      </c>
      <c r="CM60" s="16" t="s">
        <v>81</v>
      </c>
      <c r="CN60" s="16" t="s">
        <v>82</v>
      </c>
      <c r="CO60" s="76"/>
      <c r="CP60" s="16" t="s">
        <v>71</v>
      </c>
      <c r="CQ60" s="16" t="s">
        <v>72</v>
      </c>
      <c r="CR60" s="16" t="s">
        <v>73</v>
      </c>
      <c r="CS60" s="16" t="s">
        <v>74</v>
      </c>
      <c r="CT60" s="16" t="s">
        <v>75</v>
      </c>
      <c r="CU60" s="16" t="s">
        <v>76</v>
      </c>
      <c r="CV60" s="16" t="s">
        <v>77</v>
      </c>
      <c r="CW60" s="16" t="s">
        <v>78</v>
      </c>
      <c r="CX60" s="16" t="s">
        <v>79</v>
      </c>
      <c r="CY60" s="16" t="s">
        <v>80</v>
      </c>
      <c r="CZ60" s="16" t="s">
        <v>81</v>
      </c>
      <c r="DA60" s="16" t="s">
        <v>82</v>
      </c>
      <c r="DB60" s="76"/>
      <c r="DC60" s="16" t="s">
        <v>71</v>
      </c>
      <c r="DD60" s="16" t="s">
        <v>72</v>
      </c>
      <c r="DE60" s="16" t="s">
        <v>73</v>
      </c>
      <c r="DF60" s="16" t="s">
        <v>74</v>
      </c>
      <c r="DG60" s="16" t="s">
        <v>75</v>
      </c>
      <c r="DH60" s="16" t="s">
        <v>76</v>
      </c>
      <c r="DI60" s="16" t="s">
        <v>77</v>
      </c>
      <c r="DJ60" s="16" t="s">
        <v>78</v>
      </c>
      <c r="DK60" s="16" t="s">
        <v>79</v>
      </c>
      <c r="DL60" s="16" t="s">
        <v>80</v>
      </c>
      <c r="DM60" s="16" t="s">
        <v>81</v>
      </c>
      <c r="DN60" s="16" t="s">
        <v>82</v>
      </c>
      <c r="DO60" s="76"/>
      <c r="DP60" s="16" t="s">
        <v>71</v>
      </c>
      <c r="DQ60" s="16" t="s">
        <v>72</v>
      </c>
      <c r="DR60" s="16" t="s">
        <v>73</v>
      </c>
      <c r="DS60" s="16" t="s">
        <v>74</v>
      </c>
      <c r="DT60" s="16" t="s">
        <v>75</v>
      </c>
      <c r="DU60" s="16" t="s">
        <v>76</v>
      </c>
      <c r="DV60" s="16" t="s">
        <v>77</v>
      </c>
      <c r="DW60" s="16" t="s">
        <v>78</v>
      </c>
      <c r="DX60" s="16" t="s">
        <v>79</v>
      </c>
      <c r="DY60" s="16" t="s">
        <v>80</v>
      </c>
      <c r="DZ60" s="16" t="s">
        <v>81</v>
      </c>
      <c r="EA60" s="16" t="s">
        <v>82</v>
      </c>
      <c r="EB60" s="76"/>
      <c r="EC60" s="16" t="s">
        <v>71</v>
      </c>
      <c r="ED60" s="16" t="s">
        <v>72</v>
      </c>
      <c r="EE60" s="16" t="s">
        <v>73</v>
      </c>
      <c r="EF60" s="16" t="s">
        <v>74</v>
      </c>
      <c r="EG60" s="16" t="s">
        <v>75</v>
      </c>
      <c r="EH60" s="16" t="s">
        <v>76</v>
      </c>
      <c r="EI60" s="16" t="s">
        <v>77</v>
      </c>
      <c r="EJ60" s="16" t="s">
        <v>78</v>
      </c>
      <c r="EK60" s="16" t="s">
        <v>79</v>
      </c>
      <c r="EL60" s="16" t="s">
        <v>80</v>
      </c>
      <c r="EM60" s="16" t="s">
        <v>81</v>
      </c>
      <c r="EN60" s="16" t="s">
        <v>82</v>
      </c>
      <c r="EO60" s="76"/>
      <c r="EP60" s="16" t="s">
        <v>71</v>
      </c>
      <c r="EQ60" s="16" t="s">
        <v>72</v>
      </c>
      <c r="ER60" s="16" t="s">
        <v>73</v>
      </c>
      <c r="ES60" s="16" t="s">
        <v>74</v>
      </c>
      <c r="ET60" s="16" t="s">
        <v>75</v>
      </c>
      <c r="EU60" s="16" t="s">
        <v>76</v>
      </c>
      <c r="EV60" s="16" t="s">
        <v>77</v>
      </c>
      <c r="EW60" s="16" t="s">
        <v>78</v>
      </c>
      <c r="EX60" s="16" t="s">
        <v>79</v>
      </c>
      <c r="EY60" s="16" t="s">
        <v>80</v>
      </c>
      <c r="EZ60" s="16" t="s">
        <v>81</v>
      </c>
      <c r="FA60" s="16" t="s">
        <v>82</v>
      </c>
      <c r="FB60" s="76"/>
      <c r="FC60" s="16" t="s">
        <v>71</v>
      </c>
      <c r="FD60" s="16" t="s">
        <v>72</v>
      </c>
      <c r="FE60" s="16" t="s">
        <v>73</v>
      </c>
      <c r="FF60" s="16" t="s">
        <v>74</v>
      </c>
      <c r="FG60" s="16" t="s">
        <v>75</v>
      </c>
      <c r="FH60" s="16" t="s">
        <v>76</v>
      </c>
      <c r="FI60" s="16" t="s">
        <v>77</v>
      </c>
      <c r="FJ60" s="16" t="s">
        <v>78</v>
      </c>
      <c r="FK60" s="16" t="s">
        <v>79</v>
      </c>
      <c r="FL60" s="16" t="s">
        <v>80</v>
      </c>
      <c r="FM60" s="16" t="s">
        <v>81</v>
      </c>
      <c r="FN60" s="16" t="s">
        <v>82</v>
      </c>
      <c r="FO60" s="76"/>
      <c r="FP60" s="16" t="s">
        <v>71</v>
      </c>
      <c r="FQ60" s="16" t="s">
        <v>72</v>
      </c>
      <c r="FR60" s="16" t="s">
        <v>73</v>
      </c>
      <c r="FS60" s="16" t="s">
        <v>74</v>
      </c>
      <c r="FT60" s="16" t="s">
        <v>75</v>
      </c>
      <c r="FU60" s="16" t="s">
        <v>76</v>
      </c>
      <c r="FV60" s="16" t="s">
        <v>77</v>
      </c>
      <c r="FW60" s="16" t="s">
        <v>78</v>
      </c>
      <c r="FX60" s="16" t="s">
        <v>79</v>
      </c>
      <c r="FY60" s="16" t="s">
        <v>80</v>
      </c>
      <c r="FZ60" s="16" t="s">
        <v>81</v>
      </c>
      <c r="GA60" s="16" t="s">
        <v>82</v>
      </c>
      <c r="GB60" s="76"/>
      <c r="GC60" s="16" t="s">
        <v>71</v>
      </c>
      <c r="GD60" s="16" t="s">
        <v>72</v>
      </c>
      <c r="GE60" s="16" t="s">
        <v>73</v>
      </c>
      <c r="GF60" s="16" t="s">
        <v>74</v>
      </c>
      <c r="GG60" s="16" t="s">
        <v>75</v>
      </c>
      <c r="GH60" s="16" t="s">
        <v>76</v>
      </c>
      <c r="GI60" s="16" t="s">
        <v>77</v>
      </c>
      <c r="GJ60" s="16" t="s">
        <v>78</v>
      </c>
      <c r="GK60" s="16" t="s">
        <v>79</v>
      </c>
      <c r="GL60" s="16" t="s">
        <v>80</v>
      </c>
      <c r="GM60" s="16" t="s">
        <v>81</v>
      </c>
      <c r="GN60" s="16" t="s">
        <v>82</v>
      </c>
      <c r="GO60" s="76"/>
    </row>
    <row r="61" spans="1:197" ht="15.9" customHeight="1">
      <c r="A61" s="17" t="s">
        <v>127</v>
      </c>
      <c r="B61" s="17" t="s">
        <v>18</v>
      </c>
      <c r="C61" s="18">
        <v>957</v>
      </c>
      <c r="D61" s="18">
        <v>963</v>
      </c>
      <c r="E61" s="18">
        <v>1031</v>
      </c>
      <c r="F61" s="18">
        <v>1035</v>
      </c>
      <c r="G61" s="18">
        <v>1114</v>
      </c>
      <c r="H61" s="18">
        <v>1007</v>
      </c>
      <c r="I61" s="18">
        <v>1091</v>
      </c>
      <c r="J61" s="18">
        <v>1203</v>
      </c>
      <c r="K61" s="18">
        <v>1245</v>
      </c>
      <c r="L61" s="18">
        <v>1250</v>
      </c>
      <c r="M61" s="18">
        <v>1232</v>
      </c>
      <c r="N61" s="18">
        <v>1143</v>
      </c>
      <c r="O61" s="18">
        <f>SUM(C61:N61)</f>
        <v>13271</v>
      </c>
      <c r="P61" s="18">
        <v>1151</v>
      </c>
      <c r="Q61" s="18">
        <v>1093</v>
      </c>
      <c r="R61" s="18">
        <v>1178</v>
      </c>
      <c r="S61" s="18">
        <v>1075</v>
      </c>
      <c r="T61" s="18">
        <v>1200</v>
      </c>
      <c r="U61" s="18">
        <v>1098</v>
      </c>
      <c r="V61" s="18">
        <v>1195</v>
      </c>
      <c r="W61" s="18">
        <v>1221</v>
      </c>
      <c r="X61" s="18">
        <v>1096</v>
      </c>
      <c r="Y61" s="18">
        <v>1147</v>
      </c>
      <c r="Z61" s="18">
        <v>1108</v>
      </c>
      <c r="AA61" s="18">
        <v>1113</v>
      </c>
      <c r="AB61" s="18">
        <f>SUM(P61:AA61)</f>
        <v>13675</v>
      </c>
      <c r="AC61" s="18">
        <v>1174</v>
      </c>
      <c r="AD61" s="18">
        <v>1051</v>
      </c>
      <c r="AE61" s="18">
        <v>1111</v>
      </c>
      <c r="AF61" s="18">
        <v>1074</v>
      </c>
      <c r="AG61" s="18">
        <v>1131</v>
      </c>
      <c r="AH61" s="18">
        <v>1044</v>
      </c>
      <c r="AI61" s="18">
        <v>1248</v>
      </c>
      <c r="AJ61" s="18">
        <v>1377</v>
      </c>
      <c r="AK61" s="18">
        <v>1377</v>
      </c>
      <c r="AL61" s="18">
        <v>1379</v>
      </c>
      <c r="AM61" s="18">
        <v>1201</v>
      </c>
      <c r="AN61" s="18">
        <v>1152</v>
      </c>
      <c r="AO61" s="18">
        <f>SUM(AC61:AN61)</f>
        <v>14319</v>
      </c>
      <c r="AP61" s="18">
        <v>1107</v>
      </c>
      <c r="AQ61" s="18">
        <v>1041</v>
      </c>
      <c r="AR61" s="18">
        <v>1122</v>
      </c>
      <c r="AS61" s="18">
        <v>1094</v>
      </c>
      <c r="AT61" s="18">
        <v>1189</v>
      </c>
      <c r="AU61" s="18">
        <v>1106</v>
      </c>
      <c r="AV61" s="18">
        <v>1180</v>
      </c>
      <c r="AW61" s="18">
        <v>1315</v>
      </c>
      <c r="AX61" s="18">
        <v>1187</v>
      </c>
      <c r="AY61" s="18">
        <v>1318</v>
      </c>
      <c r="AZ61" s="18">
        <v>1186</v>
      </c>
      <c r="BA61" s="18">
        <v>1164</v>
      </c>
      <c r="BB61" s="18">
        <f>SUM(AP61:BA61)</f>
        <v>14009</v>
      </c>
      <c r="BC61" s="18">
        <v>1079</v>
      </c>
      <c r="BD61" s="18">
        <v>941</v>
      </c>
      <c r="BE61" s="18">
        <v>1047</v>
      </c>
      <c r="BF61" s="18">
        <v>1122</v>
      </c>
      <c r="BG61" s="18">
        <v>1242</v>
      </c>
      <c r="BH61" s="18">
        <v>1101</v>
      </c>
      <c r="BI61" s="18">
        <v>1284</v>
      </c>
      <c r="BJ61" s="18">
        <v>1420</v>
      </c>
      <c r="BK61" s="18">
        <v>1356</v>
      </c>
      <c r="BL61" s="18">
        <v>1306</v>
      </c>
      <c r="BM61" s="18">
        <v>1183</v>
      </c>
      <c r="BN61" s="18">
        <v>1173</v>
      </c>
      <c r="BO61" s="18">
        <f>SUM(BC61:BN61)</f>
        <v>14254</v>
      </c>
      <c r="BP61" s="18">
        <v>1138</v>
      </c>
      <c r="BQ61" s="18">
        <v>1007</v>
      </c>
      <c r="BR61" s="18">
        <v>1159</v>
      </c>
      <c r="BS61" s="18">
        <v>1188</v>
      </c>
      <c r="BT61" s="18">
        <v>1346</v>
      </c>
      <c r="BU61" s="18">
        <v>1187</v>
      </c>
      <c r="BV61" s="18">
        <v>1309</v>
      </c>
      <c r="BW61" s="18">
        <v>1392</v>
      </c>
      <c r="BX61" s="18">
        <v>1180</v>
      </c>
      <c r="BY61" s="18">
        <v>1288</v>
      </c>
      <c r="BZ61" s="18">
        <v>1123</v>
      </c>
      <c r="CA61" s="18">
        <v>1162</v>
      </c>
      <c r="CB61" s="18">
        <f>SUM(BP61:CA61)</f>
        <v>14479</v>
      </c>
      <c r="CC61" s="18">
        <v>959</v>
      </c>
      <c r="CD61" s="18">
        <v>929</v>
      </c>
      <c r="CE61" s="18">
        <v>973</v>
      </c>
      <c r="CF61" s="18">
        <v>994</v>
      </c>
      <c r="CG61" s="18">
        <v>1118</v>
      </c>
      <c r="CH61" s="18">
        <v>1130</v>
      </c>
      <c r="CI61" s="18">
        <v>1261</v>
      </c>
      <c r="CJ61" s="18">
        <v>1368</v>
      </c>
      <c r="CK61" s="18">
        <v>1308</v>
      </c>
      <c r="CL61" s="18">
        <v>1329</v>
      </c>
      <c r="CM61" s="18">
        <v>1232</v>
      </c>
      <c r="CN61" s="18">
        <v>1314</v>
      </c>
      <c r="CO61" s="18">
        <f>SUM(CC61:CN61)</f>
        <v>13915</v>
      </c>
      <c r="CP61" s="18">
        <v>1229</v>
      </c>
      <c r="CQ61" s="18">
        <v>1117</v>
      </c>
      <c r="CR61" s="18">
        <v>1253</v>
      </c>
      <c r="CS61" s="18">
        <v>1306</v>
      </c>
      <c r="CT61" s="18">
        <v>1384</v>
      </c>
      <c r="CU61" s="18">
        <v>1356</v>
      </c>
      <c r="CV61" s="18">
        <v>1605</v>
      </c>
      <c r="CW61" s="18">
        <v>1583</v>
      </c>
      <c r="CX61" s="18">
        <v>1314</v>
      </c>
      <c r="CY61" s="18">
        <v>1285</v>
      </c>
      <c r="CZ61" s="18">
        <v>1188</v>
      </c>
      <c r="DA61" s="18">
        <v>1131</v>
      </c>
      <c r="DB61" s="18">
        <f>SUM(CP61:DA61)</f>
        <v>15751</v>
      </c>
      <c r="DC61" s="18">
        <v>1037</v>
      </c>
      <c r="DD61" s="18">
        <v>1075</v>
      </c>
      <c r="DE61" s="18">
        <v>1151</v>
      </c>
      <c r="DF61" s="18">
        <v>1279</v>
      </c>
      <c r="DG61" s="18">
        <v>1486</v>
      </c>
      <c r="DH61" s="18">
        <v>1331</v>
      </c>
      <c r="DI61" s="18">
        <v>1436</v>
      </c>
      <c r="DJ61" s="18">
        <v>1509</v>
      </c>
      <c r="DK61" s="18">
        <v>1518</v>
      </c>
      <c r="DL61" s="18">
        <v>1136</v>
      </c>
      <c r="DM61" s="18">
        <v>1159</v>
      </c>
      <c r="DN61" s="18">
        <v>1194</v>
      </c>
      <c r="DO61" s="18">
        <f>SUM(DC61:DN61)</f>
        <v>15311</v>
      </c>
      <c r="DP61" s="18">
        <v>1209</v>
      </c>
      <c r="DQ61" s="18">
        <v>1109</v>
      </c>
      <c r="DR61" s="18">
        <v>683</v>
      </c>
      <c r="DS61" s="18">
        <v>110</v>
      </c>
      <c r="DT61" s="18">
        <v>110</v>
      </c>
      <c r="DU61" s="18">
        <v>84</v>
      </c>
      <c r="DV61" s="18">
        <v>202</v>
      </c>
      <c r="DW61" s="18">
        <v>246</v>
      </c>
      <c r="DX61" s="18">
        <v>256</v>
      </c>
      <c r="DY61" s="18">
        <v>494</v>
      </c>
      <c r="DZ61" s="18">
        <v>516</v>
      </c>
      <c r="EA61" s="18">
        <v>666</v>
      </c>
      <c r="EB61" s="18">
        <f t="shared" ref="EB61:EB66" si="78">SUM(DP61:EA61)</f>
        <v>5685</v>
      </c>
      <c r="EC61" s="18">
        <v>674</v>
      </c>
      <c r="ED61" s="18">
        <v>268</v>
      </c>
      <c r="EE61" s="18">
        <v>526</v>
      </c>
      <c r="EF61" s="18">
        <v>564</v>
      </c>
      <c r="EG61" s="18">
        <v>685</v>
      </c>
      <c r="EH61" s="18">
        <v>650</v>
      </c>
      <c r="EI61" s="18">
        <v>709</v>
      </c>
      <c r="EJ61" s="18">
        <v>760</v>
      </c>
      <c r="EK61" s="18">
        <v>727</v>
      </c>
      <c r="EL61" s="18">
        <v>795</v>
      </c>
      <c r="EM61" s="18">
        <v>852</v>
      </c>
      <c r="EN61" s="18">
        <v>823</v>
      </c>
      <c r="EO61" s="18">
        <f t="shared" ref="EO61:EO66" si="79">SUM(EC61:EN61)</f>
        <v>8033</v>
      </c>
      <c r="EP61" s="18">
        <v>766</v>
      </c>
      <c r="EQ61" s="18">
        <v>730</v>
      </c>
      <c r="ER61" s="18">
        <v>811</v>
      </c>
      <c r="ES61" s="18">
        <v>870</v>
      </c>
      <c r="ET61" s="18">
        <v>1066</v>
      </c>
      <c r="EU61" s="18">
        <v>1085</v>
      </c>
      <c r="EV61" s="18">
        <v>1195</v>
      </c>
      <c r="EW61" s="18">
        <v>1244</v>
      </c>
      <c r="EX61" s="18">
        <v>1207</v>
      </c>
      <c r="EY61" s="18">
        <v>1268</v>
      </c>
      <c r="EZ61" s="18">
        <v>1237</v>
      </c>
      <c r="FA61" s="18">
        <v>1028</v>
      </c>
      <c r="FB61" s="18">
        <f t="shared" ref="FB61:FB66" si="80">SUM(EP61:FA61)</f>
        <v>12507</v>
      </c>
      <c r="FC61" s="18">
        <v>943</v>
      </c>
      <c r="FD61" s="18">
        <v>1016</v>
      </c>
      <c r="FE61" s="18">
        <v>1080</v>
      </c>
      <c r="FF61" s="18">
        <v>1144</v>
      </c>
      <c r="FG61" s="18">
        <v>1194</v>
      </c>
      <c r="FH61" s="18">
        <v>1110</v>
      </c>
      <c r="FI61" s="18">
        <v>1238</v>
      </c>
      <c r="FJ61" s="18">
        <v>1281</v>
      </c>
      <c r="FK61" s="18">
        <v>1283</v>
      </c>
      <c r="FL61" s="18">
        <v>1292</v>
      </c>
      <c r="FM61" s="18">
        <v>1242</v>
      </c>
      <c r="FN61" s="18">
        <v>1313</v>
      </c>
      <c r="FO61" s="18">
        <f t="shared" ref="FO61:FO66" si="81">SUM(FC61:FN61)</f>
        <v>14136</v>
      </c>
      <c r="FP61" s="18">
        <v>1194</v>
      </c>
      <c r="FQ61" s="18">
        <v>1096</v>
      </c>
      <c r="FR61" s="18">
        <v>1164</v>
      </c>
      <c r="FS61" s="18">
        <v>1339</v>
      </c>
      <c r="FT61" s="18">
        <v>1322</v>
      </c>
      <c r="FU61" s="18">
        <v>1262</v>
      </c>
      <c r="FV61" s="18">
        <v>1418</v>
      </c>
      <c r="FW61" s="18">
        <v>1478</v>
      </c>
      <c r="FX61" s="18">
        <v>1441</v>
      </c>
      <c r="FY61" s="18">
        <v>1401</v>
      </c>
      <c r="FZ61" s="18">
        <v>1347</v>
      </c>
      <c r="GA61" s="18">
        <v>1349</v>
      </c>
      <c r="GB61" s="18">
        <f t="shared" ref="GB61:GB66" si="82">SUM(FP61:GA61)</f>
        <v>15811</v>
      </c>
      <c r="GC61" s="18">
        <v>1307</v>
      </c>
      <c r="GD61" s="18">
        <v>949</v>
      </c>
      <c r="GE61" s="18">
        <v>1292</v>
      </c>
      <c r="GF61" s="18">
        <v>1428</v>
      </c>
      <c r="GG61" s="18">
        <v>1460</v>
      </c>
      <c r="GH61" s="18">
        <v>1401</v>
      </c>
      <c r="GI61" s="18">
        <v>1467</v>
      </c>
      <c r="GJ61" s="18">
        <v>1501</v>
      </c>
      <c r="GK61" s="18">
        <v>1374</v>
      </c>
      <c r="GL61" s="18">
        <v>1370</v>
      </c>
      <c r="GM61" s="18">
        <v>1324</v>
      </c>
      <c r="GN61" s="18"/>
      <c r="GO61" s="18">
        <f t="shared" ref="GO61:GO66" si="83">SUM(GC61:GN61)</f>
        <v>14873</v>
      </c>
    </row>
    <row r="62" spans="1:197" ht="15.9" customHeight="1">
      <c r="A62" s="17" t="s">
        <v>128</v>
      </c>
      <c r="B62" s="17" t="s">
        <v>19</v>
      </c>
      <c r="C62" s="18">
        <v>163</v>
      </c>
      <c r="D62" s="18">
        <v>168</v>
      </c>
      <c r="E62" s="18">
        <v>211</v>
      </c>
      <c r="F62" s="18">
        <v>319</v>
      </c>
      <c r="G62" s="18">
        <v>300</v>
      </c>
      <c r="H62" s="18">
        <v>347</v>
      </c>
      <c r="I62" s="18">
        <v>252</v>
      </c>
      <c r="J62" s="18">
        <v>248</v>
      </c>
      <c r="K62" s="18">
        <v>204</v>
      </c>
      <c r="L62" s="18">
        <v>218</v>
      </c>
      <c r="M62" s="18">
        <v>231</v>
      </c>
      <c r="N62" s="18">
        <v>274</v>
      </c>
      <c r="O62" s="18">
        <f>SUM(C62:N62)</f>
        <v>2935</v>
      </c>
      <c r="P62" s="18">
        <v>191</v>
      </c>
      <c r="Q62" s="18">
        <v>189</v>
      </c>
      <c r="R62" s="18">
        <v>261</v>
      </c>
      <c r="S62" s="18">
        <v>325</v>
      </c>
      <c r="T62" s="18">
        <v>255</v>
      </c>
      <c r="U62" s="18">
        <v>321</v>
      </c>
      <c r="V62" s="18">
        <v>290</v>
      </c>
      <c r="W62" s="18">
        <v>315</v>
      </c>
      <c r="X62" s="18">
        <v>251</v>
      </c>
      <c r="Y62" s="18">
        <v>323</v>
      </c>
      <c r="Z62" s="18">
        <v>245</v>
      </c>
      <c r="AA62" s="18">
        <v>365</v>
      </c>
      <c r="AB62" s="18">
        <f>SUM(P62:AA62)</f>
        <v>3331</v>
      </c>
      <c r="AC62" s="18">
        <v>249</v>
      </c>
      <c r="AD62" s="18">
        <v>219</v>
      </c>
      <c r="AE62" s="18">
        <v>225</v>
      </c>
      <c r="AF62" s="18">
        <v>237</v>
      </c>
      <c r="AG62" s="18">
        <v>257</v>
      </c>
      <c r="AH62" s="18">
        <v>233</v>
      </c>
      <c r="AI62" s="18">
        <v>241</v>
      </c>
      <c r="AJ62" s="18">
        <v>282</v>
      </c>
      <c r="AK62" s="18">
        <v>342</v>
      </c>
      <c r="AL62" s="18">
        <v>239</v>
      </c>
      <c r="AM62" s="18">
        <v>219</v>
      </c>
      <c r="AN62" s="18">
        <v>205</v>
      </c>
      <c r="AO62" s="18">
        <f>SUM(AC62:AN62)</f>
        <v>2948</v>
      </c>
      <c r="AP62" s="18">
        <v>191</v>
      </c>
      <c r="AQ62" s="18">
        <v>188</v>
      </c>
      <c r="AR62" s="18">
        <v>263</v>
      </c>
      <c r="AS62" s="18">
        <v>226</v>
      </c>
      <c r="AT62" s="18">
        <v>269</v>
      </c>
      <c r="AU62" s="18">
        <v>249</v>
      </c>
      <c r="AV62" s="18">
        <v>262</v>
      </c>
      <c r="AW62" s="18">
        <v>351</v>
      </c>
      <c r="AX62" s="18">
        <v>299</v>
      </c>
      <c r="AY62" s="18">
        <v>343</v>
      </c>
      <c r="AZ62" s="18">
        <v>357</v>
      </c>
      <c r="BA62" s="18">
        <v>308</v>
      </c>
      <c r="BB62" s="18">
        <f>SUM(AP62:BA62)</f>
        <v>3306</v>
      </c>
      <c r="BC62" s="18">
        <v>282</v>
      </c>
      <c r="BD62" s="18">
        <v>285</v>
      </c>
      <c r="BE62" s="18">
        <v>285</v>
      </c>
      <c r="BF62" s="18">
        <v>389</v>
      </c>
      <c r="BG62" s="18">
        <v>373</v>
      </c>
      <c r="BH62" s="18">
        <v>274</v>
      </c>
      <c r="BI62" s="18">
        <v>310</v>
      </c>
      <c r="BJ62" s="18">
        <v>326</v>
      </c>
      <c r="BK62" s="18">
        <v>329</v>
      </c>
      <c r="BL62" s="18">
        <v>329</v>
      </c>
      <c r="BM62" s="18">
        <v>302</v>
      </c>
      <c r="BN62" s="18">
        <v>403</v>
      </c>
      <c r="BO62" s="18">
        <f>SUM(BC62:BN62)</f>
        <v>3887</v>
      </c>
      <c r="BP62" s="18">
        <v>335</v>
      </c>
      <c r="BQ62" s="18">
        <v>237</v>
      </c>
      <c r="BR62" s="18">
        <v>289</v>
      </c>
      <c r="BS62" s="18">
        <v>456</v>
      </c>
      <c r="BT62" s="18">
        <v>349</v>
      </c>
      <c r="BU62" s="18">
        <v>389</v>
      </c>
      <c r="BV62" s="18">
        <v>299</v>
      </c>
      <c r="BW62" s="18">
        <v>275</v>
      </c>
      <c r="BX62" s="18">
        <v>250</v>
      </c>
      <c r="BY62" s="18">
        <v>228</v>
      </c>
      <c r="BZ62" s="18">
        <v>248</v>
      </c>
      <c r="CA62" s="18">
        <v>301</v>
      </c>
      <c r="CB62" s="18">
        <f>SUM(BP62:CA62)</f>
        <v>3656</v>
      </c>
      <c r="CC62" s="18">
        <v>216</v>
      </c>
      <c r="CD62" s="18">
        <v>206</v>
      </c>
      <c r="CE62" s="18">
        <v>260</v>
      </c>
      <c r="CF62" s="18">
        <v>238</v>
      </c>
      <c r="CG62" s="18">
        <v>247</v>
      </c>
      <c r="CH62" s="18">
        <v>288</v>
      </c>
      <c r="CI62" s="18">
        <v>250</v>
      </c>
      <c r="CJ62" s="18">
        <v>280</v>
      </c>
      <c r="CK62" s="18">
        <v>267</v>
      </c>
      <c r="CL62" s="18">
        <v>389</v>
      </c>
      <c r="CM62" s="18">
        <v>281</v>
      </c>
      <c r="CN62" s="18">
        <v>390</v>
      </c>
      <c r="CO62" s="18">
        <f>SUM(CC62:CN62)</f>
        <v>3312</v>
      </c>
      <c r="CP62" s="18">
        <v>286</v>
      </c>
      <c r="CQ62" s="18">
        <v>280</v>
      </c>
      <c r="CR62" s="18">
        <v>325</v>
      </c>
      <c r="CS62" s="18">
        <v>270</v>
      </c>
      <c r="CT62" s="18">
        <v>303</v>
      </c>
      <c r="CU62" s="18">
        <v>317</v>
      </c>
      <c r="CV62" s="18">
        <v>312</v>
      </c>
      <c r="CW62" s="18">
        <v>310</v>
      </c>
      <c r="CX62" s="18">
        <v>324</v>
      </c>
      <c r="CY62" s="18">
        <v>307</v>
      </c>
      <c r="CZ62" s="18">
        <v>332</v>
      </c>
      <c r="DA62" s="18">
        <v>280</v>
      </c>
      <c r="DB62" s="18">
        <f>SUM(CP62:DA62)</f>
        <v>3646</v>
      </c>
      <c r="DC62" s="18">
        <v>226</v>
      </c>
      <c r="DD62" s="18">
        <v>225</v>
      </c>
      <c r="DE62" s="18">
        <v>279</v>
      </c>
      <c r="DF62" s="18">
        <v>255</v>
      </c>
      <c r="DG62" s="18">
        <v>296</v>
      </c>
      <c r="DH62" s="18">
        <v>294</v>
      </c>
      <c r="DI62" s="18">
        <v>302</v>
      </c>
      <c r="DJ62" s="18">
        <v>341</v>
      </c>
      <c r="DK62" s="18">
        <v>297</v>
      </c>
      <c r="DL62" s="18">
        <v>321</v>
      </c>
      <c r="DM62" s="18">
        <v>295</v>
      </c>
      <c r="DN62" s="18">
        <v>373</v>
      </c>
      <c r="DO62" s="18">
        <f>SUM(DC62:DN62)</f>
        <v>3504</v>
      </c>
      <c r="DP62" s="18">
        <v>376</v>
      </c>
      <c r="DQ62" s="18">
        <v>307</v>
      </c>
      <c r="DR62" s="18">
        <v>180</v>
      </c>
      <c r="DS62" s="18">
        <v>78</v>
      </c>
      <c r="DT62" s="18">
        <v>66</v>
      </c>
      <c r="DU62" s="18">
        <v>91</v>
      </c>
      <c r="DV62" s="18">
        <v>126</v>
      </c>
      <c r="DW62" s="18">
        <v>156</v>
      </c>
      <c r="DX62" s="18">
        <v>110</v>
      </c>
      <c r="DY62" s="18">
        <v>225</v>
      </c>
      <c r="DZ62" s="18">
        <v>158</v>
      </c>
      <c r="EA62" s="18">
        <v>198</v>
      </c>
      <c r="EB62" s="18">
        <f t="shared" si="78"/>
        <v>2071</v>
      </c>
      <c r="EC62" s="18">
        <v>192</v>
      </c>
      <c r="ED62" s="18">
        <v>130</v>
      </c>
      <c r="EE62" s="18">
        <v>170</v>
      </c>
      <c r="EF62" s="18">
        <v>222</v>
      </c>
      <c r="EG62" s="18">
        <v>191</v>
      </c>
      <c r="EH62" s="18">
        <v>289</v>
      </c>
      <c r="EI62" s="18">
        <v>343</v>
      </c>
      <c r="EJ62" s="18">
        <v>261</v>
      </c>
      <c r="EK62" s="18">
        <v>267</v>
      </c>
      <c r="EL62" s="18">
        <v>314</v>
      </c>
      <c r="EM62" s="18">
        <v>316</v>
      </c>
      <c r="EN62" s="18">
        <v>229</v>
      </c>
      <c r="EO62" s="18">
        <f t="shared" si="79"/>
        <v>2924</v>
      </c>
      <c r="EP62" s="18">
        <v>203</v>
      </c>
      <c r="EQ62" s="18">
        <v>215</v>
      </c>
      <c r="ER62" s="18">
        <v>222</v>
      </c>
      <c r="ES62" s="18">
        <v>283</v>
      </c>
      <c r="ET62" s="18">
        <v>310</v>
      </c>
      <c r="EU62" s="18">
        <v>321</v>
      </c>
      <c r="EV62" s="18">
        <v>362</v>
      </c>
      <c r="EW62" s="18">
        <v>360</v>
      </c>
      <c r="EX62" s="18">
        <v>400</v>
      </c>
      <c r="EY62" s="18">
        <v>431</v>
      </c>
      <c r="EZ62" s="18">
        <v>392</v>
      </c>
      <c r="FA62" s="18">
        <v>382</v>
      </c>
      <c r="FB62" s="18">
        <f t="shared" si="80"/>
        <v>3881</v>
      </c>
      <c r="FC62" s="18">
        <v>306</v>
      </c>
      <c r="FD62" s="18">
        <v>291</v>
      </c>
      <c r="FE62" s="18">
        <v>327</v>
      </c>
      <c r="FF62" s="18">
        <v>322</v>
      </c>
      <c r="FG62" s="18">
        <v>334</v>
      </c>
      <c r="FH62" s="18">
        <v>346</v>
      </c>
      <c r="FI62" s="18">
        <v>304</v>
      </c>
      <c r="FJ62" s="18">
        <v>371</v>
      </c>
      <c r="FK62" s="18">
        <v>336</v>
      </c>
      <c r="FL62" s="18">
        <v>335</v>
      </c>
      <c r="FM62" s="18">
        <v>322</v>
      </c>
      <c r="FN62" s="18">
        <v>401</v>
      </c>
      <c r="FO62" s="18">
        <f t="shared" si="81"/>
        <v>3995</v>
      </c>
      <c r="FP62" s="18">
        <v>295</v>
      </c>
      <c r="FQ62" s="18">
        <v>274</v>
      </c>
      <c r="FR62" s="18">
        <v>282</v>
      </c>
      <c r="FS62" s="18">
        <v>273</v>
      </c>
      <c r="FT62" s="18">
        <v>307</v>
      </c>
      <c r="FU62" s="18">
        <v>367</v>
      </c>
      <c r="FV62" s="18">
        <v>386</v>
      </c>
      <c r="FW62" s="18">
        <v>351</v>
      </c>
      <c r="FX62" s="18">
        <v>329</v>
      </c>
      <c r="FY62" s="18">
        <v>358</v>
      </c>
      <c r="FZ62" s="18">
        <v>372</v>
      </c>
      <c r="GA62" s="18">
        <v>432</v>
      </c>
      <c r="GB62" s="18">
        <f t="shared" si="82"/>
        <v>4026</v>
      </c>
      <c r="GC62" s="18">
        <v>346</v>
      </c>
      <c r="GD62" s="18">
        <v>300</v>
      </c>
      <c r="GE62" s="18">
        <v>375</v>
      </c>
      <c r="GF62" s="18">
        <v>346</v>
      </c>
      <c r="GG62" s="18">
        <v>447</v>
      </c>
      <c r="GH62" s="18">
        <v>401</v>
      </c>
      <c r="GI62" s="18">
        <v>381</v>
      </c>
      <c r="GJ62" s="18">
        <v>381</v>
      </c>
      <c r="GK62" s="18">
        <v>331</v>
      </c>
      <c r="GL62" s="18">
        <v>319</v>
      </c>
      <c r="GM62" s="18">
        <v>353</v>
      </c>
      <c r="GN62" s="18"/>
      <c r="GO62" s="18">
        <f t="shared" si="83"/>
        <v>3980</v>
      </c>
    </row>
    <row r="63" spans="1:197" ht="15.9" customHeight="1">
      <c r="A63" s="17" t="s">
        <v>129</v>
      </c>
      <c r="B63" s="17" t="s">
        <v>20</v>
      </c>
      <c r="C63" s="18">
        <v>308</v>
      </c>
      <c r="D63" s="18">
        <v>328</v>
      </c>
      <c r="E63" s="18">
        <v>385</v>
      </c>
      <c r="F63" s="18">
        <v>389</v>
      </c>
      <c r="G63" s="18">
        <v>387</v>
      </c>
      <c r="H63" s="18">
        <v>304</v>
      </c>
      <c r="I63" s="18">
        <v>264</v>
      </c>
      <c r="J63" s="18">
        <v>274</v>
      </c>
      <c r="K63" s="18">
        <v>288</v>
      </c>
      <c r="L63" s="18">
        <v>308</v>
      </c>
      <c r="M63" s="18">
        <v>320</v>
      </c>
      <c r="N63" s="18">
        <v>298</v>
      </c>
      <c r="O63" s="18">
        <f>SUM(C63:N63)</f>
        <v>3853</v>
      </c>
      <c r="P63" s="18">
        <v>306</v>
      </c>
      <c r="Q63" s="18">
        <v>332</v>
      </c>
      <c r="R63" s="18">
        <v>354</v>
      </c>
      <c r="S63" s="18">
        <v>332</v>
      </c>
      <c r="T63" s="18">
        <v>376</v>
      </c>
      <c r="U63" s="18">
        <v>348</v>
      </c>
      <c r="V63" s="18">
        <v>358</v>
      </c>
      <c r="W63" s="18">
        <v>324</v>
      </c>
      <c r="X63" s="18">
        <v>313</v>
      </c>
      <c r="Y63" s="18">
        <v>325</v>
      </c>
      <c r="Z63" s="18">
        <v>315</v>
      </c>
      <c r="AA63" s="18">
        <v>325</v>
      </c>
      <c r="AB63" s="18">
        <f>SUM(P63:AA63)</f>
        <v>4008</v>
      </c>
      <c r="AC63" s="18">
        <v>321</v>
      </c>
      <c r="AD63" s="18">
        <v>290</v>
      </c>
      <c r="AE63" s="18">
        <v>312</v>
      </c>
      <c r="AF63" s="18">
        <v>307</v>
      </c>
      <c r="AG63" s="18">
        <v>322</v>
      </c>
      <c r="AH63" s="18">
        <v>308</v>
      </c>
      <c r="AI63" s="18">
        <v>342</v>
      </c>
      <c r="AJ63" s="18">
        <v>332</v>
      </c>
      <c r="AK63" s="18">
        <v>312</v>
      </c>
      <c r="AL63" s="18">
        <v>340</v>
      </c>
      <c r="AM63" s="18">
        <v>335</v>
      </c>
      <c r="AN63" s="18">
        <v>315</v>
      </c>
      <c r="AO63" s="18">
        <f>SUM(AC63:AN63)</f>
        <v>3836</v>
      </c>
      <c r="AP63" s="18">
        <v>332</v>
      </c>
      <c r="AQ63" s="18">
        <v>341</v>
      </c>
      <c r="AR63" s="18">
        <v>349</v>
      </c>
      <c r="AS63" s="18">
        <v>336</v>
      </c>
      <c r="AT63" s="18">
        <v>354</v>
      </c>
      <c r="AU63" s="18">
        <v>342</v>
      </c>
      <c r="AV63" s="18">
        <v>330</v>
      </c>
      <c r="AW63" s="18">
        <v>351</v>
      </c>
      <c r="AX63" s="18">
        <v>329</v>
      </c>
      <c r="AY63" s="18">
        <v>352</v>
      </c>
      <c r="AZ63" s="18">
        <v>319</v>
      </c>
      <c r="BA63" s="18">
        <v>360</v>
      </c>
      <c r="BB63" s="18">
        <f>SUM(AP63:BA63)</f>
        <v>4095</v>
      </c>
      <c r="BC63" s="18">
        <v>325</v>
      </c>
      <c r="BD63" s="18">
        <v>336</v>
      </c>
      <c r="BE63" s="18">
        <v>363</v>
      </c>
      <c r="BF63" s="18">
        <v>360</v>
      </c>
      <c r="BG63" s="18">
        <v>375</v>
      </c>
      <c r="BH63" s="18">
        <v>404</v>
      </c>
      <c r="BI63" s="18">
        <v>373</v>
      </c>
      <c r="BJ63" s="18">
        <v>379</v>
      </c>
      <c r="BK63" s="18">
        <v>343</v>
      </c>
      <c r="BL63" s="18">
        <v>376</v>
      </c>
      <c r="BM63" s="18">
        <v>346</v>
      </c>
      <c r="BN63" s="18">
        <v>338</v>
      </c>
      <c r="BO63" s="18">
        <f>SUM(BC63:BN63)</f>
        <v>4318</v>
      </c>
      <c r="BP63" s="18">
        <v>336</v>
      </c>
      <c r="BQ63" s="18">
        <v>348</v>
      </c>
      <c r="BR63" s="18">
        <v>360</v>
      </c>
      <c r="BS63" s="18">
        <v>358</v>
      </c>
      <c r="BT63" s="18">
        <v>366</v>
      </c>
      <c r="BU63" s="18">
        <v>354</v>
      </c>
      <c r="BV63" s="18">
        <v>403</v>
      </c>
      <c r="BW63" s="18">
        <v>390</v>
      </c>
      <c r="BX63" s="18">
        <v>352</v>
      </c>
      <c r="BY63" s="18">
        <v>356</v>
      </c>
      <c r="BZ63" s="18">
        <v>324</v>
      </c>
      <c r="CA63" s="18">
        <v>322</v>
      </c>
      <c r="CB63" s="18">
        <f>SUM(BP63:CA63)</f>
        <v>4269</v>
      </c>
      <c r="CC63" s="18">
        <v>361</v>
      </c>
      <c r="CD63" s="18">
        <v>337</v>
      </c>
      <c r="CE63" s="18">
        <v>322</v>
      </c>
      <c r="CF63" s="18">
        <v>314</v>
      </c>
      <c r="CG63" s="18">
        <v>341</v>
      </c>
      <c r="CH63" s="18">
        <v>366</v>
      </c>
      <c r="CI63" s="18">
        <v>343</v>
      </c>
      <c r="CJ63" s="18">
        <v>324</v>
      </c>
      <c r="CK63" s="18">
        <v>331</v>
      </c>
      <c r="CL63" s="18">
        <v>360</v>
      </c>
      <c r="CM63" s="18">
        <v>310</v>
      </c>
      <c r="CN63" s="18">
        <v>306</v>
      </c>
      <c r="CO63" s="18">
        <f>SUM(CC63:CN63)</f>
        <v>4015</v>
      </c>
      <c r="CP63" s="18">
        <v>320</v>
      </c>
      <c r="CQ63" s="18">
        <v>310</v>
      </c>
      <c r="CR63" s="18">
        <v>344</v>
      </c>
      <c r="CS63" s="32">
        <v>338</v>
      </c>
      <c r="CT63" s="18">
        <v>333</v>
      </c>
      <c r="CU63" s="18">
        <v>397</v>
      </c>
      <c r="CV63" s="18">
        <v>407</v>
      </c>
      <c r="CW63" s="18">
        <v>423</v>
      </c>
      <c r="CX63" s="18">
        <v>385</v>
      </c>
      <c r="CY63" s="18">
        <v>396</v>
      </c>
      <c r="CZ63" s="18">
        <v>384</v>
      </c>
      <c r="DA63" s="18">
        <v>344</v>
      </c>
      <c r="DB63" s="18">
        <f>SUM(CP63:DA63)</f>
        <v>4381</v>
      </c>
      <c r="DC63" s="18">
        <v>314</v>
      </c>
      <c r="DD63" s="18">
        <v>311</v>
      </c>
      <c r="DE63" s="18">
        <v>324</v>
      </c>
      <c r="DF63" s="18">
        <v>304</v>
      </c>
      <c r="DG63" s="18">
        <v>360</v>
      </c>
      <c r="DH63" s="18">
        <v>339</v>
      </c>
      <c r="DI63" s="18">
        <v>312</v>
      </c>
      <c r="DJ63" s="18">
        <v>362</v>
      </c>
      <c r="DK63" s="18">
        <v>324</v>
      </c>
      <c r="DL63" s="18">
        <v>360</v>
      </c>
      <c r="DM63" s="18">
        <v>355</v>
      </c>
      <c r="DN63" s="18">
        <v>343</v>
      </c>
      <c r="DO63" s="18">
        <f>SUM(DC63:DN63)</f>
        <v>4008</v>
      </c>
      <c r="DP63" s="18">
        <v>362</v>
      </c>
      <c r="DQ63" s="18">
        <v>373</v>
      </c>
      <c r="DR63" s="18">
        <v>246</v>
      </c>
      <c r="DS63" s="18">
        <v>38</v>
      </c>
      <c r="DT63" s="18">
        <v>50</v>
      </c>
      <c r="DU63" s="18">
        <v>44</v>
      </c>
      <c r="DV63" s="18">
        <v>92</v>
      </c>
      <c r="DW63" s="18">
        <v>174</v>
      </c>
      <c r="DX63" s="18">
        <v>48</v>
      </c>
      <c r="DY63" s="18">
        <v>123</v>
      </c>
      <c r="DZ63" s="18">
        <v>173</v>
      </c>
      <c r="EA63" s="18">
        <v>252</v>
      </c>
      <c r="EB63" s="18">
        <f t="shared" si="78"/>
        <v>1975</v>
      </c>
      <c r="EC63" s="18">
        <v>246</v>
      </c>
      <c r="ED63" s="18">
        <v>136</v>
      </c>
      <c r="EE63" s="18">
        <v>202</v>
      </c>
      <c r="EF63" s="18">
        <v>214</v>
      </c>
      <c r="EG63" s="18">
        <v>252</v>
      </c>
      <c r="EH63" s="18">
        <v>286</v>
      </c>
      <c r="EI63" s="18">
        <v>330</v>
      </c>
      <c r="EJ63" s="18">
        <v>330</v>
      </c>
      <c r="EK63" s="18">
        <v>272</v>
      </c>
      <c r="EL63" s="18">
        <v>312</v>
      </c>
      <c r="EM63" s="18">
        <v>308</v>
      </c>
      <c r="EN63" s="18">
        <v>326</v>
      </c>
      <c r="EO63" s="18">
        <f t="shared" si="79"/>
        <v>3214</v>
      </c>
      <c r="EP63" s="18">
        <v>318</v>
      </c>
      <c r="EQ63" s="18">
        <v>283</v>
      </c>
      <c r="ER63" s="18">
        <v>347</v>
      </c>
      <c r="ES63" s="18">
        <v>340</v>
      </c>
      <c r="ET63" s="18">
        <v>177</v>
      </c>
      <c r="EU63" s="18">
        <v>130</v>
      </c>
      <c r="EV63" s="18">
        <v>394</v>
      </c>
      <c r="EW63" s="18">
        <v>389</v>
      </c>
      <c r="EX63" s="18">
        <v>238</v>
      </c>
      <c r="EY63" s="18">
        <v>380</v>
      </c>
      <c r="EZ63" s="18">
        <v>400</v>
      </c>
      <c r="FA63" s="18">
        <v>342</v>
      </c>
      <c r="FB63" s="18">
        <f t="shared" si="80"/>
        <v>3738</v>
      </c>
      <c r="FC63" s="18">
        <v>78</v>
      </c>
      <c r="FD63" s="18">
        <v>0</v>
      </c>
      <c r="FE63" s="18">
        <v>0</v>
      </c>
      <c r="FF63" s="18">
        <v>57</v>
      </c>
      <c r="FG63" s="18">
        <v>237</v>
      </c>
      <c r="FH63" s="18">
        <v>258</v>
      </c>
      <c r="FI63" s="18">
        <v>307</v>
      </c>
      <c r="FJ63" s="18">
        <v>328</v>
      </c>
      <c r="FK63" s="18">
        <v>300</v>
      </c>
      <c r="FL63" s="18">
        <v>295</v>
      </c>
      <c r="FM63" s="18">
        <v>293</v>
      </c>
      <c r="FN63" s="18">
        <v>327</v>
      </c>
      <c r="FO63" s="18">
        <f t="shared" si="81"/>
        <v>2480</v>
      </c>
      <c r="FP63" s="18">
        <v>314</v>
      </c>
      <c r="FQ63" s="18">
        <v>340</v>
      </c>
      <c r="FR63" s="18">
        <v>330</v>
      </c>
      <c r="FS63" s="18">
        <v>374</v>
      </c>
      <c r="FT63" s="18">
        <v>393</v>
      </c>
      <c r="FU63" s="18">
        <v>330</v>
      </c>
      <c r="FV63" s="18">
        <v>350</v>
      </c>
      <c r="FW63" s="18">
        <v>409</v>
      </c>
      <c r="FX63" s="18">
        <v>443</v>
      </c>
      <c r="FY63" s="18">
        <v>384</v>
      </c>
      <c r="FZ63" s="18">
        <v>450</v>
      </c>
      <c r="GA63" s="18">
        <v>442</v>
      </c>
      <c r="GB63" s="18">
        <f t="shared" si="82"/>
        <v>4559</v>
      </c>
      <c r="GC63" s="18">
        <v>456</v>
      </c>
      <c r="GD63" s="18">
        <v>396</v>
      </c>
      <c r="GE63" s="18">
        <v>444</v>
      </c>
      <c r="GF63" s="18">
        <v>411</v>
      </c>
      <c r="GG63" s="18">
        <v>428</v>
      </c>
      <c r="GH63" s="18">
        <v>380</v>
      </c>
      <c r="GI63" s="18">
        <v>442</v>
      </c>
      <c r="GJ63" s="18">
        <v>445</v>
      </c>
      <c r="GK63" s="18">
        <v>399</v>
      </c>
      <c r="GL63" s="18">
        <v>397</v>
      </c>
      <c r="GM63" s="18">
        <v>408</v>
      </c>
      <c r="GN63" s="18"/>
      <c r="GO63" s="18">
        <f t="shared" si="83"/>
        <v>4606</v>
      </c>
    </row>
    <row r="64" spans="1:197" ht="15.9" customHeight="1">
      <c r="A64" s="17" t="s">
        <v>130</v>
      </c>
      <c r="B64" s="17" t="s">
        <v>21</v>
      </c>
      <c r="C64" s="18">
        <v>178</v>
      </c>
      <c r="D64" s="18">
        <v>282</v>
      </c>
      <c r="E64" s="18">
        <v>235</v>
      </c>
      <c r="F64" s="18">
        <v>234</v>
      </c>
      <c r="G64" s="18">
        <v>230</v>
      </c>
      <c r="H64" s="18">
        <v>222</v>
      </c>
      <c r="I64" s="18">
        <v>256</v>
      </c>
      <c r="J64" s="18">
        <v>261</v>
      </c>
      <c r="K64" s="18">
        <v>190</v>
      </c>
      <c r="L64" s="18">
        <v>242</v>
      </c>
      <c r="M64" s="18">
        <v>410</v>
      </c>
      <c r="N64" s="18">
        <v>221</v>
      </c>
      <c r="O64" s="18">
        <f>SUM(C64:N64)</f>
        <v>2961</v>
      </c>
      <c r="P64" s="18">
        <v>259</v>
      </c>
      <c r="Q64" s="18">
        <v>260</v>
      </c>
      <c r="R64" s="18">
        <v>341</v>
      </c>
      <c r="S64" s="18">
        <v>323</v>
      </c>
      <c r="T64" s="18">
        <v>296</v>
      </c>
      <c r="U64" s="18">
        <v>277</v>
      </c>
      <c r="V64" s="18">
        <v>318</v>
      </c>
      <c r="W64" s="18">
        <v>340</v>
      </c>
      <c r="X64" s="18">
        <v>277</v>
      </c>
      <c r="Y64" s="18">
        <v>286</v>
      </c>
      <c r="Z64" s="18">
        <v>266</v>
      </c>
      <c r="AA64" s="18">
        <v>248</v>
      </c>
      <c r="AB64" s="18">
        <f>SUM(P64:AA64)</f>
        <v>3491</v>
      </c>
      <c r="AC64" s="18">
        <v>260</v>
      </c>
      <c r="AD64" s="18">
        <v>228</v>
      </c>
      <c r="AE64" s="18">
        <v>248</v>
      </c>
      <c r="AF64" s="18">
        <v>262</v>
      </c>
      <c r="AG64" s="18">
        <v>280</v>
      </c>
      <c r="AH64" s="18">
        <v>280</v>
      </c>
      <c r="AI64" s="18">
        <v>338</v>
      </c>
      <c r="AJ64" s="18">
        <v>324</v>
      </c>
      <c r="AK64" s="18">
        <v>297</v>
      </c>
      <c r="AL64" s="18">
        <v>312</v>
      </c>
      <c r="AM64" s="18">
        <v>278</v>
      </c>
      <c r="AN64" s="18">
        <v>0</v>
      </c>
      <c r="AO64" s="18">
        <f>SUM(AC64:AN64)</f>
        <v>3107</v>
      </c>
      <c r="AP64" s="18">
        <v>278</v>
      </c>
      <c r="AQ64" s="18">
        <v>213</v>
      </c>
      <c r="AR64" s="18">
        <v>235</v>
      </c>
      <c r="AS64" s="18">
        <v>284</v>
      </c>
      <c r="AT64" s="18">
        <v>306</v>
      </c>
      <c r="AU64" s="18">
        <v>263</v>
      </c>
      <c r="AV64" s="18">
        <v>276</v>
      </c>
      <c r="AW64" s="18">
        <v>314</v>
      </c>
      <c r="AX64" s="18">
        <v>245</v>
      </c>
      <c r="AY64" s="18">
        <v>284</v>
      </c>
      <c r="AZ64" s="18">
        <v>264</v>
      </c>
      <c r="BA64" s="18">
        <v>250</v>
      </c>
      <c r="BB64" s="18">
        <f>SUM(AP64:BA64)</f>
        <v>3212</v>
      </c>
      <c r="BC64" s="18">
        <v>240</v>
      </c>
      <c r="BD64" s="18">
        <v>217</v>
      </c>
      <c r="BE64" s="18">
        <v>246</v>
      </c>
      <c r="BF64" s="18">
        <v>264</v>
      </c>
      <c r="BG64" s="18">
        <v>295</v>
      </c>
      <c r="BH64" s="18">
        <v>270</v>
      </c>
      <c r="BI64" s="18">
        <v>290</v>
      </c>
      <c r="BJ64" s="18">
        <v>302</v>
      </c>
      <c r="BK64" s="18">
        <v>262</v>
      </c>
      <c r="BL64" s="18">
        <v>274</v>
      </c>
      <c r="BM64" s="18">
        <v>292</v>
      </c>
      <c r="BN64" s="18">
        <v>285</v>
      </c>
      <c r="BO64" s="18">
        <f>SUM(BC64:BN64)</f>
        <v>3237</v>
      </c>
      <c r="BP64" s="18">
        <v>270</v>
      </c>
      <c r="BQ64" s="18">
        <v>238</v>
      </c>
      <c r="BR64" s="18">
        <v>274</v>
      </c>
      <c r="BS64" s="18">
        <v>294</v>
      </c>
      <c r="BT64" s="18">
        <v>305</v>
      </c>
      <c r="BU64" s="18">
        <v>267</v>
      </c>
      <c r="BV64" s="18">
        <v>301</v>
      </c>
      <c r="BW64" s="18">
        <v>312</v>
      </c>
      <c r="BX64" s="18">
        <v>300</v>
      </c>
      <c r="BY64" s="18">
        <v>306</v>
      </c>
      <c r="BZ64" s="18">
        <v>260</v>
      </c>
      <c r="CA64" s="18">
        <v>290</v>
      </c>
      <c r="CB64" s="18">
        <f>SUM(BP64:CA64)</f>
        <v>3417</v>
      </c>
      <c r="CC64" s="18">
        <v>288</v>
      </c>
      <c r="CD64" s="18">
        <v>234</v>
      </c>
      <c r="CE64" s="18">
        <v>276</v>
      </c>
      <c r="CF64" s="18">
        <v>258</v>
      </c>
      <c r="CG64" s="18">
        <v>294</v>
      </c>
      <c r="CH64" s="18">
        <v>310</v>
      </c>
      <c r="CI64" s="18">
        <v>392</v>
      </c>
      <c r="CJ64" s="18">
        <v>318</v>
      </c>
      <c r="CK64" s="18">
        <v>340</v>
      </c>
      <c r="CL64" s="18">
        <v>311</v>
      </c>
      <c r="CM64" s="18">
        <v>322</v>
      </c>
      <c r="CN64" s="18">
        <v>305</v>
      </c>
      <c r="CO64" s="18">
        <f>SUM(CC64:CN64)</f>
        <v>3648</v>
      </c>
      <c r="CP64" s="18">
        <v>423</v>
      </c>
      <c r="CQ64" s="18">
        <v>247</v>
      </c>
      <c r="CR64" s="18">
        <v>292</v>
      </c>
      <c r="CS64" s="18">
        <v>281</v>
      </c>
      <c r="CT64" s="18">
        <v>290</v>
      </c>
      <c r="CU64" s="18">
        <v>268</v>
      </c>
      <c r="CV64" s="18">
        <v>287</v>
      </c>
      <c r="CW64" s="18">
        <v>334</v>
      </c>
      <c r="CX64" s="18">
        <v>306</v>
      </c>
      <c r="CY64" s="18">
        <v>263</v>
      </c>
      <c r="CZ64" s="18">
        <v>226</v>
      </c>
      <c r="DA64" s="18">
        <v>238</v>
      </c>
      <c r="DB64" s="18">
        <f>SUM(CP64:DA64)</f>
        <v>3455</v>
      </c>
      <c r="DC64" s="18">
        <v>218</v>
      </c>
      <c r="DD64" s="18">
        <v>231</v>
      </c>
      <c r="DE64" s="18">
        <v>220</v>
      </c>
      <c r="DF64" s="18">
        <v>237</v>
      </c>
      <c r="DG64" s="18">
        <v>261</v>
      </c>
      <c r="DH64" s="18">
        <v>267</v>
      </c>
      <c r="DI64" s="18">
        <v>275</v>
      </c>
      <c r="DJ64" s="18">
        <v>286</v>
      </c>
      <c r="DK64" s="18">
        <v>268</v>
      </c>
      <c r="DL64" s="18">
        <v>270</v>
      </c>
      <c r="DM64" s="18">
        <v>248</v>
      </c>
      <c r="DN64" s="18">
        <v>269</v>
      </c>
      <c r="DO64" s="18">
        <f>SUM(DC64:DN64)</f>
        <v>3050</v>
      </c>
      <c r="DP64" s="18">
        <v>259</v>
      </c>
      <c r="DQ64" s="18">
        <v>245</v>
      </c>
      <c r="DR64" s="18">
        <v>156</v>
      </c>
      <c r="DS64" s="18">
        <v>24</v>
      </c>
      <c r="DT64" s="18">
        <v>21</v>
      </c>
      <c r="DU64" s="18">
        <v>35</v>
      </c>
      <c r="DV64" s="18">
        <v>36</v>
      </c>
      <c r="DW64" s="18">
        <v>44</v>
      </c>
      <c r="DX64" s="18">
        <v>36</v>
      </c>
      <c r="DY64" s="18">
        <v>74</v>
      </c>
      <c r="DZ64" s="18">
        <v>122</v>
      </c>
      <c r="EA64" s="18">
        <v>127</v>
      </c>
      <c r="EB64" s="18">
        <f t="shared" si="78"/>
        <v>1179</v>
      </c>
      <c r="EC64" s="18">
        <v>142</v>
      </c>
      <c r="ED64" s="18">
        <v>86</v>
      </c>
      <c r="EE64" s="18">
        <v>127</v>
      </c>
      <c r="EF64" s="18">
        <v>136</v>
      </c>
      <c r="EG64" s="18">
        <v>153</v>
      </c>
      <c r="EH64" s="18">
        <v>179</v>
      </c>
      <c r="EI64" s="18">
        <v>160</v>
      </c>
      <c r="EJ64" s="18">
        <v>158</v>
      </c>
      <c r="EK64" s="18">
        <v>195</v>
      </c>
      <c r="EL64" s="18">
        <v>197</v>
      </c>
      <c r="EM64" s="18">
        <v>182</v>
      </c>
      <c r="EN64" s="18">
        <v>195</v>
      </c>
      <c r="EO64" s="18">
        <f t="shared" si="79"/>
        <v>1910</v>
      </c>
      <c r="EP64" s="18">
        <v>168</v>
      </c>
      <c r="EQ64" s="18">
        <v>174</v>
      </c>
      <c r="ER64" s="18">
        <v>172</v>
      </c>
      <c r="ES64" s="18">
        <v>152</v>
      </c>
      <c r="ET64" s="18">
        <v>192</v>
      </c>
      <c r="EU64" s="18">
        <v>210</v>
      </c>
      <c r="EV64" s="18">
        <v>295</v>
      </c>
      <c r="EW64" s="18">
        <v>258</v>
      </c>
      <c r="EX64" s="18">
        <v>238</v>
      </c>
      <c r="EY64" s="18">
        <v>269</v>
      </c>
      <c r="EZ64" s="18">
        <v>238</v>
      </c>
      <c r="FA64" s="18">
        <v>226</v>
      </c>
      <c r="FB64" s="18">
        <f t="shared" si="80"/>
        <v>2592</v>
      </c>
      <c r="FC64" s="18">
        <v>254</v>
      </c>
      <c r="FD64" s="18">
        <v>180</v>
      </c>
      <c r="FE64" s="18">
        <v>179</v>
      </c>
      <c r="FF64" s="18">
        <v>235</v>
      </c>
      <c r="FG64" s="18">
        <v>227</v>
      </c>
      <c r="FH64" s="18">
        <v>196</v>
      </c>
      <c r="FI64" s="18">
        <v>244</v>
      </c>
      <c r="FJ64" s="18">
        <v>248</v>
      </c>
      <c r="FK64" s="18">
        <v>282</v>
      </c>
      <c r="FL64" s="18">
        <v>254</v>
      </c>
      <c r="FM64" s="18">
        <v>212</v>
      </c>
      <c r="FN64" s="18">
        <v>206</v>
      </c>
      <c r="FO64" s="18">
        <f t="shared" si="81"/>
        <v>2717</v>
      </c>
      <c r="FP64" s="18">
        <v>199</v>
      </c>
      <c r="FQ64" s="18">
        <v>192</v>
      </c>
      <c r="FR64" s="18">
        <v>224</v>
      </c>
      <c r="FS64" s="18">
        <v>230</v>
      </c>
      <c r="FT64" s="18">
        <v>252</v>
      </c>
      <c r="FU64" s="18">
        <v>224</v>
      </c>
      <c r="FV64" s="18">
        <v>241</v>
      </c>
      <c r="FW64" s="18">
        <v>236</v>
      </c>
      <c r="FX64" s="18">
        <v>228</v>
      </c>
      <c r="FY64" s="18">
        <v>252</v>
      </c>
      <c r="FZ64" s="18">
        <v>285</v>
      </c>
      <c r="GA64" s="18">
        <v>284</v>
      </c>
      <c r="GB64" s="18">
        <f t="shared" si="82"/>
        <v>2847</v>
      </c>
      <c r="GC64" s="18">
        <v>218</v>
      </c>
      <c r="GD64" s="18">
        <v>224</v>
      </c>
      <c r="GE64" s="18">
        <v>246</v>
      </c>
      <c r="GF64" s="18">
        <v>411</v>
      </c>
      <c r="GG64" s="18">
        <v>421</v>
      </c>
      <c r="GH64" s="18">
        <v>424</v>
      </c>
      <c r="GI64" s="18">
        <v>408</v>
      </c>
      <c r="GJ64" s="18">
        <v>392</v>
      </c>
      <c r="GK64" s="18">
        <v>372</v>
      </c>
      <c r="GL64" s="18">
        <v>374</v>
      </c>
      <c r="GM64" s="18">
        <v>366</v>
      </c>
      <c r="GN64" s="18"/>
      <c r="GO64" s="18">
        <f t="shared" si="83"/>
        <v>3856</v>
      </c>
    </row>
    <row r="65" spans="1:197" ht="15.9" customHeight="1">
      <c r="A65" s="17" t="s">
        <v>131</v>
      </c>
      <c r="B65" s="17" t="s">
        <v>22</v>
      </c>
      <c r="C65" s="18">
        <v>274</v>
      </c>
      <c r="D65" s="18">
        <v>376</v>
      </c>
      <c r="E65" s="18">
        <v>297</v>
      </c>
      <c r="F65" s="18">
        <v>230</v>
      </c>
      <c r="G65" s="18">
        <v>267</v>
      </c>
      <c r="H65" s="18">
        <v>241</v>
      </c>
      <c r="I65" s="18">
        <v>239</v>
      </c>
      <c r="J65" s="18">
        <v>204</v>
      </c>
      <c r="K65" s="18">
        <v>238</v>
      </c>
      <c r="L65" s="18">
        <v>291</v>
      </c>
      <c r="M65" s="18">
        <v>380</v>
      </c>
      <c r="N65" s="18">
        <v>238</v>
      </c>
      <c r="O65" s="18">
        <f>SUM(C65:N65)</f>
        <v>3275</v>
      </c>
      <c r="P65" s="18">
        <v>277</v>
      </c>
      <c r="Q65" s="18">
        <v>302</v>
      </c>
      <c r="R65" s="18">
        <v>274</v>
      </c>
      <c r="S65" s="18">
        <v>221</v>
      </c>
      <c r="T65" s="18">
        <v>283</v>
      </c>
      <c r="U65" s="18">
        <v>250</v>
      </c>
      <c r="V65" s="18">
        <v>233</v>
      </c>
      <c r="W65" s="18">
        <v>490</v>
      </c>
      <c r="X65" s="18">
        <v>251</v>
      </c>
      <c r="Y65" s="18">
        <v>255</v>
      </c>
      <c r="Z65" s="18">
        <v>245</v>
      </c>
      <c r="AA65" s="18">
        <v>222</v>
      </c>
      <c r="AB65" s="18">
        <f>SUM(P65:AA65)</f>
        <v>3303</v>
      </c>
      <c r="AC65" s="18">
        <v>300</v>
      </c>
      <c r="AD65" s="18">
        <v>244</v>
      </c>
      <c r="AE65" s="18">
        <v>256</v>
      </c>
      <c r="AF65" s="18">
        <v>270</v>
      </c>
      <c r="AG65" s="18">
        <v>279</v>
      </c>
      <c r="AH65" s="18">
        <v>252</v>
      </c>
      <c r="AI65" s="18">
        <v>257</v>
      </c>
      <c r="AJ65" s="18">
        <v>299</v>
      </c>
      <c r="AK65" s="18">
        <v>293</v>
      </c>
      <c r="AL65" s="18">
        <v>609</v>
      </c>
      <c r="AM65" s="18">
        <v>333</v>
      </c>
      <c r="AN65" s="18">
        <v>289</v>
      </c>
      <c r="AO65" s="18">
        <f>SUM(AC65:AN65)</f>
        <v>3681</v>
      </c>
      <c r="AP65" s="18">
        <v>296</v>
      </c>
      <c r="AQ65" s="18">
        <v>295</v>
      </c>
      <c r="AR65" s="18">
        <v>271</v>
      </c>
      <c r="AS65" s="18">
        <v>322</v>
      </c>
      <c r="AT65" s="18">
        <v>290</v>
      </c>
      <c r="AU65" s="18">
        <v>246</v>
      </c>
      <c r="AV65" s="18">
        <v>315</v>
      </c>
      <c r="AW65" s="18">
        <v>390</v>
      </c>
      <c r="AX65" s="18">
        <v>329</v>
      </c>
      <c r="AY65" s="18">
        <v>295</v>
      </c>
      <c r="AZ65" s="18">
        <v>276</v>
      </c>
      <c r="BA65" s="18">
        <v>259</v>
      </c>
      <c r="BB65" s="18">
        <f>SUM(AP65:BA65)</f>
        <v>3584</v>
      </c>
      <c r="BC65" s="18">
        <v>288</v>
      </c>
      <c r="BD65" s="18">
        <v>269</v>
      </c>
      <c r="BE65" s="18">
        <v>292</v>
      </c>
      <c r="BF65" s="18">
        <v>272</v>
      </c>
      <c r="BG65" s="18">
        <v>282</v>
      </c>
      <c r="BH65" s="18">
        <v>254</v>
      </c>
      <c r="BI65" s="18">
        <v>276</v>
      </c>
      <c r="BJ65" s="18">
        <v>288</v>
      </c>
      <c r="BK65" s="18">
        <v>296</v>
      </c>
      <c r="BL65" s="18">
        <v>344</v>
      </c>
      <c r="BM65" s="18">
        <v>320</v>
      </c>
      <c r="BN65" s="18">
        <v>308</v>
      </c>
      <c r="BO65" s="18">
        <f>SUM(BC65:BN65)</f>
        <v>3489</v>
      </c>
      <c r="BP65" s="18">
        <v>307</v>
      </c>
      <c r="BQ65" s="18">
        <v>287</v>
      </c>
      <c r="BR65" s="18">
        <v>299</v>
      </c>
      <c r="BS65" s="18">
        <v>289</v>
      </c>
      <c r="BT65" s="18">
        <v>303</v>
      </c>
      <c r="BU65" s="18">
        <v>267</v>
      </c>
      <c r="BV65" s="18">
        <v>290</v>
      </c>
      <c r="BW65" s="18">
        <v>351</v>
      </c>
      <c r="BX65" s="18">
        <v>305</v>
      </c>
      <c r="BY65" s="18">
        <v>358</v>
      </c>
      <c r="BZ65" s="18">
        <v>298</v>
      </c>
      <c r="CA65" s="18">
        <v>307</v>
      </c>
      <c r="CB65" s="18">
        <f>SUM(BP65:CA65)</f>
        <v>3661</v>
      </c>
      <c r="CC65" s="18">
        <v>301</v>
      </c>
      <c r="CD65" s="18">
        <v>285</v>
      </c>
      <c r="CE65" s="18">
        <v>289</v>
      </c>
      <c r="CF65" s="18">
        <v>263</v>
      </c>
      <c r="CG65" s="18">
        <v>310</v>
      </c>
      <c r="CH65" s="18">
        <v>314</v>
      </c>
      <c r="CI65" s="18">
        <v>342</v>
      </c>
      <c r="CJ65" s="18">
        <v>337</v>
      </c>
      <c r="CK65" s="18">
        <v>432</v>
      </c>
      <c r="CL65" s="18">
        <v>393</v>
      </c>
      <c r="CM65" s="18">
        <v>313</v>
      </c>
      <c r="CN65" s="18">
        <v>375</v>
      </c>
      <c r="CO65" s="18">
        <f>SUM(CC65:CN65)</f>
        <v>3954</v>
      </c>
      <c r="CP65" s="18">
        <v>313</v>
      </c>
      <c r="CQ65" s="18">
        <v>313</v>
      </c>
      <c r="CR65" s="18">
        <v>347</v>
      </c>
      <c r="CS65" s="18">
        <v>309</v>
      </c>
      <c r="CT65" s="18">
        <v>393</v>
      </c>
      <c r="CU65" s="18">
        <v>425</v>
      </c>
      <c r="CV65" s="18">
        <v>462</v>
      </c>
      <c r="CW65" s="18">
        <v>479</v>
      </c>
      <c r="CX65" s="18">
        <v>276</v>
      </c>
      <c r="CY65" s="18">
        <v>309</v>
      </c>
      <c r="CZ65" s="18">
        <v>299</v>
      </c>
      <c r="DA65" s="18">
        <v>318</v>
      </c>
      <c r="DB65" s="18">
        <f>SUM(CP65:DA65)</f>
        <v>4243</v>
      </c>
      <c r="DC65" s="18">
        <v>354</v>
      </c>
      <c r="DD65" s="18">
        <v>319</v>
      </c>
      <c r="DE65" s="18">
        <v>313</v>
      </c>
      <c r="DF65" s="18">
        <v>365</v>
      </c>
      <c r="DG65" s="18">
        <v>363</v>
      </c>
      <c r="DH65" s="18">
        <v>365</v>
      </c>
      <c r="DI65" s="18">
        <v>373</v>
      </c>
      <c r="DJ65" s="18">
        <v>373</v>
      </c>
      <c r="DK65" s="18">
        <v>327</v>
      </c>
      <c r="DL65" s="18">
        <v>403</v>
      </c>
      <c r="DM65" s="18">
        <v>366</v>
      </c>
      <c r="DN65" s="18">
        <v>345</v>
      </c>
      <c r="DO65" s="18">
        <f>SUM(DC65:DN65)</f>
        <v>4266</v>
      </c>
      <c r="DP65" s="18">
        <v>366</v>
      </c>
      <c r="DQ65" s="18">
        <v>342</v>
      </c>
      <c r="DR65" s="18">
        <v>206</v>
      </c>
      <c r="DS65" s="18">
        <v>44</v>
      </c>
      <c r="DT65" s="18">
        <v>50</v>
      </c>
      <c r="DU65" s="18">
        <v>69</v>
      </c>
      <c r="DV65" s="18">
        <v>49</v>
      </c>
      <c r="DW65" s="18">
        <v>68</v>
      </c>
      <c r="DX65" s="18">
        <v>51</v>
      </c>
      <c r="DY65" s="18">
        <v>146</v>
      </c>
      <c r="DZ65" s="18">
        <v>158</v>
      </c>
      <c r="EA65" s="18">
        <v>214</v>
      </c>
      <c r="EB65" s="18">
        <f t="shared" si="78"/>
        <v>1763</v>
      </c>
      <c r="EC65" s="18">
        <v>180</v>
      </c>
      <c r="ED65" s="18">
        <v>151</v>
      </c>
      <c r="EE65" s="18">
        <v>168</v>
      </c>
      <c r="EF65" s="18">
        <v>154</v>
      </c>
      <c r="EG65" s="18">
        <v>194</v>
      </c>
      <c r="EH65" s="18">
        <v>189</v>
      </c>
      <c r="EI65" s="18">
        <v>199</v>
      </c>
      <c r="EJ65" s="18">
        <v>205</v>
      </c>
      <c r="EK65" s="18">
        <v>233</v>
      </c>
      <c r="EL65" s="18">
        <v>245</v>
      </c>
      <c r="EM65" s="18">
        <v>238</v>
      </c>
      <c r="EN65" s="18">
        <v>254</v>
      </c>
      <c r="EO65" s="18">
        <f t="shared" si="79"/>
        <v>2410</v>
      </c>
      <c r="EP65" s="18">
        <v>188</v>
      </c>
      <c r="EQ65" s="18">
        <v>208</v>
      </c>
      <c r="ER65" s="18">
        <v>207</v>
      </c>
      <c r="ES65" s="18">
        <v>250</v>
      </c>
      <c r="ET65" s="18">
        <v>222</v>
      </c>
      <c r="EU65" s="18">
        <v>211</v>
      </c>
      <c r="EV65" s="18">
        <v>239</v>
      </c>
      <c r="EW65" s="18">
        <v>245</v>
      </c>
      <c r="EX65" s="18">
        <v>241</v>
      </c>
      <c r="EY65" s="18">
        <v>299</v>
      </c>
      <c r="EZ65" s="18">
        <v>362</v>
      </c>
      <c r="FA65" s="18">
        <v>304</v>
      </c>
      <c r="FB65" s="18">
        <f t="shared" si="80"/>
        <v>2976</v>
      </c>
      <c r="FC65" s="18">
        <v>325</v>
      </c>
      <c r="FD65" s="18">
        <v>289</v>
      </c>
      <c r="FE65" s="18">
        <v>417</v>
      </c>
      <c r="FF65" s="18">
        <v>357</v>
      </c>
      <c r="FG65" s="18">
        <v>348</v>
      </c>
      <c r="FH65" s="18">
        <v>346</v>
      </c>
      <c r="FI65" s="18">
        <v>340</v>
      </c>
      <c r="FJ65" s="18">
        <v>385</v>
      </c>
      <c r="FK65" s="18">
        <v>343</v>
      </c>
      <c r="FL65" s="18">
        <v>371</v>
      </c>
      <c r="FM65" s="18">
        <v>355</v>
      </c>
      <c r="FN65" s="18">
        <v>361</v>
      </c>
      <c r="FO65" s="18">
        <f t="shared" si="81"/>
        <v>4237</v>
      </c>
      <c r="FP65" s="18">
        <v>298</v>
      </c>
      <c r="FQ65" s="18">
        <v>298</v>
      </c>
      <c r="FR65" s="18">
        <v>343</v>
      </c>
      <c r="FS65" s="18">
        <v>283</v>
      </c>
      <c r="FT65" s="18">
        <v>279</v>
      </c>
      <c r="FU65" s="18">
        <v>256</v>
      </c>
      <c r="FV65" s="18">
        <v>256</v>
      </c>
      <c r="FW65" s="18">
        <v>249</v>
      </c>
      <c r="FX65" s="18">
        <v>306</v>
      </c>
      <c r="FY65" s="18">
        <v>266</v>
      </c>
      <c r="FZ65" s="18">
        <v>262</v>
      </c>
      <c r="GA65" s="18">
        <v>271</v>
      </c>
      <c r="GB65" s="18">
        <f t="shared" si="82"/>
        <v>3367</v>
      </c>
      <c r="GC65" s="18">
        <v>260</v>
      </c>
      <c r="GD65" s="18">
        <v>246</v>
      </c>
      <c r="GE65" s="18">
        <v>520</v>
      </c>
      <c r="GF65" s="18">
        <v>406</v>
      </c>
      <c r="GG65" s="18">
        <v>388</v>
      </c>
      <c r="GH65" s="18">
        <v>345</v>
      </c>
      <c r="GI65" s="18">
        <v>374</v>
      </c>
      <c r="GJ65" s="18">
        <v>381</v>
      </c>
      <c r="GK65" s="18">
        <v>366</v>
      </c>
      <c r="GL65" s="18">
        <v>356</v>
      </c>
      <c r="GM65" s="18">
        <v>366</v>
      </c>
      <c r="GN65" s="18"/>
      <c r="GO65" s="18">
        <f t="shared" si="83"/>
        <v>4008</v>
      </c>
    </row>
    <row r="66" spans="1:197" ht="15.9" customHeight="1">
      <c r="A66" s="19" t="s">
        <v>88</v>
      </c>
      <c r="B66" s="19"/>
      <c r="C66" s="20">
        <f t="shared" ref="C66:BS66" si="84">SUM(C61:C65)</f>
        <v>1880</v>
      </c>
      <c r="D66" s="20">
        <f t="shared" si="84"/>
        <v>2117</v>
      </c>
      <c r="E66" s="20">
        <f t="shared" si="84"/>
        <v>2159</v>
      </c>
      <c r="F66" s="20">
        <f t="shared" si="84"/>
        <v>2207</v>
      </c>
      <c r="G66" s="20">
        <f t="shared" si="84"/>
        <v>2298</v>
      </c>
      <c r="H66" s="20">
        <f t="shared" si="84"/>
        <v>2121</v>
      </c>
      <c r="I66" s="20">
        <f t="shared" si="84"/>
        <v>2102</v>
      </c>
      <c r="J66" s="20">
        <f t="shared" si="84"/>
        <v>2190</v>
      </c>
      <c r="K66" s="20">
        <f t="shared" si="84"/>
        <v>2165</v>
      </c>
      <c r="L66" s="20">
        <f t="shared" si="84"/>
        <v>2309</v>
      </c>
      <c r="M66" s="20">
        <f t="shared" si="84"/>
        <v>2573</v>
      </c>
      <c r="N66" s="20">
        <f t="shared" si="84"/>
        <v>2174</v>
      </c>
      <c r="O66" s="20">
        <f t="shared" si="84"/>
        <v>26295</v>
      </c>
      <c r="P66" s="20">
        <f t="shared" si="84"/>
        <v>2184</v>
      </c>
      <c r="Q66" s="20">
        <f t="shared" si="84"/>
        <v>2176</v>
      </c>
      <c r="R66" s="20">
        <f t="shared" si="84"/>
        <v>2408</v>
      </c>
      <c r="S66" s="20">
        <f t="shared" si="84"/>
        <v>2276</v>
      </c>
      <c r="T66" s="20">
        <f t="shared" si="84"/>
        <v>2410</v>
      </c>
      <c r="U66" s="20">
        <f t="shared" si="84"/>
        <v>2294</v>
      </c>
      <c r="V66" s="20">
        <f t="shared" si="84"/>
        <v>2394</v>
      </c>
      <c r="W66" s="20">
        <f t="shared" si="84"/>
        <v>2690</v>
      </c>
      <c r="X66" s="20">
        <f t="shared" si="84"/>
        <v>2188</v>
      </c>
      <c r="Y66" s="20">
        <f t="shared" si="84"/>
        <v>2336</v>
      </c>
      <c r="Z66" s="20">
        <f t="shared" si="84"/>
        <v>2179</v>
      </c>
      <c r="AA66" s="20">
        <f t="shared" si="84"/>
        <v>2273</v>
      </c>
      <c r="AB66" s="20">
        <f>SUM(AB61:AB65)</f>
        <v>27808</v>
      </c>
      <c r="AC66" s="20">
        <f t="shared" si="84"/>
        <v>2304</v>
      </c>
      <c r="AD66" s="20">
        <f t="shared" si="84"/>
        <v>2032</v>
      </c>
      <c r="AE66" s="20">
        <f t="shared" si="84"/>
        <v>2152</v>
      </c>
      <c r="AF66" s="20">
        <f t="shared" si="84"/>
        <v>2150</v>
      </c>
      <c r="AG66" s="20">
        <f t="shared" si="84"/>
        <v>2269</v>
      </c>
      <c r="AH66" s="20">
        <f t="shared" si="84"/>
        <v>2117</v>
      </c>
      <c r="AI66" s="20">
        <f t="shared" si="84"/>
        <v>2426</v>
      </c>
      <c r="AJ66" s="20">
        <f t="shared" si="84"/>
        <v>2614</v>
      </c>
      <c r="AK66" s="20">
        <f t="shared" si="84"/>
        <v>2621</v>
      </c>
      <c r="AL66" s="20">
        <f t="shared" si="84"/>
        <v>2879</v>
      </c>
      <c r="AM66" s="20">
        <f t="shared" si="84"/>
        <v>2366</v>
      </c>
      <c r="AN66" s="20">
        <f t="shared" si="84"/>
        <v>1961</v>
      </c>
      <c r="AO66" s="20">
        <f t="shared" si="84"/>
        <v>27891</v>
      </c>
      <c r="AP66" s="20">
        <f t="shared" si="84"/>
        <v>2204</v>
      </c>
      <c r="AQ66" s="20">
        <f t="shared" si="84"/>
        <v>2078</v>
      </c>
      <c r="AR66" s="20">
        <f t="shared" si="84"/>
        <v>2240</v>
      </c>
      <c r="AS66" s="20">
        <f t="shared" si="84"/>
        <v>2262</v>
      </c>
      <c r="AT66" s="20">
        <f t="shared" si="84"/>
        <v>2408</v>
      </c>
      <c r="AU66" s="20">
        <f t="shared" si="84"/>
        <v>2206</v>
      </c>
      <c r="AV66" s="20">
        <f t="shared" si="84"/>
        <v>2363</v>
      </c>
      <c r="AW66" s="20">
        <f t="shared" si="84"/>
        <v>2721</v>
      </c>
      <c r="AX66" s="20">
        <f t="shared" si="84"/>
        <v>2389</v>
      </c>
      <c r="AY66" s="20">
        <f t="shared" si="84"/>
        <v>2592</v>
      </c>
      <c r="AZ66" s="20">
        <f t="shared" si="84"/>
        <v>2402</v>
      </c>
      <c r="BA66" s="20">
        <f t="shared" si="84"/>
        <v>2341</v>
      </c>
      <c r="BB66" s="20">
        <f>SUM(BB61:BB65)</f>
        <v>28206</v>
      </c>
      <c r="BC66" s="20">
        <f t="shared" si="84"/>
        <v>2214</v>
      </c>
      <c r="BD66" s="20">
        <f t="shared" si="84"/>
        <v>2048</v>
      </c>
      <c r="BE66" s="20">
        <f t="shared" si="84"/>
        <v>2233</v>
      </c>
      <c r="BF66" s="20">
        <f t="shared" si="84"/>
        <v>2407</v>
      </c>
      <c r="BG66" s="20">
        <f t="shared" si="84"/>
        <v>2567</v>
      </c>
      <c r="BH66" s="20">
        <f t="shared" si="84"/>
        <v>2303</v>
      </c>
      <c r="BI66" s="20">
        <f t="shared" si="84"/>
        <v>2533</v>
      </c>
      <c r="BJ66" s="20">
        <f t="shared" si="84"/>
        <v>2715</v>
      </c>
      <c r="BK66" s="20">
        <f t="shared" si="84"/>
        <v>2586</v>
      </c>
      <c r="BL66" s="20">
        <f t="shared" si="84"/>
        <v>2629</v>
      </c>
      <c r="BM66" s="20">
        <f t="shared" si="84"/>
        <v>2443</v>
      </c>
      <c r="BN66" s="20">
        <f t="shared" si="84"/>
        <v>2507</v>
      </c>
      <c r="BO66" s="20">
        <f t="shared" si="84"/>
        <v>29185</v>
      </c>
      <c r="BP66" s="20">
        <f t="shared" si="84"/>
        <v>2386</v>
      </c>
      <c r="BQ66" s="20">
        <f t="shared" si="84"/>
        <v>2117</v>
      </c>
      <c r="BR66" s="20">
        <f t="shared" si="84"/>
        <v>2381</v>
      </c>
      <c r="BS66" s="20">
        <f t="shared" si="84"/>
        <v>2585</v>
      </c>
      <c r="BT66" s="20">
        <f t="shared" ref="BT66:BY66" si="85">SUM(BT61:BT65)</f>
        <v>2669</v>
      </c>
      <c r="BU66" s="20">
        <f t="shared" si="85"/>
        <v>2464</v>
      </c>
      <c r="BV66" s="20">
        <f t="shared" si="85"/>
        <v>2602</v>
      </c>
      <c r="BW66" s="20">
        <f t="shared" si="85"/>
        <v>2720</v>
      </c>
      <c r="BX66" s="20">
        <f t="shared" si="85"/>
        <v>2387</v>
      </c>
      <c r="BY66" s="20">
        <f t="shared" si="85"/>
        <v>2536</v>
      </c>
      <c r="BZ66" s="20">
        <f t="shared" ref="BZ66:CL66" si="86">SUM(BZ61:BZ65)</f>
        <v>2253</v>
      </c>
      <c r="CA66" s="20">
        <f t="shared" si="86"/>
        <v>2382</v>
      </c>
      <c r="CB66" s="20">
        <f t="shared" si="86"/>
        <v>29482</v>
      </c>
      <c r="CC66" s="20">
        <f t="shared" si="86"/>
        <v>2125</v>
      </c>
      <c r="CD66" s="20">
        <f t="shared" si="86"/>
        <v>1991</v>
      </c>
      <c r="CE66" s="20">
        <f t="shared" si="86"/>
        <v>2120</v>
      </c>
      <c r="CF66" s="20">
        <f t="shared" si="86"/>
        <v>2067</v>
      </c>
      <c r="CG66" s="20">
        <f t="shared" si="86"/>
        <v>2310</v>
      </c>
      <c r="CH66" s="20">
        <f t="shared" si="86"/>
        <v>2408</v>
      </c>
      <c r="CI66" s="20">
        <f t="shared" si="86"/>
        <v>2588</v>
      </c>
      <c r="CJ66" s="20">
        <f t="shared" si="86"/>
        <v>2627</v>
      </c>
      <c r="CK66" s="20">
        <f t="shared" si="86"/>
        <v>2678</v>
      </c>
      <c r="CL66" s="20">
        <f t="shared" si="86"/>
        <v>2782</v>
      </c>
      <c r="CM66" s="20">
        <f t="shared" ref="CM66:CY66" si="87">SUM(CM61:CM65)</f>
        <v>2458</v>
      </c>
      <c r="CN66" s="20">
        <f t="shared" si="87"/>
        <v>2690</v>
      </c>
      <c r="CO66" s="20">
        <f t="shared" si="87"/>
        <v>28844</v>
      </c>
      <c r="CP66" s="20">
        <f t="shared" si="87"/>
        <v>2571</v>
      </c>
      <c r="CQ66" s="20">
        <f t="shared" si="87"/>
        <v>2267</v>
      </c>
      <c r="CR66" s="20">
        <f t="shared" si="87"/>
        <v>2561</v>
      </c>
      <c r="CS66" s="20">
        <f t="shared" si="87"/>
        <v>2504</v>
      </c>
      <c r="CT66" s="20">
        <f t="shared" si="87"/>
        <v>2703</v>
      </c>
      <c r="CU66" s="20">
        <f t="shared" si="87"/>
        <v>2763</v>
      </c>
      <c r="CV66" s="20">
        <f t="shared" si="87"/>
        <v>3073</v>
      </c>
      <c r="CW66" s="20">
        <f t="shared" si="87"/>
        <v>3129</v>
      </c>
      <c r="CX66" s="20">
        <f t="shared" si="87"/>
        <v>2605</v>
      </c>
      <c r="CY66" s="20">
        <f t="shared" si="87"/>
        <v>2560</v>
      </c>
      <c r="CZ66" s="20">
        <f t="shared" ref="CZ66:DL66" si="88">SUM(CZ61:CZ65)</f>
        <v>2429</v>
      </c>
      <c r="DA66" s="20">
        <f t="shared" si="88"/>
        <v>2311</v>
      </c>
      <c r="DB66" s="20">
        <f t="shared" si="88"/>
        <v>31476</v>
      </c>
      <c r="DC66" s="20">
        <f t="shared" si="88"/>
        <v>2149</v>
      </c>
      <c r="DD66" s="20">
        <f t="shared" si="88"/>
        <v>2161</v>
      </c>
      <c r="DE66" s="20">
        <f t="shared" si="88"/>
        <v>2287</v>
      </c>
      <c r="DF66" s="20">
        <f t="shared" si="88"/>
        <v>2440</v>
      </c>
      <c r="DG66" s="20">
        <f t="shared" si="88"/>
        <v>2766</v>
      </c>
      <c r="DH66" s="20">
        <f t="shared" si="88"/>
        <v>2596</v>
      </c>
      <c r="DI66" s="20">
        <f t="shared" si="88"/>
        <v>2698</v>
      </c>
      <c r="DJ66" s="20">
        <f t="shared" si="88"/>
        <v>2871</v>
      </c>
      <c r="DK66" s="20">
        <f t="shared" si="88"/>
        <v>2734</v>
      </c>
      <c r="DL66" s="20">
        <f t="shared" si="88"/>
        <v>2490</v>
      </c>
      <c r="DM66" s="20">
        <f t="shared" ref="DM66:EA66" si="89">SUM(DM61:DM65)</f>
        <v>2423</v>
      </c>
      <c r="DN66" s="20">
        <f t="shared" si="89"/>
        <v>2524</v>
      </c>
      <c r="DO66" s="20">
        <f t="shared" si="89"/>
        <v>30139</v>
      </c>
      <c r="DP66" s="20">
        <f t="shared" si="89"/>
        <v>2572</v>
      </c>
      <c r="DQ66" s="20">
        <f t="shared" si="89"/>
        <v>2376</v>
      </c>
      <c r="DR66" s="20">
        <f t="shared" si="89"/>
        <v>1471</v>
      </c>
      <c r="DS66" s="20">
        <f t="shared" si="89"/>
        <v>294</v>
      </c>
      <c r="DT66" s="20">
        <f t="shared" si="89"/>
        <v>297</v>
      </c>
      <c r="DU66" s="20">
        <f t="shared" si="89"/>
        <v>323</v>
      </c>
      <c r="DV66" s="20">
        <f t="shared" si="89"/>
        <v>505</v>
      </c>
      <c r="DW66" s="20">
        <f t="shared" si="89"/>
        <v>688</v>
      </c>
      <c r="DX66" s="20">
        <f t="shared" si="89"/>
        <v>501</v>
      </c>
      <c r="DY66" s="20">
        <f t="shared" si="89"/>
        <v>1062</v>
      </c>
      <c r="DZ66" s="20">
        <f t="shared" si="89"/>
        <v>1127</v>
      </c>
      <c r="EA66" s="20">
        <f t="shared" si="89"/>
        <v>1457</v>
      </c>
      <c r="EB66" s="20">
        <f t="shared" si="78"/>
        <v>12673</v>
      </c>
      <c r="EC66" s="20">
        <f t="shared" ref="EC66:EN66" si="90">SUM(EC61:EC65)</f>
        <v>1434</v>
      </c>
      <c r="ED66" s="20">
        <f t="shared" si="90"/>
        <v>771</v>
      </c>
      <c r="EE66" s="20">
        <f t="shared" si="90"/>
        <v>1193</v>
      </c>
      <c r="EF66" s="20">
        <f t="shared" si="90"/>
        <v>1290</v>
      </c>
      <c r="EG66" s="20">
        <f t="shared" si="90"/>
        <v>1475</v>
      </c>
      <c r="EH66" s="20">
        <f t="shared" si="90"/>
        <v>1593</v>
      </c>
      <c r="EI66" s="20">
        <f t="shared" si="90"/>
        <v>1741</v>
      </c>
      <c r="EJ66" s="20">
        <f t="shared" si="90"/>
        <v>1714</v>
      </c>
      <c r="EK66" s="20">
        <f t="shared" si="90"/>
        <v>1694</v>
      </c>
      <c r="EL66" s="20">
        <f t="shared" si="90"/>
        <v>1863</v>
      </c>
      <c r="EM66" s="20">
        <f t="shared" si="90"/>
        <v>1896</v>
      </c>
      <c r="EN66" s="20">
        <f t="shared" si="90"/>
        <v>1827</v>
      </c>
      <c r="EO66" s="20">
        <f t="shared" si="79"/>
        <v>18491</v>
      </c>
      <c r="EP66" s="20">
        <f t="shared" ref="EP66:FA66" si="91">SUM(EP61:EP65)</f>
        <v>1643</v>
      </c>
      <c r="EQ66" s="20">
        <f t="shared" si="91"/>
        <v>1610</v>
      </c>
      <c r="ER66" s="20">
        <f t="shared" si="91"/>
        <v>1759</v>
      </c>
      <c r="ES66" s="20">
        <f t="shared" si="91"/>
        <v>1895</v>
      </c>
      <c r="ET66" s="20">
        <f t="shared" si="91"/>
        <v>1967</v>
      </c>
      <c r="EU66" s="20">
        <f t="shared" si="91"/>
        <v>1957</v>
      </c>
      <c r="EV66" s="20">
        <f t="shared" si="91"/>
        <v>2485</v>
      </c>
      <c r="EW66" s="20">
        <f t="shared" si="91"/>
        <v>2496</v>
      </c>
      <c r="EX66" s="20">
        <f t="shared" si="91"/>
        <v>2324</v>
      </c>
      <c r="EY66" s="20">
        <f t="shared" si="91"/>
        <v>2647</v>
      </c>
      <c r="EZ66" s="20">
        <f t="shared" si="91"/>
        <v>2629</v>
      </c>
      <c r="FA66" s="20">
        <f t="shared" si="91"/>
        <v>2282</v>
      </c>
      <c r="FB66" s="20">
        <f t="shared" si="80"/>
        <v>25694</v>
      </c>
      <c r="FC66" s="20">
        <f t="shared" ref="FC66:FN66" si="92">SUM(FC61:FC65)</f>
        <v>1906</v>
      </c>
      <c r="FD66" s="20">
        <f t="shared" si="92"/>
        <v>1776</v>
      </c>
      <c r="FE66" s="20">
        <f t="shared" si="92"/>
        <v>2003</v>
      </c>
      <c r="FF66" s="20">
        <f t="shared" si="92"/>
        <v>2115</v>
      </c>
      <c r="FG66" s="20">
        <f t="shared" si="92"/>
        <v>2340</v>
      </c>
      <c r="FH66" s="20">
        <f t="shared" si="92"/>
        <v>2256</v>
      </c>
      <c r="FI66" s="20">
        <f t="shared" si="92"/>
        <v>2433</v>
      </c>
      <c r="FJ66" s="20">
        <f t="shared" si="92"/>
        <v>2613</v>
      </c>
      <c r="FK66" s="20">
        <f t="shared" si="92"/>
        <v>2544</v>
      </c>
      <c r="FL66" s="20">
        <f t="shared" si="92"/>
        <v>2547</v>
      </c>
      <c r="FM66" s="20">
        <f t="shared" si="92"/>
        <v>2424</v>
      </c>
      <c r="FN66" s="20">
        <f t="shared" si="92"/>
        <v>2608</v>
      </c>
      <c r="FO66" s="20">
        <f t="shared" si="81"/>
        <v>27565</v>
      </c>
      <c r="FP66" s="20">
        <f t="shared" ref="FP66:GA66" si="93">SUM(FP61:FP65)</f>
        <v>2300</v>
      </c>
      <c r="FQ66" s="20">
        <f t="shared" si="93"/>
        <v>2200</v>
      </c>
      <c r="FR66" s="20">
        <f t="shared" si="93"/>
        <v>2343</v>
      </c>
      <c r="FS66" s="20">
        <f t="shared" si="93"/>
        <v>2499</v>
      </c>
      <c r="FT66" s="20">
        <f t="shared" si="93"/>
        <v>2553</v>
      </c>
      <c r="FU66" s="20">
        <f t="shared" si="93"/>
        <v>2439</v>
      </c>
      <c r="FV66" s="20">
        <f t="shared" si="93"/>
        <v>2651</v>
      </c>
      <c r="FW66" s="20">
        <f t="shared" si="93"/>
        <v>2723</v>
      </c>
      <c r="FX66" s="20">
        <f t="shared" si="93"/>
        <v>2747</v>
      </c>
      <c r="FY66" s="20">
        <f t="shared" si="93"/>
        <v>2661</v>
      </c>
      <c r="FZ66" s="20">
        <f t="shared" si="93"/>
        <v>2716</v>
      </c>
      <c r="GA66" s="20">
        <f t="shared" si="93"/>
        <v>2778</v>
      </c>
      <c r="GB66" s="20">
        <f t="shared" si="82"/>
        <v>30610</v>
      </c>
      <c r="GC66" s="20">
        <f t="shared" ref="GC66:GN66" si="94">SUM(GC61:GC65)</f>
        <v>2587</v>
      </c>
      <c r="GD66" s="20">
        <f t="shared" si="94"/>
        <v>2115</v>
      </c>
      <c r="GE66" s="20">
        <f t="shared" si="94"/>
        <v>2877</v>
      </c>
      <c r="GF66" s="20">
        <f t="shared" si="94"/>
        <v>3002</v>
      </c>
      <c r="GG66" s="20">
        <f t="shared" si="94"/>
        <v>3144</v>
      </c>
      <c r="GH66" s="20">
        <f t="shared" si="94"/>
        <v>2951</v>
      </c>
      <c r="GI66" s="20">
        <f t="shared" si="94"/>
        <v>3072</v>
      </c>
      <c r="GJ66" s="20">
        <f t="shared" si="94"/>
        <v>3100</v>
      </c>
      <c r="GK66" s="20">
        <f t="shared" si="94"/>
        <v>2842</v>
      </c>
      <c r="GL66" s="20">
        <f t="shared" si="94"/>
        <v>2816</v>
      </c>
      <c r="GM66" s="20">
        <f t="shared" si="94"/>
        <v>2817</v>
      </c>
      <c r="GN66" s="20">
        <f t="shared" si="94"/>
        <v>0</v>
      </c>
      <c r="GO66" s="20">
        <f t="shared" si="83"/>
        <v>31323</v>
      </c>
    </row>
    <row r="67" spans="1:197" s="21" customFormat="1" ht="15.9" customHeight="1">
      <c r="A67" s="52"/>
      <c r="B67" s="34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35"/>
      <c r="BG67" s="35"/>
      <c r="BH67" s="35"/>
      <c r="BI67" s="35"/>
      <c r="BJ67" s="35"/>
      <c r="BK67" s="35"/>
      <c r="BL67" s="35"/>
      <c r="BM67" s="35"/>
      <c r="BN67" s="35"/>
      <c r="BO67" s="35"/>
      <c r="BP67" s="35"/>
      <c r="BQ67" s="35"/>
      <c r="BR67" s="35"/>
      <c r="BS67" s="35"/>
      <c r="BT67" s="35"/>
      <c r="BU67" s="35"/>
      <c r="BV67" s="35"/>
      <c r="BW67" s="35"/>
      <c r="BX67" s="35"/>
      <c r="BY67" s="35"/>
    </row>
    <row r="68" spans="1:197" s="21" customFormat="1" ht="15.9" customHeight="1">
      <c r="A68" s="15" t="s">
        <v>119</v>
      </c>
      <c r="B68" s="1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  <c r="BF68" s="35"/>
      <c r="BG68" s="35"/>
      <c r="BH68" s="35"/>
      <c r="BI68" s="35"/>
      <c r="BJ68" s="35"/>
      <c r="BK68" s="35"/>
      <c r="BL68" s="35"/>
      <c r="BM68" s="35"/>
      <c r="BN68" s="35"/>
      <c r="BO68" s="35"/>
      <c r="BP68" s="35"/>
      <c r="BQ68" s="35"/>
      <c r="BR68" s="35"/>
      <c r="BS68" s="35"/>
      <c r="BT68" s="35"/>
      <c r="BU68" s="35"/>
      <c r="BV68" s="35"/>
      <c r="BW68" s="35"/>
      <c r="BX68" s="35"/>
      <c r="BY68" s="35"/>
    </row>
    <row r="69" spans="1:197" s="21" customFormat="1" ht="15.9" customHeight="1">
      <c r="A69" s="15"/>
      <c r="B69" s="1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  <c r="BF69" s="35"/>
      <c r="BG69" s="35"/>
      <c r="BH69" s="35"/>
      <c r="BI69" s="35"/>
      <c r="BJ69" s="35"/>
      <c r="BK69" s="35"/>
      <c r="BL69" s="35"/>
      <c r="BM69" s="35"/>
      <c r="BN69" s="35"/>
      <c r="BO69" s="35"/>
      <c r="BP69" s="35"/>
      <c r="BQ69" s="35"/>
      <c r="BR69" s="35"/>
      <c r="BS69" s="35"/>
      <c r="BT69" s="35"/>
      <c r="BU69" s="35"/>
      <c r="BV69" s="35"/>
      <c r="BW69" s="35"/>
      <c r="BX69" s="35"/>
      <c r="BY69" s="35"/>
    </row>
    <row r="70" spans="1:197" ht="15.9" customHeight="1">
      <c r="A70" s="77" t="s">
        <v>45</v>
      </c>
      <c r="B70" s="22"/>
      <c r="C70" s="75">
        <v>2011</v>
      </c>
      <c r="D70" s="75"/>
      <c r="E70" s="75"/>
      <c r="F70" s="75"/>
      <c r="G70" s="75"/>
      <c r="H70" s="75"/>
      <c r="I70" s="75"/>
      <c r="J70" s="75"/>
      <c r="K70" s="75"/>
      <c r="L70" s="75"/>
      <c r="M70" s="75"/>
      <c r="N70" s="75"/>
      <c r="O70" s="79" t="s">
        <v>56</v>
      </c>
      <c r="P70" s="75">
        <v>2012</v>
      </c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9" t="s">
        <v>57</v>
      </c>
      <c r="AC70" s="75">
        <v>2013</v>
      </c>
      <c r="AD70" s="75"/>
      <c r="AE70" s="75"/>
      <c r="AF70" s="75"/>
      <c r="AG70" s="75"/>
      <c r="AH70" s="75"/>
      <c r="AI70" s="75"/>
      <c r="AJ70" s="75"/>
      <c r="AK70" s="75"/>
      <c r="AL70" s="75"/>
      <c r="AM70" s="75"/>
      <c r="AN70" s="75"/>
      <c r="AO70" s="79" t="s">
        <v>58</v>
      </c>
      <c r="AP70" s="75">
        <v>2014</v>
      </c>
      <c r="AQ70" s="75"/>
      <c r="AR70" s="75"/>
      <c r="AS70" s="75"/>
      <c r="AT70" s="75"/>
      <c r="AU70" s="75"/>
      <c r="AV70" s="75"/>
      <c r="AW70" s="75"/>
      <c r="AX70" s="75"/>
      <c r="AY70" s="75"/>
      <c r="AZ70" s="75"/>
      <c r="BA70" s="75"/>
      <c r="BB70" s="79" t="s">
        <v>59</v>
      </c>
      <c r="BC70" s="75">
        <v>2015</v>
      </c>
      <c r="BD70" s="75"/>
      <c r="BE70" s="75"/>
      <c r="BF70" s="75"/>
      <c r="BG70" s="75"/>
      <c r="BH70" s="75"/>
      <c r="BI70" s="75"/>
      <c r="BJ70" s="75"/>
      <c r="BK70" s="75"/>
      <c r="BL70" s="75"/>
      <c r="BM70" s="75"/>
      <c r="BN70" s="75"/>
      <c r="BO70" s="79" t="s">
        <v>60</v>
      </c>
      <c r="BP70" s="75">
        <v>2016</v>
      </c>
      <c r="BQ70" s="75"/>
      <c r="BR70" s="75"/>
      <c r="BS70" s="75"/>
      <c r="BT70" s="75"/>
      <c r="BU70" s="75"/>
      <c r="BV70" s="75"/>
      <c r="BW70" s="75"/>
      <c r="BX70" s="75"/>
      <c r="BY70" s="75"/>
      <c r="BZ70" s="75"/>
      <c r="CA70" s="75"/>
      <c r="CB70" s="76" t="s">
        <v>61</v>
      </c>
      <c r="CC70" s="75">
        <v>2017</v>
      </c>
      <c r="CD70" s="75"/>
      <c r="CE70" s="75"/>
      <c r="CF70" s="75"/>
      <c r="CG70" s="75"/>
      <c r="CH70" s="75"/>
      <c r="CI70" s="75"/>
      <c r="CJ70" s="75"/>
      <c r="CK70" s="75"/>
      <c r="CL70" s="75"/>
      <c r="CM70" s="75"/>
      <c r="CN70" s="75"/>
      <c r="CO70" s="76" t="s">
        <v>62</v>
      </c>
      <c r="CP70" s="75">
        <v>2018</v>
      </c>
      <c r="CQ70" s="75"/>
      <c r="CR70" s="75"/>
      <c r="CS70" s="75"/>
      <c r="CT70" s="75"/>
      <c r="CU70" s="75"/>
      <c r="CV70" s="75"/>
      <c r="CW70" s="75"/>
      <c r="CX70" s="75"/>
      <c r="CY70" s="75"/>
      <c r="CZ70" s="75"/>
      <c r="DA70" s="75"/>
      <c r="DB70" s="76" t="s">
        <v>63</v>
      </c>
      <c r="DC70" s="75">
        <v>2019</v>
      </c>
      <c r="DD70" s="75"/>
      <c r="DE70" s="75"/>
      <c r="DF70" s="75"/>
      <c r="DG70" s="75"/>
      <c r="DH70" s="75"/>
      <c r="DI70" s="75"/>
      <c r="DJ70" s="75"/>
      <c r="DK70" s="75"/>
      <c r="DL70" s="75"/>
      <c r="DM70" s="75"/>
      <c r="DN70" s="75"/>
      <c r="DO70" s="76" t="s">
        <v>64</v>
      </c>
      <c r="DP70" s="75">
        <v>2020</v>
      </c>
      <c r="DQ70" s="75"/>
      <c r="DR70" s="75"/>
      <c r="DS70" s="75"/>
      <c r="DT70" s="75"/>
      <c r="DU70" s="75"/>
      <c r="DV70" s="75"/>
      <c r="DW70" s="75"/>
      <c r="DX70" s="75"/>
      <c r="DY70" s="75"/>
      <c r="DZ70" s="75"/>
      <c r="EA70" s="75"/>
      <c r="EB70" s="76" t="s">
        <v>65</v>
      </c>
      <c r="EC70" s="75">
        <v>2021</v>
      </c>
      <c r="ED70" s="75"/>
      <c r="EE70" s="75"/>
      <c r="EF70" s="75"/>
      <c r="EG70" s="75"/>
      <c r="EH70" s="75"/>
      <c r="EI70" s="75"/>
      <c r="EJ70" s="75"/>
      <c r="EK70" s="75"/>
      <c r="EL70" s="75"/>
      <c r="EM70" s="75"/>
      <c r="EN70" s="75"/>
      <c r="EO70" s="76" t="s">
        <v>66</v>
      </c>
      <c r="EP70" s="75">
        <v>2022</v>
      </c>
      <c r="EQ70" s="75"/>
      <c r="ER70" s="75"/>
      <c r="ES70" s="75"/>
      <c r="ET70" s="75"/>
      <c r="EU70" s="75"/>
      <c r="EV70" s="75"/>
      <c r="EW70" s="75"/>
      <c r="EX70" s="75"/>
      <c r="EY70" s="75"/>
      <c r="EZ70" s="75"/>
      <c r="FA70" s="75"/>
      <c r="FB70" s="76" t="s">
        <v>67</v>
      </c>
      <c r="FC70" s="75">
        <v>2023</v>
      </c>
      <c r="FD70" s="75"/>
      <c r="FE70" s="75"/>
      <c r="FF70" s="75"/>
      <c r="FG70" s="75"/>
      <c r="FH70" s="75"/>
      <c r="FI70" s="75"/>
      <c r="FJ70" s="75"/>
      <c r="FK70" s="75"/>
      <c r="FL70" s="75"/>
      <c r="FM70" s="75"/>
      <c r="FN70" s="75"/>
      <c r="FO70" s="76" t="s">
        <v>68</v>
      </c>
      <c r="FP70" s="75">
        <v>2024</v>
      </c>
      <c r="FQ70" s="75"/>
      <c r="FR70" s="75"/>
      <c r="FS70" s="75"/>
      <c r="FT70" s="75"/>
      <c r="FU70" s="75"/>
      <c r="FV70" s="75"/>
      <c r="FW70" s="75"/>
      <c r="FX70" s="75"/>
      <c r="FY70" s="75"/>
      <c r="FZ70" s="75"/>
      <c r="GA70" s="75"/>
      <c r="GB70" s="76" t="s">
        <v>69</v>
      </c>
      <c r="GC70" s="75">
        <v>2025</v>
      </c>
      <c r="GD70" s="75"/>
      <c r="GE70" s="75"/>
      <c r="GF70" s="75"/>
      <c r="GG70" s="75"/>
      <c r="GH70" s="75"/>
      <c r="GI70" s="75"/>
      <c r="GJ70" s="75"/>
      <c r="GK70" s="75"/>
      <c r="GL70" s="75"/>
      <c r="GM70" s="75"/>
      <c r="GN70" s="75"/>
      <c r="GO70" s="76" t="s">
        <v>70</v>
      </c>
    </row>
    <row r="71" spans="1:197" ht="15.9" customHeight="1">
      <c r="A71" s="78"/>
      <c r="B71" s="23"/>
      <c r="C71" s="16" t="s">
        <v>71</v>
      </c>
      <c r="D71" s="16" t="s">
        <v>72</v>
      </c>
      <c r="E71" s="16" t="s">
        <v>73</v>
      </c>
      <c r="F71" s="16" t="s">
        <v>74</v>
      </c>
      <c r="G71" s="16" t="s">
        <v>75</v>
      </c>
      <c r="H71" s="16" t="s">
        <v>76</v>
      </c>
      <c r="I71" s="16" t="s">
        <v>77</v>
      </c>
      <c r="J71" s="16" t="s">
        <v>78</v>
      </c>
      <c r="K71" s="16" t="s">
        <v>79</v>
      </c>
      <c r="L71" s="16" t="s">
        <v>80</v>
      </c>
      <c r="M71" s="16" t="s">
        <v>81</v>
      </c>
      <c r="N71" s="16" t="s">
        <v>82</v>
      </c>
      <c r="O71" s="80"/>
      <c r="P71" s="16" t="s">
        <v>71</v>
      </c>
      <c r="Q71" s="16" t="s">
        <v>72</v>
      </c>
      <c r="R71" s="16" t="s">
        <v>73</v>
      </c>
      <c r="S71" s="16" t="s">
        <v>74</v>
      </c>
      <c r="T71" s="16" t="s">
        <v>75</v>
      </c>
      <c r="U71" s="16" t="s">
        <v>76</v>
      </c>
      <c r="V71" s="16" t="s">
        <v>77</v>
      </c>
      <c r="W71" s="16" t="s">
        <v>78</v>
      </c>
      <c r="X71" s="16" t="s">
        <v>79</v>
      </c>
      <c r="Y71" s="16" t="s">
        <v>80</v>
      </c>
      <c r="Z71" s="16" t="s">
        <v>81</v>
      </c>
      <c r="AA71" s="16" t="s">
        <v>82</v>
      </c>
      <c r="AB71" s="80"/>
      <c r="AC71" s="16" t="s">
        <v>71</v>
      </c>
      <c r="AD71" s="16" t="s">
        <v>72</v>
      </c>
      <c r="AE71" s="16" t="s">
        <v>73</v>
      </c>
      <c r="AF71" s="16" t="s">
        <v>74</v>
      </c>
      <c r="AG71" s="16" t="s">
        <v>75</v>
      </c>
      <c r="AH71" s="16" t="s">
        <v>76</v>
      </c>
      <c r="AI71" s="16" t="s">
        <v>77</v>
      </c>
      <c r="AJ71" s="16" t="s">
        <v>78</v>
      </c>
      <c r="AK71" s="16" t="s">
        <v>79</v>
      </c>
      <c r="AL71" s="16" t="s">
        <v>80</v>
      </c>
      <c r="AM71" s="16" t="s">
        <v>81</v>
      </c>
      <c r="AN71" s="16" t="s">
        <v>82</v>
      </c>
      <c r="AO71" s="80"/>
      <c r="AP71" s="16" t="s">
        <v>71</v>
      </c>
      <c r="AQ71" s="16" t="s">
        <v>72</v>
      </c>
      <c r="AR71" s="16" t="s">
        <v>73</v>
      </c>
      <c r="AS71" s="16" t="s">
        <v>74</v>
      </c>
      <c r="AT71" s="16" t="s">
        <v>75</v>
      </c>
      <c r="AU71" s="16" t="s">
        <v>76</v>
      </c>
      <c r="AV71" s="16" t="s">
        <v>77</v>
      </c>
      <c r="AW71" s="16" t="s">
        <v>78</v>
      </c>
      <c r="AX71" s="16" t="s">
        <v>79</v>
      </c>
      <c r="AY71" s="16" t="s">
        <v>80</v>
      </c>
      <c r="AZ71" s="16" t="s">
        <v>81</v>
      </c>
      <c r="BA71" s="16" t="s">
        <v>82</v>
      </c>
      <c r="BB71" s="80"/>
      <c r="BC71" s="16" t="s">
        <v>71</v>
      </c>
      <c r="BD71" s="16" t="s">
        <v>72</v>
      </c>
      <c r="BE71" s="16" t="s">
        <v>73</v>
      </c>
      <c r="BF71" s="16" t="s">
        <v>74</v>
      </c>
      <c r="BG71" s="16" t="s">
        <v>75</v>
      </c>
      <c r="BH71" s="16" t="s">
        <v>76</v>
      </c>
      <c r="BI71" s="16" t="s">
        <v>77</v>
      </c>
      <c r="BJ71" s="16" t="s">
        <v>78</v>
      </c>
      <c r="BK71" s="16" t="s">
        <v>79</v>
      </c>
      <c r="BL71" s="16" t="s">
        <v>80</v>
      </c>
      <c r="BM71" s="16" t="s">
        <v>81</v>
      </c>
      <c r="BN71" s="16" t="s">
        <v>82</v>
      </c>
      <c r="BO71" s="80"/>
      <c r="BP71" s="16" t="s">
        <v>71</v>
      </c>
      <c r="BQ71" s="16" t="s">
        <v>72</v>
      </c>
      <c r="BR71" s="16" t="s">
        <v>73</v>
      </c>
      <c r="BS71" s="16" t="s">
        <v>74</v>
      </c>
      <c r="BT71" s="16" t="s">
        <v>75</v>
      </c>
      <c r="BU71" s="16" t="s">
        <v>76</v>
      </c>
      <c r="BV71" s="16" t="s">
        <v>77</v>
      </c>
      <c r="BW71" s="16" t="s">
        <v>78</v>
      </c>
      <c r="BX71" s="16" t="s">
        <v>79</v>
      </c>
      <c r="BY71" s="16" t="s">
        <v>80</v>
      </c>
      <c r="BZ71" s="16" t="s">
        <v>81</v>
      </c>
      <c r="CA71" s="16" t="s">
        <v>82</v>
      </c>
      <c r="CB71" s="76"/>
      <c r="CC71" s="16" t="s">
        <v>71</v>
      </c>
      <c r="CD71" s="16" t="s">
        <v>72</v>
      </c>
      <c r="CE71" s="16" t="s">
        <v>73</v>
      </c>
      <c r="CF71" s="16" t="s">
        <v>74</v>
      </c>
      <c r="CG71" s="16" t="s">
        <v>75</v>
      </c>
      <c r="CH71" s="16" t="s">
        <v>76</v>
      </c>
      <c r="CI71" s="16" t="s">
        <v>77</v>
      </c>
      <c r="CJ71" s="16" t="s">
        <v>78</v>
      </c>
      <c r="CK71" s="16" t="s">
        <v>79</v>
      </c>
      <c r="CL71" s="16" t="s">
        <v>80</v>
      </c>
      <c r="CM71" s="16" t="s">
        <v>81</v>
      </c>
      <c r="CN71" s="16" t="s">
        <v>82</v>
      </c>
      <c r="CO71" s="76"/>
      <c r="CP71" s="16" t="s">
        <v>71</v>
      </c>
      <c r="CQ71" s="16" t="s">
        <v>72</v>
      </c>
      <c r="CR71" s="16" t="s">
        <v>73</v>
      </c>
      <c r="CS71" s="16" t="s">
        <v>74</v>
      </c>
      <c r="CT71" s="16" t="s">
        <v>75</v>
      </c>
      <c r="CU71" s="16" t="s">
        <v>76</v>
      </c>
      <c r="CV71" s="16" t="s">
        <v>77</v>
      </c>
      <c r="CW71" s="16" t="s">
        <v>78</v>
      </c>
      <c r="CX71" s="16" t="s">
        <v>79</v>
      </c>
      <c r="CY71" s="16" t="s">
        <v>80</v>
      </c>
      <c r="CZ71" s="16" t="s">
        <v>81</v>
      </c>
      <c r="DA71" s="16" t="s">
        <v>82</v>
      </c>
      <c r="DB71" s="76"/>
      <c r="DC71" s="16" t="s">
        <v>71</v>
      </c>
      <c r="DD71" s="16" t="s">
        <v>72</v>
      </c>
      <c r="DE71" s="16" t="s">
        <v>73</v>
      </c>
      <c r="DF71" s="16" t="s">
        <v>74</v>
      </c>
      <c r="DG71" s="16" t="s">
        <v>75</v>
      </c>
      <c r="DH71" s="16" t="s">
        <v>76</v>
      </c>
      <c r="DI71" s="16" t="s">
        <v>77</v>
      </c>
      <c r="DJ71" s="16" t="s">
        <v>78</v>
      </c>
      <c r="DK71" s="16" t="s">
        <v>79</v>
      </c>
      <c r="DL71" s="16" t="s">
        <v>80</v>
      </c>
      <c r="DM71" s="16" t="s">
        <v>81</v>
      </c>
      <c r="DN71" s="16" t="s">
        <v>82</v>
      </c>
      <c r="DO71" s="76"/>
      <c r="DP71" s="16" t="s">
        <v>71</v>
      </c>
      <c r="DQ71" s="16" t="s">
        <v>72</v>
      </c>
      <c r="DR71" s="16" t="s">
        <v>73</v>
      </c>
      <c r="DS71" s="16" t="s">
        <v>74</v>
      </c>
      <c r="DT71" s="16" t="s">
        <v>75</v>
      </c>
      <c r="DU71" s="16" t="s">
        <v>76</v>
      </c>
      <c r="DV71" s="16" t="s">
        <v>77</v>
      </c>
      <c r="DW71" s="16" t="s">
        <v>78</v>
      </c>
      <c r="DX71" s="16" t="s">
        <v>79</v>
      </c>
      <c r="DY71" s="16" t="s">
        <v>80</v>
      </c>
      <c r="DZ71" s="16" t="s">
        <v>81</v>
      </c>
      <c r="EA71" s="16" t="s">
        <v>82</v>
      </c>
      <c r="EB71" s="76"/>
      <c r="EC71" s="16" t="s">
        <v>71</v>
      </c>
      <c r="ED71" s="16" t="s">
        <v>72</v>
      </c>
      <c r="EE71" s="16" t="s">
        <v>73</v>
      </c>
      <c r="EF71" s="16" t="s">
        <v>74</v>
      </c>
      <c r="EG71" s="16" t="s">
        <v>75</v>
      </c>
      <c r="EH71" s="16" t="s">
        <v>76</v>
      </c>
      <c r="EI71" s="16" t="s">
        <v>77</v>
      </c>
      <c r="EJ71" s="16" t="s">
        <v>78</v>
      </c>
      <c r="EK71" s="16" t="s">
        <v>79</v>
      </c>
      <c r="EL71" s="16" t="s">
        <v>80</v>
      </c>
      <c r="EM71" s="16" t="s">
        <v>81</v>
      </c>
      <c r="EN71" s="16" t="s">
        <v>82</v>
      </c>
      <c r="EO71" s="76"/>
      <c r="EP71" s="16" t="s">
        <v>71</v>
      </c>
      <c r="EQ71" s="16" t="s">
        <v>72</v>
      </c>
      <c r="ER71" s="16" t="s">
        <v>73</v>
      </c>
      <c r="ES71" s="16" t="s">
        <v>74</v>
      </c>
      <c r="ET71" s="16" t="s">
        <v>75</v>
      </c>
      <c r="EU71" s="16" t="s">
        <v>76</v>
      </c>
      <c r="EV71" s="16" t="s">
        <v>77</v>
      </c>
      <c r="EW71" s="16" t="s">
        <v>78</v>
      </c>
      <c r="EX71" s="16" t="s">
        <v>79</v>
      </c>
      <c r="EY71" s="16" t="s">
        <v>80</v>
      </c>
      <c r="EZ71" s="16" t="s">
        <v>81</v>
      </c>
      <c r="FA71" s="16" t="s">
        <v>82</v>
      </c>
      <c r="FB71" s="76"/>
      <c r="FC71" s="16" t="s">
        <v>71</v>
      </c>
      <c r="FD71" s="16" t="s">
        <v>72</v>
      </c>
      <c r="FE71" s="16" t="s">
        <v>73</v>
      </c>
      <c r="FF71" s="16" t="s">
        <v>74</v>
      </c>
      <c r="FG71" s="16" t="s">
        <v>75</v>
      </c>
      <c r="FH71" s="16" t="s">
        <v>76</v>
      </c>
      <c r="FI71" s="16" t="s">
        <v>77</v>
      </c>
      <c r="FJ71" s="16" t="s">
        <v>78</v>
      </c>
      <c r="FK71" s="16" t="s">
        <v>79</v>
      </c>
      <c r="FL71" s="16" t="s">
        <v>80</v>
      </c>
      <c r="FM71" s="16" t="s">
        <v>81</v>
      </c>
      <c r="FN71" s="16" t="s">
        <v>82</v>
      </c>
      <c r="FO71" s="76"/>
      <c r="FP71" s="16" t="s">
        <v>71</v>
      </c>
      <c r="FQ71" s="16" t="s">
        <v>72</v>
      </c>
      <c r="FR71" s="16" t="s">
        <v>73</v>
      </c>
      <c r="FS71" s="16" t="s">
        <v>74</v>
      </c>
      <c r="FT71" s="16" t="s">
        <v>75</v>
      </c>
      <c r="FU71" s="16" t="s">
        <v>76</v>
      </c>
      <c r="FV71" s="16" t="s">
        <v>77</v>
      </c>
      <c r="FW71" s="16" t="s">
        <v>78</v>
      </c>
      <c r="FX71" s="16" t="s">
        <v>79</v>
      </c>
      <c r="FY71" s="16" t="s">
        <v>80</v>
      </c>
      <c r="FZ71" s="16" t="s">
        <v>81</v>
      </c>
      <c r="GA71" s="16" t="s">
        <v>82</v>
      </c>
      <c r="GB71" s="76"/>
      <c r="GC71" s="16" t="s">
        <v>71</v>
      </c>
      <c r="GD71" s="16" t="s">
        <v>72</v>
      </c>
      <c r="GE71" s="16" t="s">
        <v>73</v>
      </c>
      <c r="GF71" s="16" t="s">
        <v>74</v>
      </c>
      <c r="GG71" s="16" t="s">
        <v>75</v>
      </c>
      <c r="GH71" s="16" t="s">
        <v>76</v>
      </c>
      <c r="GI71" s="16" t="s">
        <v>77</v>
      </c>
      <c r="GJ71" s="16" t="s">
        <v>78</v>
      </c>
      <c r="GK71" s="16" t="s">
        <v>79</v>
      </c>
      <c r="GL71" s="16" t="s">
        <v>80</v>
      </c>
      <c r="GM71" s="16" t="s">
        <v>81</v>
      </c>
      <c r="GN71" s="16" t="s">
        <v>82</v>
      </c>
      <c r="GO71" s="76"/>
    </row>
    <row r="72" spans="1:197" ht="15.9" customHeight="1">
      <c r="A72" s="17" t="s">
        <v>127</v>
      </c>
      <c r="B72" s="17" t="s">
        <v>18</v>
      </c>
      <c r="C72" s="18">
        <v>17</v>
      </c>
      <c r="D72" s="18">
        <v>24</v>
      </c>
      <c r="E72" s="18">
        <v>23</v>
      </c>
      <c r="F72" s="18">
        <v>19</v>
      </c>
      <c r="G72" s="18">
        <v>20</v>
      </c>
      <c r="H72" s="18">
        <v>19</v>
      </c>
      <c r="I72" s="18">
        <v>18</v>
      </c>
      <c r="J72" s="18">
        <v>26</v>
      </c>
      <c r="K72" s="18">
        <v>16</v>
      </c>
      <c r="L72" s="18">
        <v>21</v>
      </c>
      <c r="M72" s="18">
        <v>20</v>
      </c>
      <c r="N72" s="18">
        <v>26</v>
      </c>
      <c r="O72" s="18">
        <f>SUM(C72:N72)</f>
        <v>249</v>
      </c>
      <c r="P72" s="18">
        <v>42</v>
      </c>
      <c r="Q72" s="18">
        <v>17</v>
      </c>
      <c r="R72" s="18">
        <v>19</v>
      </c>
      <c r="S72" s="18">
        <v>23</v>
      </c>
      <c r="T72" s="18">
        <v>19</v>
      </c>
      <c r="U72" s="18">
        <v>19</v>
      </c>
      <c r="V72" s="18">
        <v>24</v>
      </c>
      <c r="W72" s="18">
        <v>24</v>
      </c>
      <c r="X72" s="18">
        <v>27</v>
      </c>
      <c r="Y72" s="18">
        <v>24</v>
      </c>
      <c r="Z72" s="18">
        <v>29</v>
      </c>
      <c r="AA72" s="18">
        <v>25</v>
      </c>
      <c r="AB72" s="18">
        <f>SUM(P72:AA72)</f>
        <v>292</v>
      </c>
      <c r="AC72" s="18">
        <v>27</v>
      </c>
      <c r="AD72" s="18">
        <v>24</v>
      </c>
      <c r="AE72" s="18">
        <v>31</v>
      </c>
      <c r="AF72" s="18">
        <v>17</v>
      </c>
      <c r="AG72" s="18">
        <v>26</v>
      </c>
      <c r="AH72" s="18">
        <v>21</v>
      </c>
      <c r="AI72" s="18">
        <v>15</v>
      </c>
      <c r="AJ72" s="18">
        <v>6</v>
      </c>
      <c r="AK72" s="18">
        <v>14</v>
      </c>
      <c r="AL72" s="18">
        <v>28</v>
      </c>
      <c r="AM72" s="18">
        <v>26</v>
      </c>
      <c r="AN72" s="18">
        <v>29</v>
      </c>
      <c r="AO72" s="18">
        <f>SUM(AC72:AN72)</f>
        <v>264</v>
      </c>
      <c r="AP72" s="18">
        <v>30</v>
      </c>
      <c r="AQ72" s="18">
        <v>32</v>
      </c>
      <c r="AR72" s="18">
        <v>28</v>
      </c>
      <c r="AS72" s="18">
        <v>26</v>
      </c>
      <c r="AT72" s="18">
        <v>29</v>
      </c>
      <c r="AU72" s="18">
        <v>25</v>
      </c>
      <c r="AV72" s="18">
        <v>30</v>
      </c>
      <c r="AW72" s="18">
        <v>33</v>
      </c>
      <c r="AX72" s="18">
        <v>30</v>
      </c>
      <c r="AY72" s="18">
        <v>46</v>
      </c>
      <c r="AZ72" s="18">
        <v>23</v>
      </c>
      <c r="BA72" s="18">
        <v>29</v>
      </c>
      <c r="BB72" s="18">
        <f>SUM(AP72:BA72)</f>
        <v>361</v>
      </c>
      <c r="BC72" s="18">
        <v>26</v>
      </c>
      <c r="BD72" s="18">
        <v>25</v>
      </c>
      <c r="BE72" s="18">
        <v>31</v>
      </c>
      <c r="BF72" s="18">
        <v>28</v>
      </c>
      <c r="BG72" s="18">
        <v>26</v>
      </c>
      <c r="BH72" s="18">
        <v>28</v>
      </c>
      <c r="BI72" s="18">
        <v>1</v>
      </c>
      <c r="BJ72" s="18">
        <v>2</v>
      </c>
      <c r="BK72" s="18">
        <v>5</v>
      </c>
      <c r="BL72" s="18">
        <v>3</v>
      </c>
      <c r="BM72" s="18">
        <v>3</v>
      </c>
      <c r="BN72" s="18">
        <v>3</v>
      </c>
      <c r="BO72" s="18">
        <f>SUM(BC72:BN72)</f>
        <v>181</v>
      </c>
      <c r="BP72" s="18">
        <v>3</v>
      </c>
      <c r="BQ72" s="18">
        <v>2</v>
      </c>
      <c r="BR72" s="18">
        <v>1</v>
      </c>
      <c r="BS72" s="18">
        <v>8</v>
      </c>
      <c r="BT72" s="18">
        <v>6</v>
      </c>
      <c r="BU72" s="18">
        <v>2</v>
      </c>
      <c r="BV72" s="18">
        <v>3</v>
      </c>
      <c r="BW72" s="18">
        <v>8</v>
      </c>
      <c r="BX72" s="18">
        <v>0</v>
      </c>
      <c r="BY72" s="18">
        <v>2</v>
      </c>
      <c r="BZ72" s="18">
        <v>2</v>
      </c>
      <c r="CA72" s="18">
        <v>0</v>
      </c>
      <c r="CB72" s="18">
        <f>SUM(BP72:CA72)</f>
        <v>37</v>
      </c>
      <c r="CC72" s="18">
        <v>4</v>
      </c>
      <c r="CD72" s="18">
        <v>6</v>
      </c>
      <c r="CE72" s="18">
        <v>1</v>
      </c>
      <c r="CF72" s="18">
        <v>6</v>
      </c>
      <c r="CG72" s="18">
        <v>6</v>
      </c>
      <c r="CH72" s="18">
        <v>2</v>
      </c>
      <c r="CI72" s="18">
        <v>3</v>
      </c>
      <c r="CJ72" s="18">
        <v>5</v>
      </c>
      <c r="CK72" s="18">
        <v>0</v>
      </c>
      <c r="CL72" s="18">
        <v>0</v>
      </c>
      <c r="CM72" s="18">
        <v>4</v>
      </c>
      <c r="CN72" s="18">
        <v>10</v>
      </c>
      <c r="CO72" s="18">
        <f>SUM(CC72:CN72)</f>
        <v>47</v>
      </c>
      <c r="CP72" s="18">
        <v>30</v>
      </c>
      <c r="CQ72" s="18">
        <v>5</v>
      </c>
      <c r="CR72" s="18">
        <v>5</v>
      </c>
      <c r="CS72" s="18">
        <v>6</v>
      </c>
      <c r="CT72" s="18">
        <v>6</v>
      </c>
      <c r="CU72" s="18">
        <v>5</v>
      </c>
      <c r="CV72" s="18">
        <v>3</v>
      </c>
      <c r="CW72" s="18">
        <v>1</v>
      </c>
      <c r="CX72" s="18">
        <v>2</v>
      </c>
      <c r="CY72" s="18">
        <v>3</v>
      </c>
      <c r="CZ72" s="18">
        <v>4</v>
      </c>
      <c r="DA72" s="18">
        <v>17</v>
      </c>
      <c r="DB72" s="18">
        <f>SUM(CP72:DA72)</f>
        <v>87</v>
      </c>
      <c r="DC72" s="18">
        <v>7</v>
      </c>
      <c r="DD72" s="18">
        <v>3</v>
      </c>
      <c r="DE72" s="18">
        <v>5</v>
      </c>
      <c r="DF72" s="18">
        <v>25</v>
      </c>
      <c r="DG72" s="18">
        <v>21</v>
      </c>
      <c r="DH72" s="18">
        <v>18</v>
      </c>
      <c r="DI72" s="18">
        <v>20</v>
      </c>
      <c r="DJ72" s="18">
        <v>17</v>
      </c>
      <c r="DK72" s="18">
        <v>26</v>
      </c>
      <c r="DL72" s="18">
        <v>18</v>
      </c>
      <c r="DM72" s="18">
        <v>21</v>
      </c>
      <c r="DN72" s="18">
        <v>24</v>
      </c>
      <c r="DO72" s="18">
        <f>SUM(DC72:DN72)</f>
        <v>205</v>
      </c>
      <c r="DP72" s="18">
        <v>19</v>
      </c>
      <c r="DQ72" s="18">
        <v>17</v>
      </c>
      <c r="DR72" s="18">
        <v>21</v>
      </c>
      <c r="DS72" s="18">
        <v>10</v>
      </c>
      <c r="DT72" s="18">
        <v>4</v>
      </c>
      <c r="DU72" s="18">
        <v>2</v>
      </c>
      <c r="DV72" s="18">
        <v>0</v>
      </c>
      <c r="DW72" s="18">
        <v>0</v>
      </c>
      <c r="DX72" s="18">
        <v>0</v>
      </c>
      <c r="DY72" s="18">
        <v>5</v>
      </c>
      <c r="DZ72" s="18">
        <v>9</v>
      </c>
      <c r="EA72" s="18">
        <v>8</v>
      </c>
      <c r="EB72" s="18">
        <f t="shared" ref="EB72:EB77" si="95">SUM(DP72:EA72)</f>
        <v>95</v>
      </c>
      <c r="EC72" s="18">
        <v>8</v>
      </c>
      <c r="ED72" s="18">
        <v>8</v>
      </c>
      <c r="EE72" s="18">
        <v>8</v>
      </c>
      <c r="EF72" s="18">
        <v>7</v>
      </c>
      <c r="EG72" s="18">
        <v>1</v>
      </c>
      <c r="EH72" s="18">
        <v>0</v>
      </c>
      <c r="EI72" s="18">
        <v>4</v>
      </c>
      <c r="EJ72" s="18">
        <v>8</v>
      </c>
      <c r="EK72" s="18">
        <v>13</v>
      </c>
      <c r="EL72" s="18">
        <v>11</v>
      </c>
      <c r="EM72" s="18">
        <v>8</v>
      </c>
      <c r="EN72" s="18">
        <v>17</v>
      </c>
      <c r="EO72" s="18">
        <f t="shared" ref="EO72:EO77" si="96">SUM(EC72:EN72)</f>
        <v>93</v>
      </c>
      <c r="EP72" s="18">
        <v>20</v>
      </c>
      <c r="EQ72" s="18">
        <v>16</v>
      </c>
      <c r="ER72" s="18">
        <v>17</v>
      </c>
      <c r="ES72" s="18">
        <v>34</v>
      </c>
      <c r="ET72" s="18">
        <v>22</v>
      </c>
      <c r="EU72" s="18">
        <v>21</v>
      </c>
      <c r="EV72" s="18">
        <v>15</v>
      </c>
      <c r="EW72" s="18">
        <v>20</v>
      </c>
      <c r="EX72" s="18">
        <v>24</v>
      </c>
      <c r="EY72" s="18">
        <v>15</v>
      </c>
      <c r="EZ72" s="18">
        <v>17</v>
      </c>
      <c r="FA72" s="18">
        <v>17</v>
      </c>
      <c r="FB72" s="18">
        <f t="shared" ref="FB72:FB77" si="97">SUM(EP72:FA72)</f>
        <v>238</v>
      </c>
      <c r="FC72" s="18">
        <v>9</v>
      </c>
      <c r="FD72" s="18">
        <v>17</v>
      </c>
      <c r="FE72" s="18">
        <v>5</v>
      </c>
      <c r="FF72" s="18">
        <v>13</v>
      </c>
      <c r="FG72" s="18">
        <v>6</v>
      </c>
      <c r="FH72" s="18">
        <v>6</v>
      </c>
      <c r="FI72" s="18">
        <v>4</v>
      </c>
      <c r="FJ72" s="18">
        <v>8</v>
      </c>
      <c r="FK72" s="18">
        <v>2</v>
      </c>
      <c r="FL72" s="18">
        <v>1</v>
      </c>
      <c r="FM72" s="18">
        <v>3</v>
      </c>
      <c r="FN72" s="18">
        <v>3</v>
      </c>
      <c r="FO72" s="18">
        <f t="shared" ref="FO72:FO77" si="98">SUM(FC72:FN72)</f>
        <v>77</v>
      </c>
      <c r="FP72" s="18">
        <v>4</v>
      </c>
      <c r="FQ72" s="18">
        <v>2</v>
      </c>
      <c r="FR72" s="18">
        <v>5</v>
      </c>
      <c r="FS72" s="18">
        <v>2</v>
      </c>
      <c r="FT72" s="18">
        <v>2</v>
      </c>
      <c r="FU72" s="18">
        <v>6</v>
      </c>
      <c r="FV72" s="18">
        <v>0</v>
      </c>
      <c r="FW72" s="18">
        <v>6</v>
      </c>
      <c r="FX72" s="18">
        <v>2</v>
      </c>
      <c r="FY72" s="18">
        <v>4</v>
      </c>
      <c r="FZ72" s="18">
        <v>10</v>
      </c>
      <c r="GA72" s="18">
        <v>2</v>
      </c>
      <c r="GB72" s="18">
        <f t="shared" ref="GB72:GB77" si="99">SUM(FP72:GA72)</f>
        <v>45</v>
      </c>
      <c r="GC72" s="18">
        <v>3</v>
      </c>
      <c r="GD72" s="18">
        <v>7</v>
      </c>
      <c r="GE72" s="18">
        <v>9</v>
      </c>
      <c r="GF72" s="18">
        <v>2</v>
      </c>
      <c r="GG72" s="18">
        <v>6</v>
      </c>
      <c r="GH72" s="18">
        <v>7</v>
      </c>
      <c r="GI72" s="18">
        <v>3</v>
      </c>
      <c r="GJ72" s="18">
        <v>2</v>
      </c>
      <c r="GK72" s="18">
        <v>1</v>
      </c>
      <c r="GL72" s="18">
        <v>0</v>
      </c>
      <c r="GM72" s="18">
        <v>2</v>
      </c>
      <c r="GN72" s="18"/>
      <c r="GO72" s="18">
        <f t="shared" ref="GO72:GO77" si="100">SUM(GC72:GN72)</f>
        <v>42</v>
      </c>
    </row>
    <row r="73" spans="1:197" ht="15.9" customHeight="1">
      <c r="A73" s="17" t="s">
        <v>128</v>
      </c>
      <c r="B73" s="17" t="s">
        <v>19</v>
      </c>
      <c r="C73" s="18">
        <v>0</v>
      </c>
      <c r="D73" s="18">
        <v>0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18">
        <v>0</v>
      </c>
      <c r="N73" s="18">
        <v>0</v>
      </c>
      <c r="O73" s="18">
        <f>SUM(C73:N73)</f>
        <v>0</v>
      </c>
      <c r="P73" s="18">
        <v>0</v>
      </c>
      <c r="Q73" s="18">
        <v>0</v>
      </c>
      <c r="R73" s="18">
        <v>0</v>
      </c>
      <c r="S73" s="18">
        <v>0</v>
      </c>
      <c r="T73" s="18">
        <v>0</v>
      </c>
      <c r="U73" s="18">
        <v>0</v>
      </c>
      <c r="V73" s="18">
        <v>0</v>
      </c>
      <c r="W73" s="18">
        <v>0</v>
      </c>
      <c r="X73" s="18">
        <v>0</v>
      </c>
      <c r="Y73" s="18">
        <v>0</v>
      </c>
      <c r="Z73" s="18">
        <v>0</v>
      </c>
      <c r="AA73" s="18">
        <v>0</v>
      </c>
      <c r="AB73" s="18">
        <f>SUM(P73:AA73)</f>
        <v>0</v>
      </c>
      <c r="AC73" s="18">
        <v>0</v>
      </c>
      <c r="AD73" s="18">
        <v>0</v>
      </c>
      <c r="AE73" s="18">
        <v>0</v>
      </c>
      <c r="AF73" s="18">
        <v>0</v>
      </c>
      <c r="AG73" s="18">
        <v>0</v>
      </c>
      <c r="AH73" s="18">
        <v>0</v>
      </c>
      <c r="AI73" s="18">
        <v>0</v>
      </c>
      <c r="AJ73" s="18">
        <v>0</v>
      </c>
      <c r="AK73" s="18">
        <v>0</v>
      </c>
      <c r="AL73" s="18">
        <v>0</v>
      </c>
      <c r="AM73" s="18">
        <v>0</v>
      </c>
      <c r="AN73" s="18">
        <v>0</v>
      </c>
      <c r="AO73" s="18">
        <f>SUM(AC73:AN73)</f>
        <v>0</v>
      </c>
      <c r="AP73" s="18">
        <v>0</v>
      </c>
      <c r="AQ73" s="18">
        <v>0</v>
      </c>
      <c r="AR73" s="18">
        <v>0</v>
      </c>
      <c r="AS73" s="18">
        <v>0</v>
      </c>
      <c r="AT73" s="18">
        <v>0</v>
      </c>
      <c r="AU73" s="18">
        <v>0</v>
      </c>
      <c r="AV73" s="18">
        <v>0</v>
      </c>
      <c r="AW73" s="18">
        <v>0</v>
      </c>
      <c r="AX73" s="18">
        <v>0</v>
      </c>
      <c r="AY73" s="18">
        <v>0</v>
      </c>
      <c r="AZ73" s="18">
        <v>0</v>
      </c>
      <c r="BA73" s="18">
        <v>0</v>
      </c>
      <c r="BB73" s="18">
        <f>SUM(AP73:BA73)</f>
        <v>0</v>
      </c>
      <c r="BC73" s="18">
        <v>0</v>
      </c>
      <c r="BD73" s="18">
        <v>0</v>
      </c>
      <c r="BE73" s="18">
        <v>0</v>
      </c>
      <c r="BF73" s="18">
        <v>0</v>
      </c>
      <c r="BG73" s="18">
        <v>0</v>
      </c>
      <c r="BH73" s="18">
        <v>0</v>
      </c>
      <c r="BI73" s="18">
        <v>0</v>
      </c>
      <c r="BJ73" s="18">
        <v>0</v>
      </c>
      <c r="BK73" s="18">
        <v>0</v>
      </c>
      <c r="BL73" s="18">
        <v>0</v>
      </c>
      <c r="BM73" s="18">
        <v>0</v>
      </c>
      <c r="BN73" s="18">
        <v>0</v>
      </c>
      <c r="BO73" s="18">
        <f>SUM(BC73:BN73)</f>
        <v>0</v>
      </c>
      <c r="BP73" s="18">
        <v>0</v>
      </c>
      <c r="BQ73" s="18">
        <v>0</v>
      </c>
      <c r="BR73" s="18">
        <v>0</v>
      </c>
      <c r="BS73" s="18">
        <v>0</v>
      </c>
      <c r="BT73" s="18">
        <v>0</v>
      </c>
      <c r="BU73" s="18">
        <v>0</v>
      </c>
      <c r="BV73" s="18">
        <v>0</v>
      </c>
      <c r="BW73" s="18">
        <v>0</v>
      </c>
      <c r="BX73" s="18">
        <v>0</v>
      </c>
      <c r="BY73" s="18">
        <v>0</v>
      </c>
      <c r="BZ73" s="18">
        <v>0</v>
      </c>
      <c r="CA73" s="18">
        <v>0</v>
      </c>
      <c r="CB73" s="18">
        <f>SUM(BP73:CA73)</f>
        <v>0</v>
      </c>
      <c r="CC73" s="18">
        <v>0</v>
      </c>
      <c r="CD73" s="18">
        <v>0</v>
      </c>
      <c r="CE73" s="18">
        <v>0</v>
      </c>
      <c r="CF73" s="18">
        <v>0</v>
      </c>
      <c r="CG73" s="18">
        <v>0</v>
      </c>
      <c r="CH73" s="18">
        <v>0</v>
      </c>
      <c r="CI73" s="18">
        <v>0</v>
      </c>
      <c r="CJ73" s="18">
        <v>0</v>
      </c>
      <c r="CK73" s="18">
        <v>0</v>
      </c>
      <c r="CL73" s="18">
        <v>0</v>
      </c>
      <c r="CM73" s="18">
        <v>0</v>
      </c>
      <c r="CN73" s="18">
        <v>0</v>
      </c>
      <c r="CO73" s="18">
        <f>SUM(CC73:CN73)</f>
        <v>0</v>
      </c>
      <c r="CP73" s="18">
        <v>0</v>
      </c>
      <c r="CQ73" s="18">
        <v>0</v>
      </c>
      <c r="CR73" s="18">
        <v>0</v>
      </c>
      <c r="CS73" s="18">
        <v>0</v>
      </c>
      <c r="CT73" s="18">
        <v>0</v>
      </c>
      <c r="CU73" s="18">
        <v>0</v>
      </c>
      <c r="CV73" s="18">
        <v>0</v>
      </c>
      <c r="CW73" s="18">
        <v>0</v>
      </c>
      <c r="CX73" s="18">
        <v>0</v>
      </c>
      <c r="CY73" s="18">
        <v>0</v>
      </c>
      <c r="CZ73" s="18">
        <v>0</v>
      </c>
      <c r="DA73" s="18">
        <v>0</v>
      </c>
      <c r="DB73" s="18">
        <f>SUM(CP73:DA73)</f>
        <v>0</v>
      </c>
      <c r="DC73" s="18">
        <v>0</v>
      </c>
      <c r="DD73" s="18">
        <v>0</v>
      </c>
      <c r="DE73" s="18">
        <v>0</v>
      </c>
      <c r="DF73" s="18">
        <v>0</v>
      </c>
      <c r="DG73" s="18">
        <v>0</v>
      </c>
      <c r="DH73" s="18">
        <v>0</v>
      </c>
      <c r="DI73" s="18">
        <v>0</v>
      </c>
      <c r="DJ73" s="18">
        <v>0</v>
      </c>
      <c r="DK73" s="18">
        <v>0</v>
      </c>
      <c r="DL73" s="18">
        <v>0</v>
      </c>
      <c r="DM73" s="18">
        <v>0</v>
      </c>
      <c r="DN73" s="18">
        <v>0</v>
      </c>
      <c r="DO73" s="18">
        <f>SUM(DC73:DN73)</f>
        <v>0</v>
      </c>
      <c r="DP73" s="18">
        <v>0</v>
      </c>
      <c r="DQ73" s="18">
        <v>0</v>
      </c>
      <c r="DR73" s="18">
        <v>0</v>
      </c>
      <c r="DS73" s="18">
        <v>0</v>
      </c>
      <c r="DT73" s="18">
        <v>0</v>
      </c>
      <c r="DU73" s="18">
        <v>0</v>
      </c>
      <c r="DV73" s="18">
        <v>0</v>
      </c>
      <c r="DW73" s="18">
        <v>0</v>
      </c>
      <c r="DX73" s="18">
        <v>0</v>
      </c>
      <c r="DY73" s="18">
        <v>0</v>
      </c>
      <c r="DZ73" s="18">
        <v>0</v>
      </c>
      <c r="EA73" s="18">
        <v>0</v>
      </c>
      <c r="EB73" s="18">
        <f t="shared" si="95"/>
        <v>0</v>
      </c>
      <c r="EC73" s="18">
        <v>0</v>
      </c>
      <c r="ED73" s="18">
        <v>3</v>
      </c>
      <c r="EE73" s="18">
        <v>0</v>
      </c>
      <c r="EF73" s="18">
        <v>0</v>
      </c>
      <c r="EG73" s="18">
        <v>0</v>
      </c>
      <c r="EH73" s="18">
        <v>0</v>
      </c>
      <c r="EI73" s="18">
        <v>0</v>
      </c>
      <c r="EJ73" s="18">
        <v>0</v>
      </c>
      <c r="EK73" s="18">
        <v>0</v>
      </c>
      <c r="EL73" s="18">
        <v>0</v>
      </c>
      <c r="EM73" s="18">
        <v>0</v>
      </c>
      <c r="EN73" s="18">
        <v>0</v>
      </c>
      <c r="EO73" s="18">
        <f t="shared" si="96"/>
        <v>3</v>
      </c>
      <c r="EP73" s="18">
        <v>0</v>
      </c>
      <c r="EQ73" s="18">
        <v>0</v>
      </c>
      <c r="ER73" s="18">
        <v>0</v>
      </c>
      <c r="ES73" s="18">
        <v>0</v>
      </c>
      <c r="ET73" s="18">
        <v>0</v>
      </c>
      <c r="EU73" s="18">
        <v>0</v>
      </c>
      <c r="EV73" s="18">
        <v>0</v>
      </c>
      <c r="EW73" s="18">
        <v>0</v>
      </c>
      <c r="EX73" s="18">
        <v>0</v>
      </c>
      <c r="EY73" s="18">
        <v>0</v>
      </c>
      <c r="EZ73" s="18">
        <v>0</v>
      </c>
      <c r="FA73" s="18">
        <v>0</v>
      </c>
      <c r="FB73" s="18">
        <f t="shared" si="97"/>
        <v>0</v>
      </c>
      <c r="FC73" s="18">
        <v>0</v>
      </c>
      <c r="FD73" s="18">
        <v>0</v>
      </c>
      <c r="FE73" s="18">
        <v>0</v>
      </c>
      <c r="FF73" s="18">
        <v>0</v>
      </c>
      <c r="FG73" s="18">
        <v>0</v>
      </c>
      <c r="FH73" s="18">
        <v>0</v>
      </c>
      <c r="FI73" s="18">
        <v>0</v>
      </c>
      <c r="FJ73" s="18">
        <v>0</v>
      </c>
      <c r="FK73" s="18">
        <v>0</v>
      </c>
      <c r="FL73" s="18">
        <v>0</v>
      </c>
      <c r="FM73" s="18">
        <v>0</v>
      </c>
      <c r="FN73" s="18">
        <v>0</v>
      </c>
      <c r="FO73" s="18">
        <f t="shared" si="98"/>
        <v>0</v>
      </c>
      <c r="FP73" s="18">
        <v>0</v>
      </c>
      <c r="FQ73" s="18">
        <v>0</v>
      </c>
      <c r="FR73" s="18">
        <v>0</v>
      </c>
      <c r="FS73" s="18">
        <v>0</v>
      </c>
      <c r="FT73" s="18">
        <v>0</v>
      </c>
      <c r="FU73" s="18">
        <v>0</v>
      </c>
      <c r="FV73" s="18">
        <v>0</v>
      </c>
      <c r="FW73" s="18">
        <v>0</v>
      </c>
      <c r="FX73" s="18">
        <v>0</v>
      </c>
      <c r="FY73" s="18">
        <v>0</v>
      </c>
      <c r="FZ73" s="18">
        <v>0</v>
      </c>
      <c r="GA73" s="18">
        <v>0</v>
      </c>
      <c r="GB73" s="18">
        <f t="shared" si="99"/>
        <v>0</v>
      </c>
      <c r="GC73" s="18">
        <v>0</v>
      </c>
      <c r="GD73" s="18">
        <v>0</v>
      </c>
      <c r="GE73" s="18">
        <v>0</v>
      </c>
      <c r="GF73" s="18">
        <v>0</v>
      </c>
      <c r="GG73" s="18">
        <v>0</v>
      </c>
      <c r="GH73" s="18">
        <v>0</v>
      </c>
      <c r="GI73" s="18">
        <v>0</v>
      </c>
      <c r="GJ73" s="18">
        <v>0</v>
      </c>
      <c r="GK73" s="18">
        <v>0</v>
      </c>
      <c r="GL73" s="18">
        <v>0</v>
      </c>
      <c r="GM73" s="18">
        <v>0</v>
      </c>
      <c r="GN73" s="18"/>
      <c r="GO73" s="18">
        <f t="shared" si="100"/>
        <v>0</v>
      </c>
    </row>
    <row r="74" spans="1:197" ht="15.9" customHeight="1">
      <c r="A74" s="17" t="s">
        <v>129</v>
      </c>
      <c r="B74" s="17" t="s">
        <v>20</v>
      </c>
      <c r="C74" s="18">
        <v>1</v>
      </c>
      <c r="D74" s="18">
        <v>0</v>
      </c>
      <c r="E74" s="18">
        <v>0</v>
      </c>
      <c r="F74" s="18">
        <v>0</v>
      </c>
      <c r="G74" s="18">
        <v>0</v>
      </c>
      <c r="H74" s="18">
        <v>0</v>
      </c>
      <c r="I74" s="18">
        <v>1</v>
      </c>
      <c r="J74" s="18">
        <v>0</v>
      </c>
      <c r="K74" s="18">
        <v>0</v>
      </c>
      <c r="L74" s="18">
        <v>0</v>
      </c>
      <c r="M74" s="18">
        <v>0</v>
      </c>
      <c r="N74" s="18">
        <v>0</v>
      </c>
      <c r="O74" s="18">
        <f>SUM(C74:N74)</f>
        <v>2</v>
      </c>
      <c r="P74" s="18">
        <v>0</v>
      </c>
      <c r="Q74" s="18">
        <v>0</v>
      </c>
      <c r="R74" s="18">
        <v>0</v>
      </c>
      <c r="S74" s="18">
        <v>0</v>
      </c>
      <c r="T74" s="18">
        <v>0</v>
      </c>
      <c r="U74" s="18">
        <v>0</v>
      </c>
      <c r="V74" s="18">
        <v>0</v>
      </c>
      <c r="W74" s="18">
        <v>4</v>
      </c>
      <c r="X74" s="18">
        <v>1</v>
      </c>
      <c r="Y74" s="18">
        <v>1</v>
      </c>
      <c r="Z74" s="18">
        <v>1</v>
      </c>
      <c r="AA74" s="18">
        <v>0</v>
      </c>
      <c r="AB74" s="18">
        <f>SUM(P74:AA74)</f>
        <v>7</v>
      </c>
      <c r="AC74" s="18">
        <v>0</v>
      </c>
      <c r="AD74" s="18">
        <v>0</v>
      </c>
      <c r="AE74" s="18">
        <v>0</v>
      </c>
      <c r="AF74" s="18">
        <v>0</v>
      </c>
      <c r="AG74" s="18">
        <v>0</v>
      </c>
      <c r="AH74" s="18">
        <v>1</v>
      </c>
      <c r="AI74" s="18">
        <v>1</v>
      </c>
      <c r="AJ74" s="18">
        <v>2</v>
      </c>
      <c r="AK74" s="18">
        <v>0</v>
      </c>
      <c r="AL74" s="18">
        <v>0</v>
      </c>
      <c r="AM74" s="18">
        <v>2</v>
      </c>
      <c r="AN74" s="18">
        <v>0</v>
      </c>
      <c r="AO74" s="18">
        <f>SUM(AC74:AN74)</f>
        <v>6</v>
      </c>
      <c r="AP74" s="18">
        <v>0</v>
      </c>
      <c r="AQ74" s="18">
        <v>0</v>
      </c>
      <c r="AR74" s="18">
        <v>7</v>
      </c>
      <c r="AS74" s="18">
        <v>0</v>
      </c>
      <c r="AT74" s="18">
        <v>0</v>
      </c>
      <c r="AU74" s="18">
        <v>2</v>
      </c>
      <c r="AV74" s="18">
        <v>2</v>
      </c>
      <c r="AW74" s="18">
        <v>0</v>
      </c>
      <c r="AX74" s="18">
        <v>0</v>
      </c>
      <c r="AY74" s="18">
        <v>0</v>
      </c>
      <c r="AZ74" s="18">
        <v>0</v>
      </c>
      <c r="BA74" s="18">
        <v>1</v>
      </c>
      <c r="BB74" s="18">
        <f>SUM(AP74:BA74)</f>
        <v>12</v>
      </c>
      <c r="BC74" s="18">
        <v>0</v>
      </c>
      <c r="BD74" s="18">
        <v>0</v>
      </c>
      <c r="BE74" s="18">
        <v>0</v>
      </c>
      <c r="BF74" s="18">
        <v>0</v>
      </c>
      <c r="BG74" s="18">
        <v>2</v>
      </c>
      <c r="BH74" s="18">
        <v>2</v>
      </c>
      <c r="BI74" s="18">
        <v>3</v>
      </c>
      <c r="BJ74" s="18">
        <v>0</v>
      </c>
      <c r="BK74" s="18">
        <v>0</v>
      </c>
      <c r="BL74" s="18">
        <v>4</v>
      </c>
      <c r="BM74" s="18">
        <v>0</v>
      </c>
      <c r="BN74" s="18">
        <v>0</v>
      </c>
      <c r="BO74" s="18">
        <f>SUM(BC74:BN74)</f>
        <v>11</v>
      </c>
      <c r="BP74" s="18">
        <v>0</v>
      </c>
      <c r="BQ74" s="18">
        <v>0</v>
      </c>
      <c r="BR74" s="18">
        <v>0</v>
      </c>
      <c r="BS74" s="18">
        <v>0</v>
      </c>
      <c r="BT74" s="18">
        <v>0</v>
      </c>
      <c r="BU74" s="18">
        <v>0</v>
      </c>
      <c r="BV74" s="18">
        <v>0</v>
      </c>
      <c r="BW74" s="18">
        <v>0</v>
      </c>
      <c r="BX74" s="18">
        <v>0</v>
      </c>
      <c r="BY74" s="18">
        <v>0</v>
      </c>
      <c r="BZ74" s="18">
        <v>0</v>
      </c>
      <c r="CA74" s="18">
        <v>0</v>
      </c>
      <c r="CB74" s="18">
        <f>SUM(BP74:CA74)</f>
        <v>0</v>
      </c>
      <c r="CC74" s="18">
        <v>0</v>
      </c>
      <c r="CD74" s="18">
        <v>0</v>
      </c>
      <c r="CE74" s="18">
        <v>0</v>
      </c>
      <c r="CF74" s="18">
        <v>0</v>
      </c>
      <c r="CG74" s="18">
        <v>2</v>
      </c>
      <c r="CH74" s="18">
        <v>0</v>
      </c>
      <c r="CI74" s="18">
        <v>0</v>
      </c>
      <c r="CJ74" s="18">
        <v>0</v>
      </c>
      <c r="CK74" s="18">
        <v>0</v>
      </c>
      <c r="CL74" s="18">
        <v>0</v>
      </c>
      <c r="CM74" s="18">
        <v>0</v>
      </c>
      <c r="CN74" s="18">
        <v>0</v>
      </c>
      <c r="CO74" s="18">
        <f>SUM(CC74:CN74)</f>
        <v>2</v>
      </c>
      <c r="CP74" s="18">
        <v>0</v>
      </c>
      <c r="CQ74" s="18">
        <v>0</v>
      </c>
      <c r="CR74" s="18">
        <v>0</v>
      </c>
      <c r="CS74" s="18">
        <v>0</v>
      </c>
      <c r="CT74" s="18">
        <v>0</v>
      </c>
      <c r="CU74" s="18">
        <v>0</v>
      </c>
      <c r="CV74" s="18">
        <v>0</v>
      </c>
      <c r="CW74" s="18">
        <v>3</v>
      </c>
      <c r="CX74" s="18">
        <v>1</v>
      </c>
      <c r="CY74" s="18">
        <v>0</v>
      </c>
      <c r="CZ74" s="18">
        <v>2</v>
      </c>
      <c r="DA74" s="18">
        <v>0</v>
      </c>
      <c r="DB74" s="18">
        <f>SUM(CP74:DA74)</f>
        <v>6</v>
      </c>
      <c r="DC74" s="18">
        <v>2</v>
      </c>
      <c r="DD74" s="18">
        <v>1</v>
      </c>
      <c r="DE74" s="18">
        <v>0</v>
      </c>
      <c r="DF74" s="18">
        <v>0</v>
      </c>
      <c r="DG74" s="18">
        <v>2</v>
      </c>
      <c r="DH74" s="18">
        <v>1</v>
      </c>
      <c r="DI74" s="18">
        <v>0</v>
      </c>
      <c r="DJ74" s="18">
        <v>4</v>
      </c>
      <c r="DK74" s="18">
        <v>0</v>
      </c>
      <c r="DL74" s="18">
        <v>0</v>
      </c>
      <c r="DM74" s="18">
        <v>3</v>
      </c>
      <c r="DN74" s="18">
        <v>5</v>
      </c>
      <c r="DO74" s="18">
        <f>SUM(DC74:DN74)</f>
        <v>18</v>
      </c>
      <c r="DP74" s="18">
        <v>0</v>
      </c>
      <c r="DQ74" s="18">
        <v>5</v>
      </c>
      <c r="DR74" s="18">
        <v>2</v>
      </c>
      <c r="DS74" s="18">
        <v>0</v>
      </c>
      <c r="DT74" s="18">
        <v>0</v>
      </c>
      <c r="DU74" s="18">
        <v>0</v>
      </c>
      <c r="DV74" s="18">
        <v>0</v>
      </c>
      <c r="DW74" s="18">
        <v>0</v>
      </c>
      <c r="DX74" s="18">
        <v>0</v>
      </c>
      <c r="DY74" s="18">
        <v>0</v>
      </c>
      <c r="DZ74" s="18">
        <v>0</v>
      </c>
      <c r="EA74" s="18">
        <v>0</v>
      </c>
      <c r="EB74" s="18">
        <f t="shared" si="95"/>
        <v>7</v>
      </c>
      <c r="EC74" s="18">
        <v>0</v>
      </c>
      <c r="ED74" s="18">
        <v>0</v>
      </c>
      <c r="EE74" s="18">
        <v>0</v>
      </c>
      <c r="EF74" s="18">
        <v>0</v>
      </c>
      <c r="EG74" s="18">
        <v>0</v>
      </c>
      <c r="EH74" s="18">
        <v>0</v>
      </c>
      <c r="EI74" s="18">
        <v>0</v>
      </c>
      <c r="EJ74" s="18">
        <v>0</v>
      </c>
      <c r="EK74" s="18">
        <v>0</v>
      </c>
      <c r="EL74" s="18">
        <v>0</v>
      </c>
      <c r="EM74" s="18">
        <v>0</v>
      </c>
      <c r="EN74" s="18">
        <v>0</v>
      </c>
      <c r="EO74" s="18">
        <f t="shared" si="96"/>
        <v>0</v>
      </c>
      <c r="EP74" s="18">
        <v>0</v>
      </c>
      <c r="EQ74" s="18">
        <v>0</v>
      </c>
      <c r="ER74" s="18">
        <v>0</v>
      </c>
      <c r="ES74" s="18">
        <v>0</v>
      </c>
      <c r="ET74" s="18">
        <v>0</v>
      </c>
      <c r="EU74" s="18">
        <v>0</v>
      </c>
      <c r="EV74" s="18">
        <v>0</v>
      </c>
      <c r="EW74" s="18">
        <v>0</v>
      </c>
      <c r="EX74" s="18">
        <v>1</v>
      </c>
      <c r="EY74" s="18">
        <v>2</v>
      </c>
      <c r="EZ74" s="18">
        <v>2</v>
      </c>
      <c r="FA74" s="18">
        <v>0</v>
      </c>
      <c r="FB74" s="18">
        <f t="shared" si="97"/>
        <v>5</v>
      </c>
      <c r="FC74" s="18">
        <v>0</v>
      </c>
      <c r="FD74" s="18">
        <v>0</v>
      </c>
      <c r="FE74" s="18">
        <v>0</v>
      </c>
      <c r="FF74" s="18">
        <v>0</v>
      </c>
      <c r="FG74" s="18">
        <v>0</v>
      </c>
      <c r="FH74" s="18">
        <v>0</v>
      </c>
      <c r="FI74" s="18">
        <v>0</v>
      </c>
      <c r="FJ74" s="18">
        <v>1</v>
      </c>
      <c r="FK74" s="18">
        <v>0</v>
      </c>
      <c r="FL74" s="18">
        <v>1</v>
      </c>
      <c r="FM74" s="18">
        <v>0</v>
      </c>
      <c r="FN74" s="18">
        <v>0</v>
      </c>
      <c r="FO74" s="18">
        <f t="shared" si="98"/>
        <v>2</v>
      </c>
      <c r="FP74" s="18">
        <v>0</v>
      </c>
      <c r="FQ74" s="18">
        <v>0</v>
      </c>
      <c r="FR74" s="18">
        <v>2</v>
      </c>
      <c r="FS74" s="18">
        <v>0</v>
      </c>
      <c r="FT74" s="18">
        <v>1</v>
      </c>
      <c r="FU74" s="18">
        <v>0</v>
      </c>
      <c r="FV74" s="18">
        <v>0</v>
      </c>
      <c r="FW74" s="18">
        <v>1</v>
      </c>
      <c r="FX74" s="18">
        <v>1</v>
      </c>
      <c r="FY74" s="18">
        <v>2</v>
      </c>
      <c r="FZ74" s="18">
        <v>0</v>
      </c>
      <c r="GA74" s="18">
        <v>0</v>
      </c>
      <c r="GB74" s="18">
        <f t="shared" si="99"/>
        <v>7</v>
      </c>
      <c r="GC74" s="18">
        <v>0</v>
      </c>
      <c r="GD74" s="18">
        <v>0</v>
      </c>
      <c r="GE74" s="18">
        <v>0</v>
      </c>
      <c r="GF74" s="18">
        <v>1</v>
      </c>
      <c r="GG74" s="18">
        <v>2</v>
      </c>
      <c r="GH74" s="18">
        <v>0</v>
      </c>
      <c r="GI74" s="18">
        <v>0</v>
      </c>
      <c r="GJ74" s="18">
        <v>0</v>
      </c>
      <c r="GK74" s="18">
        <v>0</v>
      </c>
      <c r="GL74" s="18">
        <v>0</v>
      </c>
      <c r="GM74" s="18">
        <v>2</v>
      </c>
      <c r="GN74" s="18"/>
      <c r="GO74" s="18">
        <f t="shared" si="100"/>
        <v>5</v>
      </c>
    </row>
    <row r="75" spans="1:197" ht="15.9" customHeight="1">
      <c r="A75" s="17" t="s">
        <v>130</v>
      </c>
      <c r="B75" s="17" t="s">
        <v>21</v>
      </c>
      <c r="C75" s="18">
        <v>0</v>
      </c>
      <c r="D75" s="18">
        <v>2</v>
      </c>
      <c r="E75" s="18">
        <v>0</v>
      </c>
      <c r="F75" s="18">
        <v>2</v>
      </c>
      <c r="G75" s="18">
        <v>2</v>
      </c>
      <c r="H75" s="18">
        <v>0</v>
      </c>
      <c r="I75" s="18">
        <v>2</v>
      </c>
      <c r="J75" s="18">
        <v>0</v>
      </c>
      <c r="K75" s="18">
        <v>1</v>
      </c>
      <c r="L75" s="18">
        <v>0</v>
      </c>
      <c r="M75" s="18">
        <v>1</v>
      </c>
      <c r="N75" s="18">
        <v>0</v>
      </c>
      <c r="O75" s="18">
        <f>SUM(C75:N75)</f>
        <v>10</v>
      </c>
      <c r="P75" s="18">
        <v>1</v>
      </c>
      <c r="Q75" s="18">
        <v>0</v>
      </c>
      <c r="R75" s="18">
        <v>1</v>
      </c>
      <c r="S75" s="18">
        <v>1</v>
      </c>
      <c r="T75" s="18">
        <v>3</v>
      </c>
      <c r="U75" s="18">
        <v>1</v>
      </c>
      <c r="V75" s="18">
        <v>0</v>
      </c>
      <c r="W75" s="18">
        <v>0</v>
      </c>
      <c r="X75" s="18">
        <v>1</v>
      </c>
      <c r="Y75" s="18">
        <v>0</v>
      </c>
      <c r="Z75" s="18">
        <v>0</v>
      </c>
      <c r="AA75" s="18">
        <v>0</v>
      </c>
      <c r="AB75" s="18">
        <f>SUM(P75:AA75)</f>
        <v>8</v>
      </c>
      <c r="AC75" s="18">
        <v>0</v>
      </c>
      <c r="AD75" s="18">
        <v>0</v>
      </c>
      <c r="AE75" s="18">
        <v>2</v>
      </c>
      <c r="AF75" s="18">
        <v>0</v>
      </c>
      <c r="AG75" s="18">
        <v>0</v>
      </c>
      <c r="AH75" s="18">
        <v>0</v>
      </c>
      <c r="AI75" s="18">
        <v>0</v>
      </c>
      <c r="AJ75" s="18">
        <v>0</v>
      </c>
      <c r="AK75" s="18">
        <v>0</v>
      </c>
      <c r="AL75" s="18">
        <v>0</v>
      </c>
      <c r="AM75" s="18">
        <v>1</v>
      </c>
      <c r="AN75" s="18">
        <v>0</v>
      </c>
      <c r="AO75" s="18">
        <f>SUM(AC75:AN75)</f>
        <v>3</v>
      </c>
      <c r="AP75" s="18">
        <v>0</v>
      </c>
      <c r="AQ75" s="18">
        <v>1</v>
      </c>
      <c r="AR75" s="18">
        <v>0</v>
      </c>
      <c r="AS75" s="18">
        <v>4</v>
      </c>
      <c r="AT75" s="18">
        <v>0</v>
      </c>
      <c r="AU75" s="18">
        <v>1</v>
      </c>
      <c r="AV75" s="18">
        <v>3</v>
      </c>
      <c r="AW75" s="18">
        <v>1</v>
      </c>
      <c r="AX75" s="18">
        <v>0</v>
      </c>
      <c r="AY75" s="18">
        <v>4</v>
      </c>
      <c r="AZ75" s="18">
        <v>2</v>
      </c>
      <c r="BA75" s="18">
        <v>1</v>
      </c>
      <c r="BB75" s="18">
        <f>SUM(AP75:BA75)</f>
        <v>17</v>
      </c>
      <c r="BC75" s="18">
        <v>0</v>
      </c>
      <c r="BD75" s="18">
        <v>0</v>
      </c>
      <c r="BE75" s="18">
        <v>0</v>
      </c>
      <c r="BF75" s="18">
        <v>1</v>
      </c>
      <c r="BG75" s="18">
        <v>0</v>
      </c>
      <c r="BH75" s="18">
        <v>3</v>
      </c>
      <c r="BI75" s="18">
        <v>0</v>
      </c>
      <c r="BJ75" s="18">
        <v>0</v>
      </c>
      <c r="BK75" s="18">
        <v>0</v>
      </c>
      <c r="BL75" s="18">
        <v>0</v>
      </c>
      <c r="BM75" s="18">
        <v>0</v>
      </c>
      <c r="BN75" s="18">
        <v>0</v>
      </c>
      <c r="BO75" s="18">
        <f>SUM(BC75:BN75)</f>
        <v>4</v>
      </c>
      <c r="BP75" s="18">
        <v>0</v>
      </c>
      <c r="BQ75" s="18">
        <v>0</v>
      </c>
      <c r="BR75" s="18">
        <v>0</v>
      </c>
      <c r="BS75" s="18">
        <v>1</v>
      </c>
      <c r="BT75" s="18">
        <v>0</v>
      </c>
      <c r="BU75" s="18">
        <v>0</v>
      </c>
      <c r="BV75" s="18">
        <v>1</v>
      </c>
      <c r="BW75" s="18">
        <v>0</v>
      </c>
      <c r="BX75" s="18">
        <v>0</v>
      </c>
      <c r="BY75" s="18">
        <v>0</v>
      </c>
      <c r="BZ75" s="18">
        <v>0</v>
      </c>
      <c r="CA75" s="18">
        <v>1</v>
      </c>
      <c r="CB75" s="18">
        <f>SUM(BP75:CA75)</f>
        <v>3</v>
      </c>
      <c r="CC75" s="18">
        <v>1</v>
      </c>
      <c r="CD75" s="18">
        <v>0</v>
      </c>
      <c r="CE75" s="18">
        <v>0</v>
      </c>
      <c r="CF75" s="18">
        <v>0</v>
      </c>
      <c r="CG75" s="18">
        <v>0</v>
      </c>
      <c r="CH75" s="18">
        <v>0</v>
      </c>
      <c r="CI75" s="18">
        <v>0</v>
      </c>
      <c r="CJ75" s="18">
        <v>0</v>
      </c>
      <c r="CK75" s="18">
        <v>0</v>
      </c>
      <c r="CL75" s="18">
        <v>0</v>
      </c>
      <c r="CM75" s="18">
        <v>0</v>
      </c>
      <c r="CN75" s="18">
        <v>0</v>
      </c>
      <c r="CO75" s="18">
        <f>SUM(CC75:CN75)</f>
        <v>1</v>
      </c>
      <c r="CP75" s="18">
        <v>2</v>
      </c>
      <c r="CQ75" s="18">
        <v>0</v>
      </c>
      <c r="CR75" s="18">
        <v>2</v>
      </c>
      <c r="CS75" s="18">
        <v>0</v>
      </c>
      <c r="CT75" s="18">
        <v>0</v>
      </c>
      <c r="CU75" s="18">
        <v>2</v>
      </c>
      <c r="CV75" s="18">
        <v>1</v>
      </c>
      <c r="CW75" s="18">
        <v>1</v>
      </c>
      <c r="CX75" s="18">
        <v>2</v>
      </c>
      <c r="CY75" s="18">
        <v>3</v>
      </c>
      <c r="CZ75" s="18">
        <v>2</v>
      </c>
      <c r="DA75" s="18">
        <v>2</v>
      </c>
      <c r="DB75" s="18">
        <f>SUM(CP75:DA75)</f>
        <v>17</v>
      </c>
      <c r="DC75" s="18">
        <v>0</v>
      </c>
      <c r="DD75" s="18">
        <v>0</v>
      </c>
      <c r="DE75" s="18">
        <v>1</v>
      </c>
      <c r="DF75" s="18">
        <v>1</v>
      </c>
      <c r="DG75" s="18">
        <v>1</v>
      </c>
      <c r="DH75" s="18">
        <v>3</v>
      </c>
      <c r="DI75" s="18">
        <v>1</v>
      </c>
      <c r="DJ75" s="18">
        <v>1</v>
      </c>
      <c r="DK75" s="18">
        <v>4</v>
      </c>
      <c r="DL75" s="18">
        <v>2</v>
      </c>
      <c r="DM75" s="18">
        <v>1</v>
      </c>
      <c r="DN75" s="18">
        <v>1</v>
      </c>
      <c r="DO75" s="18">
        <f>SUM(DC75:DN75)</f>
        <v>16</v>
      </c>
      <c r="DP75" s="18">
        <v>0</v>
      </c>
      <c r="DQ75" s="18">
        <v>1</v>
      </c>
      <c r="DR75" s="18">
        <v>8</v>
      </c>
      <c r="DS75" s="18">
        <v>0</v>
      </c>
      <c r="DT75" s="18">
        <v>1</v>
      </c>
      <c r="DU75" s="18">
        <v>1</v>
      </c>
      <c r="DV75" s="18">
        <v>0</v>
      </c>
      <c r="DW75" s="18">
        <v>0</v>
      </c>
      <c r="DX75" s="18">
        <v>0</v>
      </c>
      <c r="DY75" s="18">
        <v>2</v>
      </c>
      <c r="DZ75" s="18">
        <v>1</v>
      </c>
      <c r="EA75" s="18">
        <v>2</v>
      </c>
      <c r="EB75" s="18">
        <f t="shared" si="95"/>
        <v>16</v>
      </c>
      <c r="EC75" s="18">
        <v>0</v>
      </c>
      <c r="ED75" s="18">
        <v>0</v>
      </c>
      <c r="EE75" s="18">
        <v>0</v>
      </c>
      <c r="EF75" s="18">
        <v>1</v>
      </c>
      <c r="EG75" s="18">
        <v>0</v>
      </c>
      <c r="EH75" s="18">
        <v>2</v>
      </c>
      <c r="EI75" s="18">
        <v>0</v>
      </c>
      <c r="EJ75" s="18">
        <v>0</v>
      </c>
      <c r="EK75" s="18">
        <v>0</v>
      </c>
      <c r="EL75" s="18">
        <v>0</v>
      </c>
      <c r="EM75" s="18">
        <v>0</v>
      </c>
      <c r="EN75" s="18">
        <v>1</v>
      </c>
      <c r="EO75" s="18">
        <f t="shared" si="96"/>
        <v>4</v>
      </c>
      <c r="EP75" s="18">
        <v>0</v>
      </c>
      <c r="EQ75" s="18">
        <v>0</v>
      </c>
      <c r="ER75" s="18">
        <v>0</v>
      </c>
      <c r="ES75" s="18">
        <v>0</v>
      </c>
      <c r="ET75" s="18">
        <v>0</v>
      </c>
      <c r="EU75" s="18">
        <v>0</v>
      </c>
      <c r="EV75" s="18">
        <v>1</v>
      </c>
      <c r="EW75" s="18">
        <v>0</v>
      </c>
      <c r="EX75" s="18">
        <v>0</v>
      </c>
      <c r="EY75" s="18">
        <v>1</v>
      </c>
      <c r="EZ75" s="18">
        <v>0</v>
      </c>
      <c r="FA75" s="18">
        <v>0</v>
      </c>
      <c r="FB75" s="18">
        <f t="shared" si="97"/>
        <v>2</v>
      </c>
      <c r="FC75" s="18">
        <v>0</v>
      </c>
      <c r="FD75" s="18">
        <v>0</v>
      </c>
      <c r="FE75" s="18">
        <v>1</v>
      </c>
      <c r="FF75" s="18">
        <v>0</v>
      </c>
      <c r="FG75" s="18">
        <v>0</v>
      </c>
      <c r="FH75" s="18">
        <v>2</v>
      </c>
      <c r="FI75" s="18">
        <v>0</v>
      </c>
      <c r="FJ75" s="18">
        <v>0</v>
      </c>
      <c r="FK75" s="18">
        <v>0</v>
      </c>
      <c r="FL75" s="18">
        <v>0</v>
      </c>
      <c r="FM75" s="18">
        <v>0</v>
      </c>
      <c r="FN75" s="18">
        <v>0</v>
      </c>
      <c r="FO75" s="18">
        <f t="shared" si="98"/>
        <v>3</v>
      </c>
      <c r="FP75" s="18">
        <v>1</v>
      </c>
      <c r="FQ75" s="18">
        <v>0</v>
      </c>
      <c r="FR75" s="18">
        <v>0</v>
      </c>
      <c r="FS75" s="18">
        <v>0</v>
      </c>
      <c r="FT75" s="18">
        <v>0</v>
      </c>
      <c r="FU75" s="18">
        <v>0</v>
      </c>
      <c r="FV75" s="18">
        <v>0</v>
      </c>
      <c r="FW75" s="18">
        <v>3</v>
      </c>
      <c r="FX75" s="18">
        <v>2</v>
      </c>
      <c r="FY75" s="18">
        <v>0</v>
      </c>
      <c r="FZ75" s="18">
        <v>0</v>
      </c>
      <c r="GA75" s="18">
        <v>0</v>
      </c>
      <c r="GB75" s="18">
        <f t="shared" si="99"/>
        <v>6</v>
      </c>
      <c r="GC75" s="18">
        <v>0</v>
      </c>
      <c r="GD75" s="18">
        <v>0</v>
      </c>
      <c r="GE75" s="18">
        <v>2</v>
      </c>
      <c r="GF75" s="18">
        <v>1</v>
      </c>
      <c r="GG75" s="18">
        <v>3</v>
      </c>
      <c r="GH75" s="18">
        <v>0</v>
      </c>
      <c r="GI75" s="18">
        <v>0</v>
      </c>
      <c r="GJ75" s="18">
        <v>0</v>
      </c>
      <c r="GK75" s="18">
        <v>0</v>
      </c>
      <c r="GL75" s="18">
        <v>0</v>
      </c>
      <c r="GM75" s="18">
        <v>2</v>
      </c>
      <c r="GN75" s="18"/>
      <c r="GO75" s="18">
        <f t="shared" si="100"/>
        <v>8</v>
      </c>
    </row>
    <row r="76" spans="1:197" ht="15.9" customHeight="1">
      <c r="A76" s="17" t="s">
        <v>131</v>
      </c>
      <c r="B76" s="17" t="s">
        <v>22</v>
      </c>
      <c r="C76" s="18">
        <v>3</v>
      </c>
      <c r="D76" s="18">
        <v>6</v>
      </c>
      <c r="E76" s="18">
        <v>4</v>
      </c>
      <c r="F76" s="18">
        <v>4</v>
      </c>
      <c r="G76" s="18">
        <v>1</v>
      </c>
      <c r="H76" s="18">
        <v>3</v>
      </c>
      <c r="I76" s="18">
        <v>11</v>
      </c>
      <c r="J76" s="18">
        <v>8</v>
      </c>
      <c r="K76" s="18">
        <v>1</v>
      </c>
      <c r="L76" s="18">
        <v>1</v>
      </c>
      <c r="M76" s="18">
        <v>5</v>
      </c>
      <c r="N76" s="18">
        <v>1</v>
      </c>
      <c r="O76" s="18">
        <f>SUM(C76:N76)</f>
        <v>48</v>
      </c>
      <c r="P76" s="18">
        <v>20</v>
      </c>
      <c r="Q76" s="18">
        <v>12</v>
      </c>
      <c r="R76" s="18">
        <v>2</v>
      </c>
      <c r="S76" s="18">
        <v>1</v>
      </c>
      <c r="T76" s="18">
        <v>3</v>
      </c>
      <c r="U76" s="18">
        <v>2</v>
      </c>
      <c r="V76" s="18">
        <v>4</v>
      </c>
      <c r="W76" s="18">
        <v>4</v>
      </c>
      <c r="X76" s="18">
        <v>2</v>
      </c>
      <c r="Y76" s="18">
        <v>4</v>
      </c>
      <c r="Z76" s="18">
        <v>2</v>
      </c>
      <c r="AA76" s="18">
        <v>7</v>
      </c>
      <c r="AB76" s="18">
        <f>SUM(P76:AA76)</f>
        <v>63</v>
      </c>
      <c r="AC76" s="18">
        <v>16</v>
      </c>
      <c r="AD76" s="18">
        <v>0</v>
      </c>
      <c r="AE76" s="18">
        <v>3</v>
      </c>
      <c r="AF76" s="18">
        <v>3</v>
      </c>
      <c r="AG76" s="18">
        <v>3</v>
      </c>
      <c r="AH76" s="18">
        <v>4</v>
      </c>
      <c r="AI76" s="18">
        <v>1</v>
      </c>
      <c r="AJ76" s="18">
        <v>1</v>
      </c>
      <c r="AK76" s="18">
        <v>1</v>
      </c>
      <c r="AL76" s="18">
        <v>3</v>
      </c>
      <c r="AM76" s="18">
        <v>1</v>
      </c>
      <c r="AN76" s="18">
        <v>3</v>
      </c>
      <c r="AO76" s="18">
        <f>SUM(AC76:AN76)</f>
        <v>39</v>
      </c>
      <c r="AP76" s="18">
        <v>0</v>
      </c>
      <c r="AQ76" s="18">
        <v>3</v>
      </c>
      <c r="AR76" s="18">
        <v>1</v>
      </c>
      <c r="AS76" s="18">
        <v>4</v>
      </c>
      <c r="AT76" s="18">
        <v>2</v>
      </c>
      <c r="AU76" s="18">
        <v>0</v>
      </c>
      <c r="AV76" s="18">
        <v>2</v>
      </c>
      <c r="AW76" s="18">
        <v>6</v>
      </c>
      <c r="AX76" s="18">
        <v>12</v>
      </c>
      <c r="AY76" s="18">
        <v>7</v>
      </c>
      <c r="AZ76" s="18">
        <v>0</v>
      </c>
      <c r="BA76" s="18">
        <v>5</v>
      </c>
      <c r="BB76" s="18">
        <f>SUM(AP76:BA76)</f>
        <v>42</v>
      </c>
      <c r="BC76" s="18">
        <v>7</v>
      </c>
      <c r="BD76" s="18">
        <v>2</v>
      </c>
      <c r="BE76" s="18">
        <v>2</v>
      </c>
      <c r="BF76" s="18">
        <v>0</v>
      </c>
      <c r="BG76" s="18">
        <v>2</v>
      </c>
      <c r="BH76" s="18">
        <v>0</v>
      </c>
      <c r="BI76" s="18">
        <v>4</v>
      </c>
      <c r="BJ76" s="18">
        <v>6</v>
      </c>
      <c r="BK76" s="18">
        <v>3</v>
      </c>
      <c r="BL76" s="18">
        <v>9</v>
      </c>
      <c r="BM76" s="18">
        <v>6</v>
      </c>
      <c r="BN76" s="18">
        <v>8</v>
      </c>
      <c r="BO76" s="18">
        <f>SUM(BC76:BN76)</f>
        <v>49</v>
      </c>
      <c r="BP76" s="18">
        <v>5</v>
      </c>
      <c r="BQ76" s="18">
        <v>9</v>
      </c>
      <c r="BR76" s="18">
        <v>6</v>
      </c>
      <c r="BS76" s="18">
        <v>12</v>
      </c>
      <c r="BT76" s="18">
        <v>5</v>
      </c>
      <c r="BU76" s="18">
        <v>1</v>
      </c>
      <c r="BV76" s="18">
        <v>4</v>
      </c>
      <c r="BW76" s="18">
        <v>9</v>
      </c>
      <c r="BX76" s="18">
        <v>7</v>
      </c>
      <c r="BY76" s="18">
        <v>8</v>
      </c>
      <c r="BZ76" s="18">
        <v>8</v>
      </c>
      <c r="CA76" s="18">
        <v>5</v>
      </c>
      <c r="CB76" s="18">
        <f>SUM(BP76:CA76)</f>
        <v>79</v>
      </c>
      <c r="CC76" s="18">
        <v>2</v>
      </c>
      <c r="CD76" s="18">
        <v>12</v>
      </c>
      <c r="CE76" s="18">
        <v>8</v>
      </c>
      <c r="CF76" s="18">
        <v>4</v>
      </c>
      <c r="CG76" s="18">
        <v>5</v>
      </c>
      <c r="CH76" s="18">
        <v>3</v>
      </c>
      <c r="CI76" s="18">
        <v>3</v>
      </c>
      <c r="CJ76" s="18">
        <v>0</v>
      </c>
      <c r="CK76" s="18">
        <v>2</v>
      </c>
      <c r="CL76" s="18">
        <v>9</v>
      </c>
      <c r="CM76" s="18">
        <v>3</v>
      </c>
      <c r="CN76" s="18">
        <v>3</v>
      </c>
      <c r="CO76" s="18">
        <f>SUM(CC76:CN76)</f>
        <v>54</v>
      </c>
      <c r="CP76" s="18">
        <v>6</v>
      </c>
      <c r="CQ76" s="18">
        <v>7</v>
      </c>
      <c r="CR76" s="18">
        <v>11</v>
      </c>
      <c r="CS76" s="18">
        <v>10</v>
      </c>
      <c r="CT76" s="18">
        <v>13</v>
      </c>
      <c r="CU76" s="18">
        <v>9</v>
      </c>
      <c r="CV76" s="18">
        <v>6</v>
      </c>
      <c r="CW76" s="18">
        <v>7</v>
      </c>
      <c r="CX76" s="18">
        <v>3</v>
      </c>
      <c r="CY76" s="18">
        <v>2</v>
      </c>
      <c r="CZ76" s="18">
        <v>7</v>
      </c>
      <c r="DA76" s="18">
        <v>5</v>
      </c>
      <c r="DB76" s="18">
        <f>SUM(CP76:DA76)</f>
        <v>86</v>
      </c>
      <c r="DC76" s="18">
        <v>6</v>
      </c>
      <c r="DD76" s="18">
        <v>8</v>
      </c>
      <c r="DE76" s="18">
        <v>15</v>
      </c>
      <c r="DF76" s="18">
        <v>4</v>
      </c>
      <c r="DG76" s="18">
        <v>8</v>
      </c>
      <c r="DH76" s="18">
        <v>2</v>
      </c>
      <c r="DI76" s="18">
        <v>17</v>
      </c>
      <c r="DJ76" s="18">
        <v>1</v>
      </c>
      <c r="DK76" s="18">
        <v>8</v>
      </c>
      <c r="DL76" s="18">
        <v>4</v>
      </c>
      <c r="DM76" s="18">
        <v>2</v>
      </c>
      <c r="DN76" s="18">
        <v>2</v>
      </c>
      <c r="DO76" s="18">
        <f>SUM(DC76:DN76)</f>
        <v>77</v>
      </c>
      <c r="DP76" s="18">
        <v>3</v>
      </c>
      <c r="DQ76" s="18">
        <v>1</v>
      </c>
      <c r="DR76" s="18">
        <v>4</v>
      </c>
      <c r="DS76" s="18">
        <v>0</v>
      </c>
      <c r="DT76" s="18">
        <v>0</v>
      </c>
      <c r="DU76" s="18">
        <v>2</v>
      </c>
      <c r="DV76" s="18">
        <v>2</v>
      </c>
      <c r="DW76" s="18">
        <v>4</v>
      </c>
      <c r="DX76" s="18">
        <v>3</v>
      </c>
      <c r="DY76" s="18">
        <v>3</v>
      </c>
      <c r="DZ76" s="18">
        <v>1</v>
      </c>
      <c r="EA76" s="18">
        <v>2</v>
      </c>
      <c r="EB76" s="18">
        <f t="shared" si="95"/>
        <v>25</v>
      </c>
      <c r="EC76" s="18">
        <v>0</v>
      </c>
      <c r="ED76" s="18">
        <v>3</v>
      </c>
      <c r="EE76" s="18">
        <v>2</v>
      </c>
      <c r="EF76" s="18">
        <v>0</v>
      </c>
      <c r="EG76" s="18">
        <v>0</v>
      </c>
      <c r="EH76" s="18">
        <v>2</v>
      </c>
      <c r="EI76" s="18">
        <v>8</v>
      </c>
      <c r="EJ76" s="18">
        <v>4</v>
      </c>
      <c r="EK76" s="18">
        <v>1</v>
      </c>
      <c r="EL76" s="18">
        <v>4</v>
      </c>
      <c r="EM76" s="18">
        <v>5</v>
      </c>
      <c r="EN76" s="18">
        <v>6</v>
      </c>
      <c r="EO76" s="18">
        <f t="shared" si="96"/>
        <v>35</v>
      </c>
      <c r="EP76" s="18">
        <v>7</v>
      </c>
      <c r="EQ76" s="18">
        <v>3</v>
      </c>
      <c r="ER76" s="18">
        <v>2</v>
      </c>
      <c r="ES76" s="18">
        <v>0</v>
      </c>
      <c r="ET76" s="18">
        <v>0</v>
      </c>
      <c r="EU76" s="18">
        <v>0</v>
      </c>
      <c r="EV76" s="18">
        <v>4</v>
      </c>
      <c r="EW76" s="18">
        <v>4</v>
      </c>
      <c r="EX76" s="18">
        <v>4</v>
      </c>
      <c r="EY76" s="18">
        <v>5</v>
      </c>
      <c r="EZ76" s="18">
        <v>7</v>
      </c>
      <c r="FA76" s="18">
        <v>4</v>
      </c>
      <c r="FB76" s="18">
        <f t="shared" si="97"/>
        <v>40</v>
      </c>
      <c r="FC76" s="18">
        <v>5</v>
      </c>
      <c r="FD76" s="18">
        <v>0</v>
      </c>
      <c r="FE76" s="18">
        <v>3</v>
      </c>
      <c r="FF76" s="18">
        <v>2</v>
      </c>
      <c r="FG76" s="18">
        <v>3</v>
      </c>
      <c r="FH76" s="18">
        <v>5</v>
      </c>
      <c r="FI76" s="18">
        <v>2</v>
      </c>
      <c r="FJ76" s="18">
        <v>2</v>
      </c>
      <c r="FK76" s="18">
        <v>1</v>
      </c>
      <c r="FL76" s="18">
        <v>2</v>
      </c>
      <c r="FM76" s="18">
        <v>19</v>
      </c>
      <c r="FN76" s="18">
        <v>3</v>
      </c>
      <c r="FO76" s="18">
        <f t="shared" si="98"/>
        <v>47</v>
      </c>
      <c r="FP76" s="18">
        <v>0</v>
      </c>
      <c r="FQ76" s="18">
        <v>1</v>
      </c>
      <c r="FR76" s="18">
        <v>2</v>
      </c>
      <c r="FS76" s="18">
        <v>1</v>
      </c>
      <c r="FT76" s="18">
        <v>2</v>
      </c>
      <c r="FU76" s="18">
        <v>1</v>
      </c>
      <c r="FV76" s="18">
        <v>0</v>
      </c>
      <c r="FW76" s="18">
        <v>4</v>
      </c>
      <c r="FX76" s="18">
        <v>7</v>
      </c>
      <c r="FY76" s="18">
        <v>4</v>
      </c>
      <c r="FZ76" s="18">
        <v>0</v>
      </c>
      <c r="GA76" s="18">
        <v>3</v>
      </c>
      <c r="GB76" s="18">
        <f t="shared" si="99"/>
        <v>25</v>
      </c>
      <c r="GC76" s="18">
        <v>0</v>
      </c>
      <c r="GD76" s="18">
        <v>0</v>
      </c>
      <c r="GE76" s="18">
        <v>2</v>
      </c>
      <c r="GF76" s="18">
        <v>9</v>
      </c>
      <c r="GG76" s="18">
        <v>0</v>
      </c>
      <c r="GH76" s="18">
        <v>2</v>
      </c>
      <c r="GI76" s="18">
        <v>0</v>
      </c>
      <c r="GJ76" s="18">
        <v>1</v>
      </c>
      <c r="GK76" s="18">
        <v>4</v>
      </c>
      <c r="GL76" s="18">
        <v>0</v>
      </c>
      <c r="GM76" s="18">
        <v>2</v>
      </c>
      <c r="GN76" s="18"/>
      <c r="GO76" s="18">
        <f t="shared" si="100"/>
        <v>20</v>
      </c>
    </row>
    <row r="77" spans="1:197" ht="15.9" customHeight="1">
      <c r="A77" s="19" t="s">
        <v>88</v>
      </c>
      <c r="B77" s="19"/>
      <c r="C77" s="20">
        <f t="shared" ref="C77:BS77" si="101">SUM(C72:C76)</f>
        <v>21</v>
      </c>
      <c r="D77" s="20">
        <f t="shared" si="101"/>
        <v>32</v>
      </c>
      <c r="E77" s="20">
        <f t="shared" si="101"/>
        <v>27</v>
      </c>
      <c r="F77" s="20">
        <f t="shared" si="101"/>
        <v>25</v>
      </c>
      <c r="G77" s="20">
        <f t="shared" si="101"/>
        <v>23</v>
      </c>
      <c r="H77" s="20">
        <f t="shared" si="101"/>
        <v>22</v>
      </c>
      <c r="I77" s="20">
        <f t="shared" si="101"/>
        <v>32</v>
      </c>
      <c r="J77" s="20">
        <f t="shared" si="101"/>
        <v>34</v>
      </c>
      <c r="K77" s="20">
        <f t="shared" si="101"/>
        <v>18</v>
      </c>
      <c r="L77" s="20">
        <f t="shared" si="101"/>
        <v>22</v>
      </c>
      <c r="M77" s="20">
        <f t="shared" si="101"/>
        <v>26</v>
      </c>
      <c r="N77" s="20">
        <f t="shared" si="101"/>
        <v>27</v>
      </c>
      <c r="O77" s="20">
        <f t="shared" si="101"/>
        <v>309</v>
      </c>
      <c r="P77" s="20">
        <f t="shared" si="101"/>
        <v>63</v>
      </c>
      <c r="Q77" s="20">
        <f t="shared" si="101"/>
        <v>29</v>
      </c>
      <c r="R77" s="20">
        <f t="shared" si="101"/>
        <v>22</v>
      </c>
      <c r="S77" s="20">
        <f t="shared" si="101"/>
        <v>25</v>
      </c>
      <c r="T77" s="20">
        <f t="shared" si="101"/>
        <v>25</v>
      </c>
      <c r="U77" s="20">
        <f t="shared" si="101"/>
        <v>22</v>
      </c>
      <c r="V77" s="20">
        <f t="shared" si="101"/>
        <v>28</v>
      </c>
      <c r="W77" s="20">
        <f t="shared" si="101"/>
        <v>32</v>
      </c>
      <c r="X77" s="20">
        <f t="shared" si="101"/>
        <v>31</v>
      </c>
      <c r="Y77" s="20">
        <f t="shared" si="101"/>
        <v>29</v>
      </c>
      <c r="Z77" s="20">
        <f t="shared" si="101"/>
        <v>32</v>
      </c>
      <c r="AA77" s="20">
        <f t="shared" si="101"/>
        <v>32</v>
      </c>
      <c r="AB77" s="20">
        <f>SUM(AB72:AB76)</f>
        <v>370</v>
      </c>
      <c r="AC77" s="20">
        <f t="shared" si="101"/>
        <v>43</v>
      </c>
      <c r="AD77" s="20">
        <f t="shared" si="101"/>
        <v>24</v>
      </c>
      <c r="AE77" s="20">
        <f t="shared" si="101"/>
        <v>36</v>
      </c>
      <c r="AF77" s="20">
        <f t="shared" si="101"/>
        <v>20</v>
      </c>
      <c r="AG77" s="20">
        <f t="shared" si="101"/>
        <v>29</v>
      </c>
      <c r="AH77" s="20">
        <f t="shared" si="101"/>
        <v>26</v>
      </c>
      <c r="AI77" s="20">
        <f t="shared" si="101"/>
        <v>17</v>
      </c>
      <c r="AJ77" s="20">
        <f t="shared" si="101"/>
        <v>9</v>
      </c>
      <c r="AK77" s="20">
        <f t="shared" si="101"/>
        <v>15</v>
      </c>
      <c r="AL77" s="20">
        <f t="shared" si="101"/>
        <v>31</v>
      </c>
      <c r="AM77" s="20">
        <f t="shared" si="101"/>
        <v>30</v>
      </c>
      <c r="AN77" s="20">
        <f t="shared" si="101"/>
        <v>32</v>
      </c>
      <c r="AO77" s="20">
        <f t="shared" si="101"/>
        <v>312</v>
      </c>
      <c r="AP77" s="20">
        <f t="shared" si="101"/>
        <v>30</v>
      </c>
      <c r="AQ77" s="20">
        <f t="shared" si="101"/>
        <v>36</v>
      </c>
      <c r="AR77" s="20">
        <f t="shared" si="101"/>
        <v>36</v>
      </c>
      <c r="AS77" s="20">
        <f t="shared" si="101"/>
        <v>34</v>
      </c>
      <c r="AT77" s="20">
        <f t="shared" si="101"/>
        <v>31</v>
      </c>
      <c r="AU77" s="20">
        <f t="shared" si="101"/>
        <v>28</v>
      </c>
      <c r="AV77" s="20">
        <f t="shared" si="101"/>
        <v>37</v>
      </c>
      <c r="AW77" s="20">
        <f t="shared" si="101"/>
        <v>40</v>
      </c>
      <c r="AX77" s="20">
        <f t="shared" si="101"/>
        <v>42</v>
      </c>
      <c r="AY77" s="20">
        <f t="shared" si="101"/>
        <v>57</v>
      </c>
      <c r="AZ77" s="20">
        <f t="shared" si="101"/>
        <v>25</v>
      </c>
      <c r="BA77" s="20">
        <f t="shared" si="101"/>
        <v>36</v>
      </c>
      <c r="BB77" s="20">
        <f>SUM(BB72:BB76)</f>
        <v>432</v>
      </c>
      <c r="BC77" s="20">
        <f t="shared" si="101"/>
        <v>33</v>
      </c>
      <c r="BD77" s="20">
        <f t="shared" si="101"/>
        <v>27</v>
      </c>
      <c r="BE77" s="20">
        <f t="shared" si="101"/>
        <v>33</v>
      </c>
      <c r="BF77" s="20">
        <f t="shared" si="101"/>
        <v>29</v>
      </c>
      <c r="BG77" s="20">
        <f t="shared" si="101"/>
        <v>30</v>
      </c>
      <c r="BH77" s="20">
        <f t="shared" si="101"/>
        <v>33</v>
      </c>
      <c r="BI77" s="20">
        <f t="shared" si="101"/>
        <v>8</v>
      </c>
      <c r="BJ77" s="20">
        <f t="shared" si="101"/>
        <v>8</v>
      </c>
      <c r="BK77" s="20">
        <f t="shared" si="101"/>
        <v>8</v>
      </c>
      <c r="BL77" s="20">
        <f t="shared" si="101"/>
        <v>16</v>
      </c>
      <c r="BM77" s="20">
        <f t="shared" si="101"/>
        <v>9</v>
      </c>
      <c r="BN77" s="20">
        <f t="shared" si="101"/>
        <v>11</v>
      </c>
      <c r="BO77" s="20">
        <f t="shared" si="101"/>
        <v>245</v>
      </c>
      <c r="BP77" s="20">
        <f t="shared" si="101"/>
        <v>8</v>
      </c>
      <c r="BQ77" s="20">
        <f t="shared" si="101"/>
        <v>11</v>
      </c>
      <c r="BR77" s="20">
        <f t="shared" si="101"/>
        <v>7</v>
      </c>
      <c r="BS77" s="20">
        <f t="shared" si="101"/>
        <v>21</v>
      </c>
      <c r="BT77" s="20">
        <f t="shared" ref="BT77:BY77" si="102">SUM(BT72:BT76)</f>
        <v>11</v>
      </c>
      <c r="BU77" s="20">
        <f t="shared" si="102"/>
        <v>3</v>
      </c>
      <c r="BV77" s="20">
        <f t="shared" si="102"/>
        <v>8</v>
      </c>
      <c r="BW77" s="20">
        <f t="shared" si="102"/>
        <v>17</v>
      </c>
      <c r="BX77" s="20">
        <f t="shared" si="102"/>
        <v>7</v>
      </c>
      <c r="BY77" s="20">
        <f t="shared" si="102"/>
        <v>10</v>
      </c>
      <c r="BZ77" s="20">
        <f t="shared" ref="BZ77:CL77" si="103">SUM(BZ72:BZ76)</f>
        <v>10</v>
      </c>
      <c r="CA77" s="20">
        <f t="shared" si="103"/>
        <v>6</v>
      </c>
      <c r="CB77" s="20">
        <f t="shared" si="103"/>
        <v>119</v>
      </c>
      <c r="CC77" s="20">
        <f t="shared" si="103"/>
        <v>7</v>
      </c>
      <c r="CD77" s="20">
        <f t="shared" si="103"/>
        <v>18</v>
      </c>
      <c r="CE77" s="20">
        <f t="shared" si="103"/>
        <v>9</v>
      </c>
      <c r="CF77" s="20">
        <f t="shared" si="103"/>
        <v>10</v>
      </c>
      <c r="CG77" s="20">
        <f t="shared" si="103"/>
        <v>13</v>
      </c>
      <c r="CH77" s="20">
        <f t="shared" si="103"/>
        <v>5</v>
      </c>
      <c r="CI77" s="20">
        <f t="shared" si="103"/>
        <v>6</v>
      </c>
      <c r="CJ77" s="20">
        <f t="shared" si="103"/>
        <v>5</v>
      </c>
      <c r="CK77" s="20">
        <f t="shared" si="103"/>
        <v>2</v>
      </c>
      <c r="CL77" s="20">
        <f t="shared" si="103"/>
        <v>9</v>
      </c>
      <c r="CM77" s="20">
        <f t="shared" ref="CM77:CY77" si="104">SUM(CM72:CM76)</f>
        <v>7</v>
      </c>
      <c r="CN77" s="20">
        <f t="shared" si="104"/>
        <v>13</v>
      </c>
      <c r="CO77" s="20">
        <f t="shared" si="104"/>
        <v>104</v>
      </c>
      <c r="CP77" s="20">
        <f t="shared" si="104"/>
        <v>38</v>
      </c>
      <c r="CQ77" s="20">
        <f t="shared" si="104"/>
        <v>12</v>
      </c>
      <c r="CR77" s="20">
        <f t="shared" si="104"/>
        <v>18</v>
      </c>
      <c r="CS77" s="20">
        <f t="shared" si="104"/>
        <v>16</v>
      </c>
      <c r="CT77" s="20">
        <f t="shared" si="104"/>
        <v>19</v>
      </c>
      <c r="CU77" s="20">
        <f t="shared" si="104"/>
        <v>16</v>
      </c>
      <c r="CV77" s="20">
        <f t="shared" si="104"/>
        <v>10</v>
      </c>
      <c r="CW77" s="20">
        <f t="shared" si="104"/>
        <v>12</v>
      </c>
      <c r="CX77" s="20">
        <f t="shared" si="104"/>
        <v>8</v>
      </c>
      <c r="CY77" s="20">
        <f t="shared" si="104"/>
        <v>8</v>
      </c>
      <c r="CZ77" s="20">
        <f t="shared" ref="CZ77:DL77" si="105">SUM(CZ72:CZ76)</f>
        <v>15</v>
      </c>
      <c r="DA77" s="20">
        <f t="shared" si="105"/>
        <v>24</v>
      </c>
      <c r="DB77" s="20">
        <f t="shared" si="105"/>
        <v>196</v>
      </c>
      <c r="DC77" s="20">
        <f t="shared" si="105"/>
        <v>15</v>
      </c>
      <c r="DD77" s="20">
        <f t="shared" si="105"/>
        <v>12</v>
      </c>
      <c r="DE77" s="20">
        <f t="shared" si="105"/>
        <v>21</v>
      </c>
      <c r="DF77" s="20">
        <f t="shared" si="105"/>
        <v>30</v>
      </c>
      <c r="DG77" s="20">
        <f t="shared" si="105"/>
        <v>32</v>
      </c>
      <c r="DH77" s="20">
        <f t="shared" si="105"/>
        <v>24</v>
      </c>
      <c r="DI77" s="20">
        <f t="shared" si="105"/>
        <v>38</v>
      </c>
      <c r="DJ77" s="20">
        <f t="shared" si="105"/>
        <v>23</v>
      </c>
      <c r="DK77" s="20">
        <f t="shared" si="105"/>
        <v>38</v>
      </c>
      <c r="DL77" s="20">
        <f t="shared" si="105"/>
        <v>24</v>
      </c>
      <c r="DM77" s="20">
        <f t="shared" ref="DM77:EA77" si="106">SUM(DM72:DM76)</f>
        <v>27</v>
      </c>
      <c r="DN77" s="20">
        <f t="shared" si="106"/>
        <v>32</v>
      </c>
      <c r="DO77" s="20">
        <f t="shared" si="106"/>
        <v>316</v>
      </c>
      <c r="DP77" s="20">
        <f t="shared" si="106"/>
        <v>22</v>
      </c>
      <c r="DQ77" s="20">
        <f t="shared" si="106"/>
        <v>24</v>
      </c>
      <c r="DR77" s="20">
        <f t="shared" si="106"/>
        <v>35</v>
      </c>
      <c r="DS77" s="20">
        <f t="shared" si="106"/>
        <v>10</v>
      </c>
      <c r="DT77" s="20">
        <f t="shared" si="106"/>
        <v>5</v>
      </c>
      <c r="DU77" s="20">
        <f t="shared" si="106"/>
        <v>5</v>
      </c>
      <c r="DV77" s="20">
        <f t="shared" si="106"/>
        <v>2</v>
      </c>
      <c r="DW77" s="20">
        <f t="shared" si="106"/>
        <v>4</v>
      </c>
      <c r="DX77" s="20">
        <f t="shared" si="106"/>
        <v>3</v>
      </c>
      <c r="DY77" s="20">
        <f t="shared" si="106"/>
        <v>10</v>
      </c>
      <c r="DZ77" s="20">
        <f t="shared" si="106"/>
        <v>11</v>
      </c>
      <c r="EA77" s="20">
        <f t="shared" si="106"/>
        <v>12</v>
      </c>
      <c r="EB77" s="20">
        <f t="shared" si="95"/>
        <v>143</v>
      </c>
      <c r="EC77" s="20">
        <f t="shared" ref="EC77:EN77" si="107">SUM(EC72:EC76)</f>
        <v>8</v>
      </c>
      <c r="ED77" s="20">
        <f t="shared" si="107"/>
        <v>14</v>
      </c>
      <c r="EE77" s="20">
        <f t="shared" si="107"/>
        <v>10</v>
      </c>
      <c r="EF77" s="20">
        <f t="shared" si="107"/>
        <v>8</v>
      </c>
      <c r="EG77" s="20">
        <f t="shared" si="107"/>
        <v>1</v>
      </c>
      <c r="EH77" s="20">
        <f t="shared" si="107"/>
        <v>4</v>
      </c>
      <c r="EI77" s="20">
        <f t="shared" si="107"/>
        <v>12</v>
      </c>
      <c r="EJ77" s="20">
        <f t="shared" si="107"/>
        <v>12</v>
      </c>
      <c r="EK77" s="20">
        <f t="shared" si="107"/>
        <v>14</v>
      </c>
      <c r="EL77" s="20">
        <f t="shared" si="107"/>
        <v>15</v>
      </c>
      <c r="EM77" s="20">
        <f t="shared" si="107"/>
        <v>13</v>
      </c>
      <c r="EN77" s="20">
        <f t="shared" si="107"/>
        <v>24</v>
      </c>
      <c r="EO77" s="20">
        <f t="shared" si="96"/>
        <v>135</v>
      </c>
      <c r="EP77" s="20">
        <f t="shared" ref="EP77:FA77" si="108">SUM(EP72:EP76)</f>
        <v>27</v>
      </c>
      <c r="EQ77" s="20">
        <f t="shared" si="108"/>
        <v>19</v>
      </c>
      <c r="ER77" s="20">
        <f t="shared" si="108"/>
        <v>19</v>
      </c>
      <c r="ES77" s="20">
        <f t="shared" si="108"/>
        <v>34</v>
      </c>
      <c r="ET77" s="20">
        <f t="shared" si="108"/>
        <v>22</v>
      </c>
      <c r="EU77" s="20">
        <f t="shared" si="108"/>
        <v>21</v>
      </c>
      <c r="EV77" s="20">
        <f t="shared" si="108"/>
        <v>20</v>
      </c>
      <c r="EW77" s="20">
        <f t="shared" si="108"/>
        <v>24</v>
      </c>
      <c r="EX77" s="20">
        <f t="shared" si="108"/>
        <v>29</v>
      </c>
      <c r="EY77" s="20">
        <f t="shared" si="108"/>
        <v>23</v>
      </c>
      <c r="EZ77" s="20">
        <f t="shared" si="108"/>
        <v>26</v>
      </c>
      <c r="FA77" s="20">
        <f t="shared" si="108"/>
        <v>21</v>
      </c>
      <c r="FB77" s="20">
        <f t="shared" si="97"/>
        <v>285</v>
      </c>
      <c r="FC77" s="20">
        <f t="shared" ref="FC77:FN77" si="109">SUM(FC72:FC76)</f>
        <v>14</v>
      </c>
      <c r="FD77" s="20">
        <f t="shared" si="109"/>
        <v>17</v>
      </c>
      <c r="FE77" s="20">
        <f t="shared" si="109"/>
        <v>9</v>
      </c>
      <c r="FF77" s="20">
        <f t="shared" si="109"/>
        <v>15</v>
      </c>
      <c r="FG77" s="20">
        <f t="shared" si="109"/>
        <v>9</v>
      </c>
      <c r="FH77" s="20">
        <f t="shared" si="109"/>
        <v>13</v>
      </c>
      <c r="FI77" s="20">
        <f t="shared" si="109"/>
        <v>6</v>
      </c>
      <c r="FJ77" s="20">
        <f t="shared" si="109"/>
        <v>11</v>
      </c>
      <c r="FK77" s="20">
        <f t="shared" si="109"/>
        <v>3</v>
      </c>
      <c r="FL77" s="20">
        <f t="shared" si="109"/>
        <v>4</v>
      </c>
      <c r="FM77" s="20">
        <f t="shared" si="109"/>
        <v>22</v>
      </c>
      <c r="FN77" s="20">
        <f t="shared" si="109"/>
        <v>6</v>
      </c>
      <c r="FO77" s="20">
        <f t="shared" si="98"/>
        <v>129</v>
      </c>
      <c r="FP77" s="20">
        <f t="shared" ref="FP77:GA77" si="110">SUM(FP72:FP76)</f>
        <v>5</v>
      </c>
      <c r="FQ77" s="20">
        <f t="shared" si="110"/>
        <v>3</v>
      </c>
      <c r="FR77" s="20">
        <f t="shared" si="110"/>
        <v>9</v>
      </c>
      <c r="FS77" s="20">
        <f t="shared" si="110"/>
        <v>3</v>
      </c>
      <c r="FT77" s="20">
        <f t="shared" si="110"/>
        <v>5</v>
      </c>
      <c r="FU77" s="20">
        <f t="shared" si="110"/>
        <v>7</v>
      </c>
      <c r="FV77" s="20">
        <f t="shared" si="110"/>
        <v>0</v>
      </c>
      <c r="FW77" s="20">
        <f t="shared" si="110"/>
        <v>14</v>
      </c>
      <c r="FX77" s="20">
        <f t="shared" si="110"/>
        <v>12</v>
      </c>
      <c r="FY77" s="20">
        <f t="shared" si="110"/>
        <v>10</v>
      </c>
      <c r="FZ77" s="20">
        <f t="shared" si="110"/>
        <v>10</v>
      </c>
      <c r="GA77" s="20">
        <f t="shared" si="110"/>
        <v>5</v>
      </c>
      <c r="GB77" s="20">
        <f t="shared" si="99"/>
        <v>83</v>
      </c>
      <c r="GC77" s="20">
        <f t="shared" ref="GC77:GN77" si="111">SUM(GC72:GC76)</f>
        <v>3</v>
      </c>
      <c r="GD77" s="20">
        <f t="shared" si="111"/>
        <v>7</v>
      </c>
      <c r="GE77" s="20">
        <f t="shared" si="111"/>
        <v>13</v>
      </c>
      <c r="GF77" s="20">
        <f t="shared" si="111"/>
        <v>13</v>
      </c>
      <c r="GG77" s="20">
        <f t="shared" si="111"/>
        <v>11</v>
      </c>
      <c r="GH77" s="20">
        <f t="shared" si="111"/>
        <v>9</v>
      </c>
      <c r="GI77" s="20">
        <f t="shared" si="111"/>
        <v>3</v>
      </c>
      <c r="GJ77" s="20">
        <f t="shared" si="111"/>
        <v>3</v>
      </c>
      <c r="GK77" s="20">
        <f t="shared" si="111"/>
        <v>5</v>
      </c>
      <c r="GL77" s="20">
        <f t="shared" si="111"/>
        <v>0</v>
      </c>
      <c r="GM77" s="20">
        <f t="shared" si="111"/>
        <v>8</v>
      </c>
      <c r="GN77" s="20">
        <f t="shared" si="111"/>
        <v>0</v>
      </c>
      <c r="GO77" s="20">
        <f t="shared" si="100"/>
        <v>75</v>
      </c>
    </row>
    <row r="78" spans="1:197" ht="15.9" customHeight="1">
      <c r="A78" s="52"/>
      <c r="B78" s="15"/>
    </row>
    <row r="79" spans="1:197" ht="15.9" customHeight="1">
      <c r="A79" s="52"/>
      <c r="B79" s="15"/>
    </row>
    <row r="80" spans="1:197" ht="15.9" customHeight="1">
      <c r="A80" s="15" t="s">
        <v>92</v>
      </c>
      <c r="B80" s="15"/>
      <c r="BC80" s="11"/>
      <c r="BD80" s="11"/>
      <c r="BE80" s="11"/>
      <c r="BF80" s="11"/>
      <c r="BG80" s="11"/>
      <c r="BH80" s="11"/>
      <c r="BI80" s="11"/>
      <c r="BJ80" s="11"/>
      <c r="BK80" s="11"/>
    </row>
    <row r="81" spans="1:197" ht="10.5" customHeight="1">
      <c r="A81" s="15"/>
      <c r="B81" s="15"/>
    </row>
    <row r="82" spans="1:197" ht="15.9" customHeight="1">
      <c r="A82" s="77" t="s">
        <v>133</v>
      </c>
      <c r="B82" s="22"/>
      <c r="C82" s="75">
        <v>2011</v>
      </c>
      <c r="D82" s="75"/>
      <c r="E82" s="75"/>
      <c r="F82" s="75"/>
      <c r="G82" s="75"/>
      <c r="H82" s="75"/>
      <c r="I82" s="75"/>
      <c r="J82" s="75"/>
      <c r="K82" s="75"/>
      <c r="L82" s="75"/>
      <c r="M82" s="75"/>
      <c r="N82" s="75"/>
      <c r="O82" s="79" t="s">
        <v>56</v>
      </c>
      <c r="P82" s="75">
        <v>2012</v>
      </c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9" t="s">
        <v>57</v>
      </c>
      <c r="AC82" s="75">
        <v>2013</v>
      </c>
      <c r="AD82" s="75"/>
      <c r="AE82" s="75"/>
      <c r="AF82" s="75"/>
      <c r="AG82" s="75"/>
      <c r="AH82" s="75"/>
      <c r="AI82" s="75"/>
      <c r="AJ82" s="75"/>
      <c r="AK82" s="75"/>
      <c r="AL82" s="75"/>
      <c r="AM82" s="75"/>
      <c r="AN82" s="75"/>
      <c r="AO82" s="79" t="s">
        <v>58</v>
      </c>
      <c r="AP82" s="75">
        <v>2014</v>
      </c>
      <c r="AQ82" s="75"/>
      <c r="AR82" s="75"/>
      <c r="AS82" s="75"/>
      <c r="AT82" s="75"/>
      <c r="AU82" s="75"/>
      <c r="AV82" s="75"/>
      <c r="AW82" s="75"/>
      <c r="AX82" s="75"/>
      <c r="AY82" s="75"/>
      <c r="AZ82" s="75"/>
      <c r="BA82" s="75"/>
      <c r="BB82" s="79" t="s">
        <v>59</v>
      </c>
      <c r="BC82" s="75">
        <v>2015</v>
      </c>
      <c r="BD82" s="75"/>
      <c r="BE82" s="75"/>
      <c r="BF82" s="75"/>
      <c r="BG82" s="75"/>
      <c r="BH82" s="75"/>
      <c r="BI82" s="75"/>
      <c r="BJ82" s="75"/>
      <c r="BK82" s="75"/>
      <c r="BL82" s="75"/>
      <c r="BM82" s="75"/>
      <c r="BN82" s="75"/>
      <c r="BO82" s="79" t="s">
        <v>60</v>
      </c>
      <c r="BP82" s="75">
        <v>2016</v>
      </c>
      <c r="BQ82" s="75"/>
      <c r="BR82" s="75"/>
      <c r="BS82" s="75"/>
      <c r="BT82" s="75"/>
      <c r="BU82" s="75"/>
      <c r="BV82" s="75"/>
      <c r="BW82" s="75"/>
      <c r="BX82" s="75"/>
      <c r="BY82" s="75"/>
      <c r="BZ82" s="75"/>
      <c r="CA82" s="75"/>
      <c r="CB82" s="76" t="s">
        <v>61</v>
      </c>
      <c r="CC82" s="75">
        <v>2017</v>
      </c>
      <c r="CD82" s="75"/>
      <c r="CE82" s="75"/>
      <c r="CF82" s="75"/>
      <c r="CG82" s="75"/>
      <c r="CH82" s="75"/>
      <c r="CI82" s="75"/>
      <c r="CJ82" s="75"/>
      <c r="CK82" s="75"/>
      <c r="CL82" s="75"/>
      <c r="CM82" s="75"/>
      <c r="CN82" s="75"/>
      <c r="CO82" s="76" t="s">
        <v>62</v>
      </c>
      <c r="CP82" s="75">
        <v>2018</v>
      </c>
      <c r="CQ82" s="75"/>
      <c r="CR82" s="75"/>
      <c r="CS82" s="75"/>
      <c r="CT82" s="75"/>
      <c r="CU82" s="75"/>
      <c r="CV82" s="75"/>
      <c r="CW82" s="75"/>
      <c r="CX82" s="75"/>
      <c r="CY82" s="75"/>
      <c r="CZ82" s="75"/>
      <c r="DA82" s="75"/>
      <c r="DB82" s="76" t="s">
        <v>63</v>
      </c>
      <c r="DC82" s="75">
        <v>2019</v>
      </c>
      <c r="DD82" s="75"/>
      <c r="DE82" s="75"/>
      <c r="DF82" s="75"/>
      <c r="DG82" s="75"/>
      <c r="DH82" s="75"/>
      <c r="DI82" s="75"/>
      <c r="DJ82" s="75"/>
      <c r="DK82" s="75"/>
      <c r="DL82" s="75"/>
      <c r="DM82" s="75"/>
      <c r="DN82" s="75"/>
      <c r="DO82" s="76" t="s">
        <v>64</v>
      </c>
      <c r="DP82" s="75">
        <v>2020</v>
      </c>
      <c r="DQ82" s="75"/>
      <c r="DR82" s="75"/>
      <c r="DS82" s="75"/>
      <c r="DT82" s="75"/>
      <c r="DU82" s="75"/>
      <c r="DV82" s="75"/>
      <c r="DW82" s="75"/>
      <c r="DX82" s="75"/>
      <c r="DY82" s="75"/>
      <c r="DZ82" s="75"/>
      <c r="EA82" s="75"/>
      <c r="EB82" s="76" t="s">
        <v>65</v>
      </c>
      <c r="EC82" s="75">
        <v>2021</v>
      </c>
      <c r="ED82" s="75"/>
      <c r="EE82" s="75"/>
      <c r="EF82" s="75"/>
      <c r="EG82" s="75"/>
      <c r="EH82" s="75"/>
      <c r="EI82" s="75"/>
      <c r="EJ82" s="75"/>
      <c r="EK82" s="75"/>
      <c r="EL82" s="75"/>
      <c r="EM82" s="75"/>
      <c r="EN82" s="75"/>
      <c r="EO82" s="76" t="s">
        <v>66</v>
      </c>
      <c r="EP82" s="75">
        <v>2022</v>
      </c>
      <c r="EQ82" s="75"/>
      <c r="ER82" s="75"/>
      <c r="ES82" s="75"/>
      <c r="ET82" s="75"/>
      <c r="EU82" s="75"/>
      <c r="EV82" s="75"/>
      <c r="EW82" s="75"/>
      <c r="EX82" s="75"/>
      <c r="EY82" s="75"/>
      <c r="EZ82" s="75"/>
      <c r="FA82" s="75"/>
      <c r="FB82" s="76" t="s">
        <v>67</v>
      </c>
      <c r="FC82" s="75">
        <v>2023</v>
      </c>
      <c r="FD82" s="75"/>
      <c r="FE82" s="75"/>
      <c r="FF82" s="75"/>
      <c r="FG82" s="75"/>
      <c r="FH82" s="75"/>
      <c r="FI82" s="75"/>
      <c r="FJ82" s="75"/>
      <c r="FK82" s="75"/>
      <c r="FL82" s="75"/>
      <c r="FM82" s="75"/>
      <c r="FN82" s="75"/>
      <c r="FO82" s="76" t="s">
        <v>68</v>
      </c>
      <c r="FP82" s="75">
        <v>2024</v>
      </c>
      <c r="FQ82" s="75"/>
      <c r="FR82" s="75"/>
      <c r="FS82" s="75"/>
      <c r="FT82" s="75"/>
      <c r="FU82" s="75"/>
      <c r="FV82" s="75"/>
      <c r="FW82" s="75"/>
      <c r="FX82" s="75"/>
      <c r="FY82" s="75"/>
      <c r="FZ82" s="75"/>
      <c r="GA82" s="75"/>
      <c r="GB82" s="76" t="s">
        <v>69</v>
      </c>
      <c r="GC82" s="75">
        <v>2025</v>
      </c>
      <c r="GD82" s="75"/>
      <c r="GE82" s="75"/>
      <c r="GF82" s="75"/>
      <c r="GG82" s="75"/>
      <c r="GH82" s="75"/>
      <c r="GI82" s="75"/>
      <c r="GJ82" s="75"/>
      <c r="GK82" s="75"/>
      <c r="GL82" s="75"/>
      <c r="GM82" s="75"/>
      <c r="GN82" s="75"/>
      <c r="GO82" s="76" t="s">
        <v>70</v>
      </c>
    </row>
    <row r="83" spans="1:197" ht="15.9" customHeight="1">
      <c r="A83" s="78"/>
      <c r="B83" s="23"/>
      <c r="C83" s="16" t="s">
        <v>71</v>
      </c>
      <c r="D83" s="16" t="s">
        <v>72</v>
      </c>
      <c r="E83" s="16" t="s">
        <v>73</v>
      </c>
      <c r="F83" s="16" t="s">
        <v>74</v>
      </c>
      <c r="G83" s="16" t="s">
        <v>75</v>
      </c>
      <c r="H83" s="16" t="s">
        <v>76</v>
      </c>
      <c r="I83" s="16" t="s">
        <v>77</v>
      </c>
      <c r="J83" s="16" t="s">
        <v>78</v>
      </c>
      <c r="K83" s="16" t="s">
        <v>79</v>
      </c>
      <c r="L83" s="16" t="s">
        <v>80</v>
      </c>
      <c r="M83" s="16" t="s">
        <v>81</v>
      </c>
      <c r="N83" s="16" t="s">
        <v>82</v>
      </c>
      <c r="O83" s="80"/>
      <c r="P83" s="16" t="s">
        <v>71</v>
      </c>
      <c r="Q83" s="16" t="s">
        <v>72</v>
      </c>
      <c r="R83" s="16" t="s">
        <v>73</v>
      </c>
      <c r="S83" s="16" t="s">
        <v>74</v>
      </c>
      <c r="T83" s="16" t="s">
        <v>75</v>
      </c>
      <c r="U83" s="16" t="s">
        <v>76</v>
      </c>
      <c r="V83" s="16" t="s">
        <v>77</v>
      </c>
      <c r="W83" s="16" t="s">
        <v>78</v>
      </c>
      <c r="X83" s="16" t="s">
        <v>79</v>
      </c>
      <c r="Y83" s="16" t="s">
        <v>80</v>
      </c>
      <c r="Z83" s="16" t="s">
        <v>81</v>
      </c>
      <c r="AA83" s="16" t="s">
        <v>82</v>
      </c>
      <c r="AB83" s="80"/>
      <c r="AC83" s="16" t="s">
        <v>71</v>
      </c>
      <c r="AD83" s="16" t="s">
        <v>72</v>
      </c>
      <c r="AE83" s="16" t="s">
        <v>73</v>
      </c>
      <c r="AF83" s="16" t="s">
        <v>74</v>
      </c>
      <c r="AG83" s="16" t="s">
        <v>75</v>
      </c>
      <c r="AH83" s="16" t="s">
        <v>76</v>
      </c>
      <c r="AI83" s="16" t="s">
        <v>77</v>
      </c>
      <c r="AJ83" s="16" t="s">
        <v>78</v>
      </c>
      <c r="AK83" s="16" t="s">
        <v>79</v>
      </c>
      <c r="AL83" s="16" t="s">
        <v>80</v>
      </c>
      <c r="AM83" s="16" t="s">
        <v>81</v>
      </c>
      <c r="AN83" s="16" t="s">
        <v>82</v>
      </c>
      <c r="AO83" s="80"/>
      <c r="AP83" s="16" t="s">
        <v>71</v>
      </c>
      <c r="AQ83" s="16" t="s">
        <v>72</v>
      </c>
      <c r="AR83" s="16" t="s">
        <v>73</v>
      </c>
      <c r="AS83" s="16" t="s">
        <v>74</v>
      </c>
      <c r="AT83" s="16" t="s">
        <v>75</v>
      </c>
      <c r="AU83" s="16" t="s">
        <v>76</v>
      </c>
      <c r="AV83" s="16" t="s">
        <v>77</v>
      </c>
      <c r="AW83" s="16" t="s">
        <v>78</v>
      </c>
      <c r="AX83" s="16" t="s">
        <v>79</v>
      </c>
      <c r="AY83" s="16" t="s">
        <v>80</v>
      </c>
      <c r="AZ83" s="16" t="s">
        <v>81</v>
      </c>
      <c r="BA83" s="16" t="s">
        <v>82</v>
      </c>
      <c r="BB83" s="80"/>
      <c r="BC83" s="16" t="s">
        <v>71</v>
      </c>
      <c r="BD83" s="16" t="s">
        <v>72</v>
      </c>
      <c r="BE83" s="16" t="s">
        <v>73</v>
      </c>
      <c r="BF83" s="16" t="s">
        <v>74</v>
      </c>
      <c r="BG83" s="16" t="s">
        <v>75</v>
      </c>
      <c r="BH83" s="16" t="s">
        <v>76</v>
      </c>
      <c r="BI83" s="16" t="s">
        <v>77</v>
      </c>
      <c r="BJ83" s="16" t="s">
        <v>78</v>
      </c>
      <c r="BK83" s="16" t="s">
        <v>79</v>
      </c>
      <c r="BL83" s="16" t="s">
        <v>80</v>
      </c>
      <c r="BM83" s="16" t="s">
        <v>81</v>
      </c>
      <c r="BN83" s="16" t="s">
        <v>82</v>
      </c>
      <c r="BO83" s="80"/>
      <c r="BP83" s="16" t="s">
        <v>71</v>
      </c>
      <c r="BQ83" s="16" t="s">
        <v>72</v>
      </c>
      <c r="BR83" s="16" t="s">
        <v>73</v>
      </c>
      <c r="BS83" s="16" t="s">
        <v>74</v>
      </c>
      <c r="BT83" s="16" t="s">
        <v>75</v>
      </c>
      <c r="BU83" s="16" t="s">
        <v>76</v>
      </c>
      <c r="BV83" s="16" t="s">
        <v>77</v>
      </c>
      <c r="BW83" s="16" t="s">
        <v>78</v>
      </c>
      <c r="BX83" s="16" t="s">
        <v>79</v>
      </c>
      <c r="BY83" s="16" t="s">
        <v>80</v>
      </c>
      <c r="BZ83" s="16" t="s">
        <v>81</v>
      </c>
      <c r="CA83" s="16" t="s">
        <v>82</v>
      </c>
      <c r="CB83" s="76"/>
      <c r="CC83" s="16" t="s">
        <v>71</v>
      </c>
      <c r="CD83" s="16" t="s">
        <v>72</v>
      </c>
      <c r="CE83" s="16" t="s">
        <v>73</v>
      </c>
      <c r="CF83" s="16" t="s">
        <v>74</v>
      </c>
      <c r="CG83" s="16" t="s">
        <v>75</v>
      </c>
      <c r="CH83" s="16" t="s">
        <v>76</v>
      </c>
      <c r="CI83" s="16" t="s">
        <v>77</v>
      </c>
      <c r="CJ83" s="16" t="s">
        <v>78</v>
      </c>
      <c r="CK83" s="16" t="s">
        <v>79</v>
      </c>
      <c r="CL83" s="16" t="s">
        <v>80</v>
      </c>
      <c r="CM83" s="16" t="s">
        <v>81</v>
      </c>
      <c r="CN83" s="16" t="s">
        <v>82</v>
      </c>
      <c r="CO83" s="76"/>
      <c r="CP83" s="16" t="s">
        <v>71</v>
      </c>
      <c r="CQ83" s="16" t="s">
        <v>72</v>
      </c>
      <c r="CR83" s="16" t="s">
        <v>73</v>
      </c>
      <c r="CS83" s="16" t="s">
        <v>74</v>
      </c>
      <c r="CT83" s="16" t="s">
        <v>75</v>
      </c>
      <c r="CU83" s="16" t="s">
        <v>76</v>
      </c>
      <c r="CV83" s="16" t="s">
        <v>77</v>
      </c>
      <c r="CW83" s="16" t="s">
        <v>78</v>
      </c>
      <c r="CX83" s="16" t="s">
        <v>79</v>
      </c>
      <c r="CY83" s="16" t="s">
        <v>80</v>
      </c>
      <c r="CZ83" s="16" t="s">
        <v>81</v>
      </c>
      <c r="DA83" s="16" t="s">
        <v>82</v>
      </c>
      <c r="DB83" s="76"/>
      <c r="DC83" s="16" t="s">
        <v>71</v>
      </c>
      <c r="DD83" s="16" t="s">
        <v>72</v>
      </c>
      <c r="DE83" s="16" t="s">
        <v>73</v>
      </c>
      <c r="DF83" s="16" t="s">
        <v>74</v>
      </c>
      <c r="DG83" s="16" t="s">
        <v>75</v>
      </c>
      <c r="DH83" s="16" t="s">
        <v>76</v>
      </c>
      <c r="DI83" s="16" t="s">
        <v>77</v>
      </c>
      <c r="DJ83" s="16" t="s">
        <v>78</v>
      </c>
      <c r="DK83" s="16" t="s">
        <v>79</v>
      </c>
      <c r="DL83" s="16" t="s">
        <v>80</v>
      </c>
      <c r="DM83" s="16" t="s">
        <v>81</v>
      </c>
      <c r="DN83" s="16" t="s">
        <v>82</v>
      </c>
      <c r="DO83" s="76"/>
      <c r="DP83" s="16" t="s">
        <v>71</v>
      </c>
      <c r="DQ83" s="16" t="s">
        <v>72</v>
      </c>
      <c r="DR83" s="16" t="s">
        <v>73</v>
      </c>
      <c r="DS83" s="16" t="s">
        <v>74</v>
      </c>
      <c r="DT83" s="16" t="s">
        <v>75</v>
      </c>
      <c r="DU83" s="16" t="s">
        <v>76</v>
      </c>
      <c r="DV83" s="16" t="s">
        <v>77</v>
      </c>
      <c r="DW83" s="16" t="s">
        <v>78</v>
      </c>
      <c r="DX83" s="16" t="s">
        <v>79</v>
      </c>
      <c r="DY83" s="16" t="s">
        <v>80</v>
      </c>
      <c r="DZ83" s="16" t="s">
        <v>81</v>
      </c>
      <c r="EA83" s="16" t="s">
        <v>82</v>
      </c>
      <c r="EB83" s="76"/>
      <c r="EC83" s="16" t="s">
        <v>71</v>
      </c>
      <c r="ED83" s="16" t="s">
        <v>72</v>
      </c>
      <c r="EE83" s="16" t="s">
        <v>73</v>
      </c>
      <c r="EF83" s="16" t="s">
        <v>74</v>
      </c>
      <c r="EG83" s="16" t="s">
        <v>75</v>
      </c>
      <c r="EH83" s="16" t="s">
        <v>76</v>
      </c>
      <c r="EI83" s="16" t="s">
        <v>77</v>
      </c>
      <c r="EJ83" s="16" t="s">
        <v>78</v>
      </c>
      <c r="EK83" s="16" t="s">
        <v>79</v>
      </c>
      <c r="EL83" s="16" t="s">
        <v>80</v>
      </c>
      <c r="EM83" s="16" t="s">
        <v>81</v>
      </c>
      <c r="EN83" s="16" t="s">
        <v>82</v>
      </c>
      <c r="EO83" s="76"/>
      <c r="EP83" s="16" t="s">
        <v>71</v>
      </c>
      <c r="EQ83" s="16" t="s">
        <v>72</v>
      </c>
      <c r="ER83" s="16" t="s">
        <v>73</v>
      </c>
      <c r="ES83" s="16" t="s">
        <v>74</v>
      </c>
      <c r="ET83" s="16" t="s">
        <v>75</v>
      </c>
      <c r="EU83" s="16" t="s">
        <v>76</v>
      </c>
      <c r="EV83" s="16" t="s">
        <v>77</v>
      </c>
      <c r="EW83" s="16" t="s">
        <v>78</v>
      </c>
      <c r="EX83" s="16" t="s">
        <v>79</v>
      </c>
      <c r="EY83" s="16" t="s">
        <v>80</v>
      </c>
      <c r="EZ83" s="16" t="s">
        <v>81</v>
      </c>
      <c r="FA83" s="16" t="s">
        <v>82</v>
      </c>
      <c r="FB83" s="76"/>
      <c r="FC83" s="16" t="s">
        <v>71</v>
      </c>
      <c r="FD83" s="16" t="s">
        <v>72</v>
      </c>
      <c r="FE83" s="16" t="s">
        <v>73</v>
      </c>
      <c r="FF83" s="16" t="s">
        <v>74</v>
      </c>
      <c r="FG83" s="16" t="s">
        <v>75</v>
      </c>
      <c r="FH83" s="16" t="s">
        <v>76</v>
      </c>
      <c r="FI83" s="16" t="s">
        <v>77</v>
      </c>
      <c r="FJ83" s="16" t="s">
        <v>78</v>
      </c>
      <c r="FK83" s="16" t="s">
        <v>79</v>
      </c>
      <c r="FL83" s="16" t="s">
        <v>80</v>
      </c>
      <c r="FM83" s="16" t="s">
        <v>81</v>
      </c>
      <c r="FN83" s="16" t="s">
        <v>82</v>
      </c>
      <c r="FO83" s="76"/>
      <c r="FP83" s="16" t="s">
        <v>71</v>
      </c>
      <c r="FQ83" s="16" t="s">
        <v>72</v>
      </c>
      <c r="FR83" s="16" t="s">
        <v>73</v>
      </c>
      <c r="FS83" s="16" t="s">
        <v>74</v>
      </c>
      <c r="FT83" s="16" t="s">
        <v>75</v>
      </c>
      <c r="FU83" s="16" t="s">
        <v>76</v>
      </c>
      <c r="FV83" s="16" t="s">
        <v>77</v>
      </c>
      <c r="FW83" s="16" t="s">
        <v>78</v>
      </c>
      <c r="FX83" s="16" t="s">
        <v>79</v>
      </c>
      <c r="FY83" s="16" t="s">
        <v>80</v>
      </c>
      <c r="FZ83" s="16" t="s">
        <v>81</v>
      </c>
      <c r="GA83" s="16" t="s">
        <v>82</v>
      </c>
      <c r="GB83" s="76"/>
      <c r="GC83" s="16" t="s">
        <v>71</v>
      </c>
      <c r="GD83" s="16" t="s">
        <v>72</v>
      </c>
      <c r="GE83" s="16" t="s">
        <v>73</v>
      </c>
      <c r="GF83" s="16" t="s">
        <v>74</v>
      </c>
      <c r="GG83" s="16" t="s">
        <v>75</v>
      </c>
      <c r="GH83" s="16" t="s">
        <v>76</v>
      </c>
      <c r="GI83" s="16" t="s">
        <v>77</v>
      </c>
      <c r="GJ83" s="16" t="s">
        <v>78</v>
      </c>
      <c r="GK83" s="16" t="s">
        <v>79</v>
      </c>
      <c r="GL83" s="16" t="s">
        <v>80</v>
      </c>
      <c r="GM83" s="16" t="s">
        <v>81</v>
      </c>
      <c r="GN83" s="16" t="s">
        <v>82</v>
      </c>
      <c r="GO83" s="76"/>
    </row>
    <row r="84" spans="1:197" ht="15.9" customHeight="1">
      <c r="A84" s="37" t="s">
        <v>121</v>
      </c>
      <c r="B84" s="37"/>
      <c r="C84" s="18">
        <v>306024.50000000006</v>
      </c>
      <c r="D84" s="18">
        <v>318208.3</v>
      </c>
      <c r="E84" s="18">
        <v>340852.39999999997</v>
      </c>
      <c r="F84" s="18">
        <v>347133.6</v>
      </c>
      <c r="G84" s="18">
        <v>361106.3</v>
      </c>
      <c r="H84" s="18">
        <v>310940.40000000002</v>
      </c>
      <c r="I84" s="18">
        <v>344772.39999999997</v>
      </c>
      <c r="J84" s="18">
        <v>379541.69999999995</v>
      </c>
      <c r="K84" s="18">
        <v>347524.6</v>
      </c>
      <c r="L84" s="18">
        <v>365744.5</v>
      </c>
      <c r="M84" s="18">
        <v>346128.10000000003</v>
      </c>
      <c r="N84" s="18">
        <v>343599.1</v>
      </c>
      <c r="O84" s="18">
        <f>SUM(C84:N84)</f>
        <v>4111575.9</v>
      </c>
      <c r="P84" s="18">
        <v>354382.00000000006</v>
      </c>
      <c r="Q84" s="18">
        <v>345891.4</v>
      </c>
      <c r="R84" s="18">
        <v>339929.4</v>
      </c>
      <c r="S84" s="18">
        <v>348237.19999999995</v>
      </c>
      <c r="T84" s="18">
        <v>422225.39999999997</v>
      </c>
      <c r="U84" s="18">
        <v>419581</v>
      </c>
      <c r="V84" s="18">
        <v>476971.8</v>
      </c>
      <c r="W84" s="18">
        <v>511540.70000000007</v>
      </c>
      <c r="X84" s="18">
        <v>471198.69999999995</v>
      </c>
      <c r="Y84" s="18">
        <v>499515.5</v>
      </c>
      <c r="Z84" s="18">
        <v>465566.7</v>
      </c>
      <c r="AA84" s="18">
        <v>473086.4</v>
      </c>
      <c r="AB84" s="18">
        <f>SUM(P84:AA84)</f>
        <v>5128126.2</v>
      </c>
      <c r="AC84" s="18">
        <v>483746.32639384986</v>
      </c>
      <c r="AD84" s="18">
        <v>459310.45590124471</v>
      </c>
      <c r="AE84" s="18">
        <v>473800.82211074891</v>
      </c>
      <c r="AF84" s="18">
        <v>458204.9075084746</v>
      </c>
      <c r="AG84" s="18">
        <v>509648.18125423731</v>
      </c>
      <c r="AH84" s="18">
        <v>479929.22320338985</v>
      </c>
      <c r="AI84" s="18">
        <v>545263.21908474562</v>
      </c>
      <c r="AJ84" s="18">
        <v>580725.62015254237</v>
      </c>
      <c r="AK84" s="18">
        <v>561272.4132759925</v>
      </c>
      <c r="AL84" s="18">
        <v>578849.2028810085</v>
      </c>
      <c r="AM84" s="18">
        <v>530838.66442372871</v>
      </c>
      <c r="AN84" s="18">
        <v>501518.29088135599</v>
      </c>
      <c r="AO84" s="18">
        <f>SUM(AC84:AN84)</f>
        <v>6163107.3270713184</v>
      </c>
      <c r="AP84" s="18">
        <v>575299.47030508483</v>
      </c>
      <c r="AQ84" s="18">
        <v>558756.80757627124</v>
      </c>
      <c r="AR84" s="18">
        <v>590816.39108474599</v>
      </c>
      <c r="AS84" s="18">
        <v>575600.89265123277</v>
      </c>
      <c r="AT84" s="18">
        <v>614911.28622033901</v>
      </c>
      <c r="AU84" s="18">
        <v>587562.07418644079</v>
      </c>
      <c r="AV84" s="18">
        <v>663417.79389830527</v>
      </c>
      <c r="AW84" s="18">
        <v>737954.96503413958</v>
      </c>
      <c r="AX84" s="18">
        <v>692480.8741694917</v>
      </c>
      <c r="AY84" s="18">
        <v>732789.87403600127</v>
      </c>
      <c r="AZ84" s="18">
        <v>692173.51400000008</v>
      </c>
      <c r="BA84" s="18">
        <v>699682.22173143376</v>
      </c>
      <c r="BB84" s="18">
        <f>SUM(AP84:BA84)</f>
        <v>7721446.1648934875</v>
      </c>
      <c r="BC84" s="18">
        <v>676422.11564406788</v>
      </c>
      <c r="BD84" s="18">
        <v>690245.79491525423</v>
      </c>
      <c r="BE84" s="18">
        <v>642363.06037288101</v>
      </c>
      <c r="BF84" s="18">
        <v>629982.77254511847</v>
      </c>
      <c r="BG84" s="18">
        <v>737225.73800000001</v>
      </c>
      <c r="BH84" s="18">
        <v>691999.50699999998</v>
      </c>
      <c r="BI84" s="18">
        <v>791309.10899999982</v>
      </c>
      <c r="BJ84" s="18">
        <v>877763.68299999973</v>
      </c>
      <c r="BK84" s="18">
        <v>821602.26487531164</v>
      </c>
      <c r="BL84" s="18">
        <v>867660.54899999977</v>
      </c>
      <c r="BM84" s="18">
        <v>790757.31478000002</v>
      </c>
      <c r="BN84" s="18">
        <v>777442.1669999999</v>
      </c>
      <c r="BO84" s="18">
        <f>SUM(BC84:BN84)</f>
        <v>8994774.0761326309</v>
      </c>
      <c r="BP84" s="18">
        <v>781486.19200000016</v>
      </c>
      <c r="BQ84" s="18">
        <v>776917.23199999996</v>
      </c>
      <c r="BR84" s="18">
        <v>783781.7620000001</v>
      </c>
      <c r="BS84" s="18">
        <v>771132.47199999983</v>
      </c>
      <c r="BT84" s="18">
        <v>884259.57200000016</v>
      </c>
      <c r="BU84" s="18">
        <v>796957.26299999992</v>
      </c>
      <c r="BV84" s="18">
        <v>875239.0610000001</v>
      </c>
      <c r="BW84" s="18">
        <v>965339.7297848328</v>
      </c>
      <c r="BX84" s="18">
        <v>848803.63199999998</v>
      </c>
      <c r="BY84" s="18">
        <v>905215.26199999999</v>
      </c>
      <c r="BZ84" s="18">
        <v>818649.76799415716</v>
      </c>
      <c r="CA84" s="18">
        <v>880976.79799999995</v>
      </c>
      <c r="CB84" s="18">
        <f>SUM(BP84:CA84)</f>
        <v>10088758.743778991</v>
      </c>
      <c r="CC84" s="18">
        <v>779529.88800000004</v>
      </c>
      <c r="CD84" s="18">
        <v>776917.23199999996</v>
      </c>
      <c r="CE84" s="18">
        <v>753539.58499999996</v>
      </c>
      <c r="CF84" s="18">
        <v>750033.50600000017</v>
      </c>
      <c r="CG84" s="18">
        <v>847626.55699999991</v>
      </c>
      <c r="CH84" s="18">
        <v>825777.58936430339</v>
      </c>
      <c r="CI84" s="18">
        <v>940574.76800000016</v>
      </c>
      <c r="CJ84" s="18">
        <v>1032079.6980000001</v>
      </c>
      <c r="CK84" s="18">
        <v>944963.86800000002</v>
      </c>
      <c r="CL84" s="18">
        <v>1001112.3640000002</v>
      </c>
      <c r="CM84" s="18">
        <v>911158.09700000018</v>
      </c>
      <c r="CN84" s="18">
        <v>967476.45662523189</v>
      </c>
      <c r="CO84" s="18">
        <f>SUM(CC84:CN84)</f>
        <v>10530789.608989537</v>
      </c>
      <c r="CP84" s="18">
        <v>958518.97100000014</v>
      </c>
      <c r="CQ84" s="18">
        <v>896443.34200000006</v>
      </c>
      <c r="CR84" s="18">
        <v>904343</v>
      </c>
      <c r="CS84" s="18">
        <v>952161.05299999996</v>
      </c>
      <c r="CT84" s="18">
        <v>1017113.089</v>
      </c>
      <c r="CU84" s="18">
        <v>977346.82600000035</v>
      </c>
      <c r="CV84" s="18">
        <v>1099604.0389999999</v>
      </c>
      <c r="CW84" s="18">
        <v>1190881.2568962802</v>
      </c>
      <c r="CX84" s="18">
        <v>1018316.4186561422</v>
      </c>
      <c r="CY84" s="18">
        <v>1013149.5565955122</v>
      </c>
      <c r="CZ84" s="18">
        <v>945042.16826000006</v>
      </c>
      <c r="DA84" s="18">
        <v>895574.05587079073</v>
      </c>
      <c r="DB84" s="18">
        <f>SUM(CP84:DA84)</f>
        <v>11868493.776278725</v>
      </c>
      <c r="DC84" s="18">
        <v>873002.41399999999</v>
      </c>
      <c r="DD84" s="18">
        <v>840989.96199999982</v>
      </c>
      <c r="DE84" s="18">
        <v>896673.22399999981</v>
      </c>
      <c r="DF84" s="18">
        <v>935970.33799999999</v>
      </c>
      <c r="DG84" s="18">
        <v>1084808.8556435974</v>
      </c>
      <c r="DH84" s="18">
        <v>1017174.9122564022</v>
      </c>
      <c r="DI84" s="18">
        <v>1087511.8189600001</v>
      </c>
      <c r="DJ84" s="18">
        <v>1189573.702375069</v>
      </c>
      <c r="DK84" s="18">
        <v>1138202.2077649308</v>
      </c>
      <c r="DL84" s="18">
        <v>1017147.4249999996</v>
      </c>
      <c r="DM84" s="18">
        <v>1041525.8579999995</v>
      </c>
      <c r="DN84" s="18">
        <v>1055038.7244848981</v>
      </c>
      <c r="DO84" s="18">
        <f>SUM(DC84:DN84)</f>
        <v>12177619.442484895</v>
      </c>
      <c r="DP84" s="18">
        <v>1115213.3900000004</v>
      </c>
      <c r="DQ84" s="18">
        <v>1008051.9770000001</v>
      </c>
      <c r="DR84" s="18">
        <v>552338.12299999979</v>
      </c>
      <c r="DS84" s="60">
        <v>36687.207000000002</v>
      </c>
      <c r="DT84" s="18">
        <v>20478.952000000001</v>
      </c>
      <c r="DU84" s="18">
        <v>14292.810000000001</v>
      </c>
      <c r="DV84" s="18">
        <v>59269.033000000003</v>
      </c>
      <c r="DW84" s="18">
        <v>100719.092</v>
      </c>
      <c r="DX84" s="18">
        <v>124048.33499999998</v>
      </c>
      <c r="DY84" s="18">
        <v>348254.74099999986</v>
      </c>
      <c r="DZ84" s="18">
        <v>492466.39499999973</v>
      </c>
      <c r="EA84" s="18">
        <v>576630.17499999981</v>
      </c>
      <c r="EB84" s="18">
        <f>SUM(DP84:EA84)</f>
        <v>4448450.2299999995</v>
      </c>
      <c r="EC84" s="18">
        <v>549348.85600000003</v>
      </c>
      <c r="ED84" s="18">
        <v>242454.726</v>
      </c>
      <c r="EE84" s="18">
        <v>407686.40800000005</v>
      </c>
      <c r="EF84" s="18">
        <v>415898.18399999995</v>
      </c>
      <c r="EG84" s="18">
        <v>516934.43099999998</v>
      </c>
      <c r="EH84" s="18">
        <v>489537.29999999993</v>
      </c>
      <c r="EI84" s="18">
        <v>611924.701</v>
      </c>
      <c r="EJ84" s="18">
        <v>772561.78899999987</v>
      </c>
      <c r="EK84" s="18">
        <v>715992.53999999992</v>
      </c>
      <c r="EL84" s="18">
        <v>779255.26800000004</v>
      </c>
      <c r="EM84" s="18">
        <v>839153.10600000049</v>
      </c>
      <c r="EN84" s="18">
        <v>810880.18200000003</v>
      </c>
      <c r="EO84" s="18">
        <f>SUM(EC84:EN84)</f>
        <v>7151627.4910000004</v>
      </c>
      <c r="EP84" s="18">
        <v>807895.45</v>
      </c>
      <c r="EQ84" s="18">
        <v>787714.45800000022</v>
      </c>
      <c r="ER84" s="18">
        <v>860236</v>
      </c>
      <c r="ES84" s="18">
        <v>891090.70500000019</v>
      </c>
      <c r="ET84" s="18">
        <v>967363.99827554869</v>
      </c>
      <c r="EU84" s="18">
        <v>957675.45800000033</v>
      </c>
      <c r="EV84" s="18">
        <v>1155546.5610000007</v>
      </c>
      <c r="EW84" s="18">
        <v>1218739.3040000009</v>
      </c>
      <c r="EX84" s="18">
        <v>1126770.293000001</v>
      </c>
      <c r="EY84" s="18">
        <v>1199283.0900000003</v>
      </c>
      <c r="EZ84" s="18">
        <v>1163201.92</v>
      </c>
      <c r="FA84" s="18">
        <v>1014189.34</v>
      </c>
      <c r="FB84" s="18">
        <f>SUM(EP84:FA84)</f>
        <v>12149706.577275552</v>
      </c>
      <c r="FC84" s="18">
        <v>944601.76</v>
      </c>
      <c r="FD84" s="18">
        <v>986599.34000000008</v>
      </c>
      <c r="FE84" s="18">
        <v>1005963.9800000003</v>
      </c>
      <c r="FF84" s="18">
        <v>1045888.3100000005</v>
      </c>
      <c r="FG84" s="18">
        <v>1175356.03</v>
      </c>
      <c r="FH84" s="18">
        <v>1121278.1600000001</v>
      </c>
      <c r="FI84" s="18">
        <v>1238990.9800000002</v>
      </c>
      <c r="FJ84" s="18">
        <v>1302579.8799999999</v>
      </c>
      <c r="FK84" s="18">
        <v>1272108.8899999999</v>
      </c>
      <c r="FL84" s="18">
        <v>1253278.4300000004</v>
      </c>
      <c r="FM84" s="18">
        <v>1217001.5399999998</v>
      </c>
      <c r="FN84" s="18">
        <v>1315295.5399999996</v>
      </c>
      <c r="FO84" s="18">
        <f>SUM(FC84:FN84)</f>
        <v>13878942.84</v>
      </c>
      <c r="FP84" s="18">
        <v>1301382.53</v>
      </c>
      <c r="FQ84" s="18">
        <v>1239184.5500000003</v>
      </c>
      <c r="FR84" s="18">
        <v>1253130.9600000004</v>
      </c>
      <c r="FS84" s="18">
        <v>1331152.4500000007</v>
      </c>
      <c r="FT84" s="18">
        <v>1375801.83</v>
      </c>
      <c r="FU84" s="18">
        <v>1284299.1299999999</v>
      </c>
      <c r="FV84" s="18">
        <v>1445081.7699999998</v>
      </c>
      <c r="FW84" s="18">
        <v>1526990.2600000005</v>
      </c>
      <c r="FX84" s="18">
        <v>1462657.27</v>
      </c>
      <c r="FY84" s="18">
        <v>1506297.5600000003</v>
      </c>
      <c r="FZ84" s="18">
        <v>1459696.6100000006</v>
      </c>
      <c r="GA84" s="18">
        <v>1469241.6600000006</v>
      </c>
      <c r="GB84" s="18">
        <f>SUM(FP84:GA84)</f>
        <v>16654916.580000002</v>
      </c>
      <c r="GC84" s="18">
        <v>1560888.2500000002</v>
      </c>
      <c r="GD84" s="18">
        <v>1262722.28</v>
      </c>
      <c r="GE84" s="18">
        <v>1512203.64</v>
      </c>
      <c r="GF84" s="18">
        <v>1650442.8899999978</v>
      </c>
      <c r="GG84" s="18">
        <v>1741817.8099999973</v>
      </c>
      <c r="GH84" s="18">
        <v>1612732.48</v>
      </c>
      <c r="GI84" s="18">
        <v>1819801.36</v>
      </c>
      <c r="GJ84" s="18">
        <v>1847832.4299999967</v>
      </c>
      <c r="GK84" s="18">
        <v>1634633.16</v>
      </c>
      <c r="GL84" s="18">
        <v>1661562.9899999977</v>
      </c>
      <c r="GM84" s="18"/>
      <c r="GN84" s="18"/>
      <c r="GO84" s="18">
        <f>SUM(GC84:GN84)</f>
        <v>16304637.28999999</v>
      </c>
    </row>
    <row r="85" spans="1:197" ht="15.9" customHeight="1">
      <c r="A85" s="37" t="s">
        <v>122</v>
      </c>
      <c r="B85" s="37"/>
      <c r="C85" s="18">
        <v>52220</v>
      </c>
      <c r="D85" s="18">
        <v>143225</v>
      </c>
      <c r="E85" s="18">
        <v>121486</v>
      </c>
      <c r="F85" s="18">
        <v>105776</v>
      </c>
      <c r="G85" s="18">
        <v>80853</v>
      </c>
      <c r="H85" s="18">
        <v>95461</v>
      </c>
      <c r="I85" s="18">
        <v>99557</v>
      </c>
      <c r="J85" s="18">
        <v>112003</v>
      </c>
      <c r="K85" s="18">
        <v>182333</v>
      </c>
      <c r="L85" s="18">
        <v>135066</v>
      </c>
      <c r="M85" s="18">
        <v>141318</v>
      </c>
      <c r="N85" s="18">
        <v>160766</v>
      </c>
      <c r="O85" s="18">
        <f>SUM(C85:N85)</f>
        <v>1430064</v>
      </c>
      <c r="P85" s="18">
        <v>158824</v>
      </c>
      <c r="Q85" s="18">
        <v>168903</v>
      </c>
      <c r="R85" s="18">
        <v>165490</v>
      </c>
      <c r="S85" s="18">
        <v>175323</v>
      </c>
      <c r="T85" s="18">
        <v>173708</v>
      </c>
      <c r="U85" s="18">
        <v>164540</v>
      </c>
      <c r="V85" s="18">
        <v>180335</v>
      </c>
      <c r="W85" s="18">
        <v>195793</v>
      </c>
      <c r="X85" s="18">
        <v>189193</v>
      </c>
      <c r="Y85" s="18">
        <v>216328</v>
      </c>
      <c r="Z85" s="18">
        <v>195662</v>
      </c>
      <c r="AA85" s="18">
        <v>168795</v>
      </c>
      <c r="AB85" s="18">
        <f>SUM(P85:AA85)</f>
        <v>2152894</v>
      </c>
      <c r="AC85" s="18">
        <v>210785.97217450905</v>
      </c>
      <c r="AD85" s="18">
        <v>205032.1</v>
      </c>
      <c r="AE85" s="18">
        <v>226029.3</v>
      </c>
      <c r="AF85" s="18">
        <v>194126.37886178645</v>
      </c>
      <c r="AG85" s="18">
        <v>175915.52407865666</v>
      </c>
      <c r="AH85" s="18">
        <v>183472.88739039851</v>
      </c>
      <c r="AI85" s="18">
        <v>180076.28519000419</v>
      </c>
      <c r="AJ85" s="18">
        <v>173907.55972930268</v>
      </c>
      <c r="AK85" s="18">
        <v>167267.28067382734</v>
      </c>
      <c r="AL85" s="18">
        <v>193393.13283174107</v>
      </c>
      <c r="AM85" s="18">
        <v>165328.49220708126</v>
      </c>
      <c r="AN85" s="18">
        <v>182849.32455899316</v>
      </c>
      <c r="AO85" s="18">
        <f>SUM(AC85:AN85)</f>
        <v>2258184.2376963007</v>
      </c>
      <c r="AP85" s="18">
        <v>164565.16088798875</v>
      </c>
      <c r="AQ85" s="18">
        <v>150576.89488161635</v>
      </c>
      <c r="AR85" s="18">
        <v>166495.71477993464</v>
      </c>
      <c r="AS85" s="18">
        <v>164776.5172995131</v>
      </c>
      <c r="AT85" s="18">
        <v>168355.67034394818</v>
      </c>
      <c r="AU85" s="18">
        <v>166216.81879662917</v>
      </c>
      <c r="AV85" s="18">
        <v>177512.92545949333</v>
      </c>
      <c r="AW85" s="18">
        <v>180449.71868847951</v>
      </c>
      <c r="AX85" s="18">
        <v>196074.92082854698</v>
      </c>
      <c r="AY85" s="18">
        <v>188007.95242486682</v>
      </c>
      <c r="AZ85" s="18">
        <v>186161.06979624939</v>
      </c>
      <c r="BA85" s="18">
        <v>191313.73669748195</v>
      </c>
      <c r="BB85" s="18">
        <f>SUM(AP85:BA85)</f>
        <v>2100507.1008847482</v>
      </c>
      <c r="BC85" s="18">
        <v>182292.49824882043</v>
      </c>
      <c r="BD85" s="18">
        <v>186696.93626796594</v>
      </c>
      <c r="BE85" s="18">
        <v>173842.34</v>
      </c>
      <c r="BF85" s="18">
        <v>205135.16044999909</v>
      </c>
      <c r="BG85" s="18">
        <v>212629.89825354595</v>
      </c>
      <c r="BH85" s="18">
        <v>205771.31568653716</v>
      </c>
      <c r="BI85" s="18">
        <v>220222.63923543866</v>
      </c>
      <c r="BJ85" s="18">
        <v>224240.29405003643</v>
      </c>
      <c r="BK85" s="18">
        <v>221826.45606670956</v>
      </c>
      <c r="BL85" s="18">
        <v>233900.21436764495</v>
      </c>
      <c r="BM85" s="18">
        <v>227727.85456995133</v>
      </c>
      <c r="BN85" s="18">
        <v>191435.65692092024</v>
      </c>
      <c r="BO85" s="18">
        <f>SUM(BC85:BN85)</f>
        <v>2485721.2641175697</v>
      </c>
      <c r="BP85" s="18">
        <v>223146.74271935699</v>
      </c>
      <c r="BQ85" s="18">
        <v>259336.74999999997</v>
      </c>
      <c r="BR85" s="18">
        <v>268615.02000000008</v>
      </c>
      <c r="BS85" s="18">
        <v>276466.3</v>
      </c>
      <c r="BT85" s="18">
        <v>283122.58717226633</v>
      </c>
      <c r="BU85" s="18">
        <v>335814.89909899235</v>
      </c>
      <c r="BV85" s="18">
        <v>282194.29516403406</v>
      </c>
      <c r="BW85" s="18">
        <v>300564.71009092627</v>
      </c>
      <c r="BX85" s="18">
        <v>287578.1645279224</v>
      </c>
      <c r="BY85" s="18">
        <v>299202.9007902763</v>
      </c>
      <c r="BZ85" s="18">
        <v>321985.08513430704</v>
      </c>
      <c r="CA85" s="18">
        <v>283265.44000000006</v>
      </c>
      <c r="CB85" s="18">
        <f>SUM(BP85:CA85)</f>
        <v>3421292.8946980815</v>
      </c>
      <c r="CC85" s="18">
        <v>285601.84630592947</v>
      </c>
      <c r="CD85" s="18">
        <v>259336.74999999997</v>
      </c>
      <c r="CE85" s="18">
        <v>291207.82</v>
      </c>
      <c r="CF85" s="18">
        <v>289201.55000000005</v>
      </c>
      <c r="CG85" s="18">
        <v>295156.05</v>
      </c>
      <c r="CH85" s="18">
        <v>286295.75521532854</v>
      </c>
      <c r="CI85" s="18">
        <v>320121.80599999998</v>
      </c>
      <c r="CJ85" s="18">
        <v>314465.72777016211</v>
      </c>
      <c r="CK85" s="18">
        <v>354699.82688238379</v>
      </c>
      <c r="CL85" s="18">
        <v>320742.09293907275</v>
      </c>
      <c r="CM85" s="18">
        <v>305800.94698917767</v>
      </c>
      <c r="CN85" s="18">
        <v>676713.07157446491</v>
      </c>
      <c r="CO85" s="18">
        <f>SUM(CC85:CN85)</f>
        <v>3999343.2436765195</v>
      </c>
      <c r="CP85" s="18">
        <v>344093.51658636547</v>
      </c>
      <c r="CQ85" s="18">
        <v>330267.20887075487</v>
      </c>
      <c r="CR85" s="18">
        <v>359881</v>
      </c>
      <c r="CS85" s="18">
        <v>309792.49522547348</v>
      </c>
      <c r="CT85" s="18">
        <v>371804.63705546828</v>
      </c>
      <c r="CU85" s="18">
        <v>382955.2591714306</v>
      </c>
      <c r="CV85" s="18">
        <v>372477.41359664057</v>
      </c>
      <c r="CW85" s="18">
        <v>414151.07574879611</v>
      </c>
      <c r="CX85" s="18">
        <v>371785.22590247804</v>
      </c>
      <c r="CY85" s="18">
        <v>383190.42095625942</v>
      </c>
      <c r="CZ85" s="18">
        <v>441788.52592736634</v>
      </c>
      <c r="DA85" s="18">
        <v>383877.86598552758</v>
      </c>
      <c r="DB85" s="18">
        <f>SUM(CP85:DA85)</f>
        <v>4466064.6450265609</v>
      </c>
      <c r="DC85" s="18">
        <v>398449.1479737818</v>
      </c>
      <c r="DD85" s="18">
        <v>355311.2</v>
      </c>
      <c r="DE85" s="18">
        <v>394931.6904594003</v>
      </c>
      <c r="DF85" s="18">
        <v>426764.6120210404</v>
      </c>
      <c r="DG85" s="18">
        <v>432833.0438420148</v>
      </c>
      <c r="DH85" s="18">
        <v>383344.33074351237</v>
      </c>
      <c r="DI85" s="18">
        <v>436857.05876918032</v>
      </c>
      <c r="DJ85" s="18">
        <v>505088.56700017443</v>
      </c>
      <c r="DK85" s="18">
        <v>568095.00302085932</v>
      </c>
      <c r="DL85" s="18">
        <v>535585.98442564812</v>
      </c>
      <c r="DM85" s="18">
        <v>455952.11986952065</v>
      </c>
      <c r="DN85" s="18">
        <v>421693.23647875775</v>
      </c>
      <c r="DO85" s="18">
        <f>SUM(DC85:DN85)</f>
        <v>5314905.9946038909</v>
      </c>
      <c r="DP85" s="18">
        <v>446306.40890646999</v>
      </c>
      <c r="DQ85" s="18">
        <v>434966.44699699263</v>
      </c>
      <c r="DR85" s="18">
        <v>320045.29492632806</v>
      </c>
      <c r="DS85" s="60">
        <v>17359.206943100864</v>
      </c>
      <c r="DT85" s="18">
        <v>46101.941036115248</v>
      </c>
      <c r="DU85" s="18">
        <v>34726.062151521241</v>
      </c>
      <c r="DV85" s="18">
        <v>49061.539590545399</v>
      </c>
      <c r="DW85" s="18">
        <v>51790.8351270684</v>
      </c>
      <c r="DX85" s="18">
        <v>93471.013254108591</v>
      </c>
      <c r="DY85" s="18">
        <v>141236.10167339438</v>
      </c>
      <c r="DZ85" s="18">
        <v>170147.15350419027</v>
      </c>
      <c r="EA85" s="18">
        <v>229616.12747493541</v>
      </c>
      <c r="EB85" s="18">
        <f>SUM(DP85:EA85)</f>
        <v>2034828.1315847705</v>
      </c>
      <c r="EC85" s="18">
        <v>216070.69350613284</v>
      </c>
      <c r="ED85" s="18">
        <v>169948.71835452435</v>
      </c>
      <c r="EE85" s="18">
        <v>173205.75505856093</v>
      </c>
      <c r="EF85" s="18">
        <v>172547.61399999997</v>
      </c>
      <c r="EG85" s="18">
        <v>221897.97805246752</v>
      </c>
      <c r="EH85" s="18">
        <v>179267.55637142426</v>
      </c>
      <c r="EI85" s="18">
        <v>230765.38559881112</v>
      </c>
      <c r="EJ85" s="18">
        <v>212931.04533347313</v>
      </c>
      <c r="EK85" s="18">
        <v>240053.34084116912</v>
      </c>
      <c r="EL85" s="18">
        <v>287350.38966133911</v>
      </c>
      <c r="EM85" s="18">
        <v>249071.23881615873</v>
      </c>
      <c r="EN85" s="18">
        <v>340560.0121499736</v>
      </c>
      <c r="EO85" s="18">
        <f>SUM(EC85:EN85)</f>
        <v>2693669.727744035</v>
      </c>
      <c r="EP85" s="18">
        <v>311679.30180735228</v>
      </c>
      <c r="EQ85" s="18">
        <v>375658.21763762936</v>
      </c>
      <c r="ER85" s="18">
        <v>294151</v>
      </c>
      <c r="ES85" s="18">
        <v>308995.48763745761</v>
      </c>
      <c r="ET85" s="18">
        <v>319068.27840358007</v>
      </c>
      <c r="EU85" s="18">
        <v>342040.60804866342</v>
      </c>
      <c r="EV85" s="18">
        <v>394297.53966080176</v>
      </c>
      <c r="EW85" s="18">
        <v>459148.21048665582</v>
      </c>
      <c r="EX85" s="18">
        <v>530734.04127581394</v>
      </c>
      <c r="EY85" s="18">
        <v>426586.87726062397</v>
      </c>
      <c r="EZ85" s="18">
        <v>426220.25995232526</v>
      </c>
      <c r="FA85" s="18">
        <v>434236.84699435771</v>
      </c>
      <c r="FB85" s="18">
        <f>SUM(EP85:FA85)</f>
        <v>4622816.6691652611</v>
      </c>
      <c r="FC85" s="18">
        <v>291771.88176179334</v>
      </c>
      <c r="FD85" s="18">
        <v>246631.46601993186</v>
      </c>
      <c r="FE85" s="18">
        <v>310034.72373700794</v>
      </c>
      <c r="FF85" s="18">
        <v>332009.86915897432</v>
      </c>
      <c r="FG85" s="18">
        <v>405817.16</v>
      </c>
      <c r="FH85" s="18">
        <v>396112.96</v>
      </c>
      <c r="FI85" s="18">
        <v>448118.54000000004</v>
      </c>
      <c r="FJ85" s="18">
        <v>513248.9</v>
      </c>
      <c r="FK85" s="18">
        <v>629251.71</v>
      </c>
      <c r="FL85" s="18">
        <v>512509.1</v>
      </c>
      <c r="FM85" s="18">
        <v>441765.55</v>
      </c>
      <c r="FN85" s="18">
        <v>474349.14</v>
      </c>
      <c r="FO85" s="18">
        <f>SUM(FC85:FN85)</f>
        <v>5001621.0006777067</v>
      </c>
      <c r="FP85" s="18">
        <v>415042.91</v>
      </c>
      <c r="FQ85" s="18">
        <v>399993.42000000004</v>
      </c>
      <c r="FR85" s="18">
        <v>408918</v>
      </c>
      <c r="FS85" s="18">
        <v>420115.28999999986</v>
      </c>
      <c r="FT85" s="18">
        <v>440944.88</v>
      </c>
      <c r="FU85" s="18">
        <v>444199</v>
      </c>
      <c r="FV85" s="18">
        <v>456745.63000000012</v>
      </c>
      <c r="FW85" s="18">
        <v>497940.16</v>
      </c>
      <c r="FX85" s="18">
        <v>500715.26</v>
      </c>
      <c r="FY85" s="18">
        <v>508780.66</v>
      </c>
      <c r="FZ85" s="18">
        <v>509522.26999999996</v>
      </c>
      <c r="GA85" s="18">
        <v>529392.23000000045</v>
      </c>
      <c r="GB85" s="18">
        <f>SUM(FP85:GA85)</f>
        <v>5532309.71</v>
      </c>
      <c r="GC85" s="18">
        <v>505228.83999999991</v>
      </c>
      <c r="GD85" s="18">
        <v>492691.98</v>
      </c>
      <c r="GE85" s="18">
        <v>492294.34</v>
      </c>
      <c r="GF85" s="18">
        <v>527444.47000000032</v>
      </c>
      <c r="GG85" s="18">
        <v>573132.6100000001</v>
      </c>
      <c r="GH85" s="18">
        <v>499609.24</v>
      </c>
      <c r="GI85" s="18">
        <v>587485.67000000004</v>
      </c>
      <c r="GJ85" s="18">
        <v>638703.03</v>
      </c>
      <c r="GK85" s="18">
        <v>813534.25</v>
      </c>
      <c r="GL85" s="18">
        <v>624988.6800000004</v>
      </c>
      <c r="GM85" s="18"/>
      <c r="GN85" s="18"/>
      <c r="GO85" s="18">
        <f>SUM(GC85:GN85)</f>
        <v>5755113.1100000013</v>
      </c>
    </row>
    <row r="86" spans="1:197" s="46" customFormat="1" ht="15.9" customHeight="1">
      <c r="A86" s="45" t="s">
        <v>123</v>
      </c>
      <c r="B86" s="45"/>
      <c r="C86" s="20">
        <f>SUM(C84:C85)</f>
        <v>358244.50000000006</v>
      </c>
      <c r="D86" s="20">
        <f t="shared" ref="D86:L86" si="112">SUM(D84:D85)</f>
        <v>461433.3</v>
      </c>
      <c r="E86" s="20">
        <f t="shared" si="112"/>
        <v>462338.39999999997</v>
      </c>
      <c r="F86" s="20">
        <f t="shared" si="112"/>
        <v>452909.6</v>
      </c>
      <c r="G86" s="20">
        <f t="shared" si="112"/>
        <v>441959.3</v>
      </c>
      <c r="H86" s="20">
        <f t="shared" si="112"/>
        <v>406401.4</v>
      </c>
      <c r="I86" s="20">
        <f t="shared" si="112"/>
        <v>444329.39999999997</v>
      </c>
      <c r="J86" s="20">
        <f t="shared" si="112"/>
        <v>491544.69999999995</v>
      </c>
      <c r="K86" s="20">
        <f t="shared" si="112"/>
        <v>529857.6</v>
      </c>
      <c r="L86" s="20">
        <f t="shared" si="112"/>
        <v>500810.5</v>
      </c>
      <c r="M86" s="20">
        <f t="shared" ref="M86:AR86" si="113">SUM(M84:M85)</f>
        <v>487446.10000000003</v>
      </c>
      <c r="N86" s="20">
        <f t="shared" si="113"/>
        <v>504365.1</v>
      </c>
      <c r="O86" s="20">
        <f t="shared" si="113"/>
        <v>5541639.9000000004</v>
      </c>
      <c r="P86" s="20">
        <f t="shared" si="113"/>
        <v>513206.00000000006</v>
      </c>
      <c r="Q86" s="20">
        <f t="shared" si="113"/>
        <v>514794.4</v>
      </c>
      <c r="R86" s="20">
        <f t="shared" si="113"/>
        <v>505419.4</v>
      </c>
      <c r="S86" s="20">
        <f t="shared" si="113"/>
        <v>523560.19999999995</v>
      </c>
      <c r="T86" s="20">
        <f t="shared" si="113"/>
        <v>595933.39999999991</v>
      </c>
      <c r="U86" s="20">
        <f t="shared" si="113"/>
        <v>584121</v>
      </c>
      <c r="V86" s="20">
        <f t="shared" si="113"/>
        <v>657306.80000000005</v>
      </c>
      <c r="W86" s="20">
        <f t="shared" si="113"/>
        <v>707333.70000000007</v>
      </c>
      <c r="X86" s="20">
        <f t="shared" si="113"/>
        <v>660391.69999999995</v>
      </c>
      <c r="Y86" s="20">
        <f t="shared" si="113"/>
        <v>715843.5</v>
      </c>
      <c r="Z86" s="20">
        <f t="shared" si="113"/>
        <v>661228.69999999995</v>
      </c>
      <c r="AA86" s="20">
        <f t="shared" si="113"/>
        <v>641881.4</v>
      </c>
      <c r="AB86" s="20">
        <f t="shared" si="113"/>
        <v>7281020.2000000002</v>
      </c>
      <c r="AC86" s="20">
        <f t="shared" si="113"/>
        <v>694532.29856835888</v>
      </c>
      <c r="AD86" s="20">
        <f t="shared" si="113"/>
        <v>664342.55590124475</v>
      </c>
      <c r="AE86" s="20">
        <f t="shared" si="113"/>
        <v>699830.1221107489</v>
      </c>
      <c r="AF86" s="20">
        <f t="shared" si="113"/>
        <v>652331.28637026111</v>
      </c>
      <c r="AG86" s="20">
        <f t="shared" si="113"/>
        <v>685563.70533289399</v>
      </c>
      <c r="AH86" s="20">
        <f t="shared" si="113"/>
        <v>663402.11059378833</v>
      </c>
      <c r="AI86" s="20">
        <f t="shared" si="113"/>
        <v>725339.50427474978</v>
      </c>
      <c r="AJ86" s="20">
        <f t="shared" si="113"/>
        <v>754633.17988184502</v>
      </c>
      <c r="AK86" s="20">
        <f t="shared" si="113"/>
        <v>728539.69394981978</v>
      </c>
      <c r="AL86" s="20">
        <f t="shared" si="113"/>
        <v>772242.33571274951</v>
      </c>
      <c r="AM86" s="20">
        <f t="shared" si="113"/>
        <v>696167.15663081</v>
      </c>
      <c r="AN86" s="20">
        <f t="shared" si="113"/>
        <v>684367.61544034909</v>
      </c>
      <c r="AO86" s="20">
        <f t="shared" si="113"/>
        <v>8421291.5647676196</v>
      </c>
      <c r="AP86" s="20">
        <f t="shared" si="113"/>
        <v>739864.63119307358</v>
      </c>
      <c r="AQ86" s="20">
        <f t="shared" si="113"/>
        <v>709333.70245788759</v>
      </c>
      <c r="AR86" s="20">
        <f t="shared" si="113"/>
        <v>757312.10586468061</v>
      </c>
      <c r="AS86" s="20">
        <f t="shared" ref="AS86:BM86" si="114">SUM(AS84:AS85)</f>
        <v>740377.40995074587</v>
      </c>
      <c r="AT86" s="20">
        <f t="shared" si="114"/>
        <v>783266.95656428719</v>
      </c>
      <c r="AU86" s="20">
        <f t="shared" si="114"/>
        <v>753778.89298306999</v>
      </c>
      <c r="AV86" s="20">
        <f t="shared" si="114"/>
        <v>840930.71935779857</v>
      </c>
      <c r="AW86" s="20">
        <f t="shared" si="114"/>
        <v>918404.68372261908</v>
      </c>
      <c r="AX86" s="20">
        <f t="shared" si="114"/>
        <v>888555.79499803868</v>
      </c>
      <c r="AY86" s="20">
        <f t="shared" si="114"/>
        <v>920797.82646086812</v>
      </c>
      <c r="AZ86" s="20">
        <f t="shared" si="114"/>
        <v>878334.58379624947</v>
      </c>
      <c r="BA86" s="20">
        <f t="shared" si="114"/>
        <v>890995.95842891571</v>
      </c>
      <c r="BB86" s="20">
        <f t="shared" si="114"/>
        <v>9821953.2657782361</v>
      </c>
      <c r="BC86" s="20">
        <f t="shared" si="114"/>
        <v>858714.6138928883</v>
      </c>
      <c r="BD86" s="20">
        <f t="shared" si="114"/>
        <v>876942.73118322017</v>
      </c>
      <c r="BE86" s="20">
        <f t="shared" si="114"/>
        <v>816205.40037288098</v>
      </c>
      <c r="BF86" s="20">
        <f t="shared" si="114"/>
        <v>835117.9329951175</v>
      </c>
      <c r="BG86" s="20">
        <f t="shared" si="114"/>
        <v>949855.63625354599</v>
      </c>
      <c r="BH86" s="20">
        <f t="shared" si="114"/>
        <v>897770.82268653717</v>
      </c>
      <c r="BI86" s="20">
        <f t="shared" si="114"/>
        <v>1011531.7482354385</v>
      </c>
      <c r="BJ86" s="20">
        <f t="shared" si="114"/>
        <v>1102003.9770500362</v>
      </c>
      <c r="BK86" s="20">
        <f t="shared" si="114"/>
        <v>1043428.7209420212</v>
      </c>
      <c r="BL86" s="20">
        <f t="shared" si="114"/>
        <v>1101560.7633676447</v>
      </c>
      <c r="BM86" s="20">
        <f t="shared" si="114"/>
        <v>1018485.1693499513</v>
      </c>
      <c r="BN86" s="20">
        <f t="shared" ref="BN86:BY86" si="115">SUM(BN84:BN85)</f>
        <v>968877.82392092014</v>
      </c>
      <c r="BO86" s="20">
        <f t="shared" si="115"/>
        <v>11480495.340250202</v>
      </c>
      <c r="BP86" s="20">
        <f t="shared" si="115"/>
        <v>1004632.9347193572</v>
      </c>
      <c r="BQ86" s="20">
        <f t="shared" si="115"/>
        <v>1036253.982</v>
      </c>
      <c r="BR86" s="20">
        <f t="shared" si="115"/>
        <v>1052396.7820000001</v>
      </c>
      <c r="BS86" s="20">
        <f t="shared" si="115"/>
        <v>1047598.7719999999</v>
      </c>
      <c r="BT86" s="20">
        <f t="shared" si="115"/>
        <v>1167382.1591722665</v>
      </c>
      <c r="BU86" s="20">
        <f t="shared" si="115"/>
        <v>1132772.1620989922</v>
      </c>
      <c r="BV86" s="20">
        <f t="shared" si="115"/>
        <v>1157433.3561640342</v>
      </c>
      <c r="BW86" s="20">
        <f t="shared" si="115"/>
        <v>1265904.4398757592</v>
      </c>
      <c r="BX86" s="20">
        <f t="shared" si="115"/>
        <v>1136381.7965279224</v>
      </c>
      <c r="BY86" s="20">
        <f t="shared" si="115"/>
        <v>1204418.1627902763</v>
      </c>
      <c r="BZ86" s="20">
        <f t="shared" ref="BZ86:CL86" si="116">SUM(BZ84:BZ85)</f>
        <v>1140634.8531284642</v>
      </c>
      <c r="CA86" s="20">
        <f t="shared" si="116"/>
        <v>1164242.2379999999</v>
      </c>
      <c r="CB86" s="20">
        <f t="shared" si="116"/>
        <v>13510051.638477072</v>
      </c>
      <c r="CC86" s="20">
        <f t="shared" si="116"/>
        <v>1065131.7343059294</v>
      </c>
      <c r="CD86" s="20">
        <f t="shared" si="116"/>
        <v>1036253.982</v>
      </c>
      <c r="CE86" s="20">
        <f t="shared" si="116"/>
        <v>1044747.405</v>
      </c>
      <c r="CF86" s="20">
        <f t="shared" si="116"/>
        <v>1039235.0560000002</v>
      </c>
      <c r="CG86" s="20">
        <f t="shared" si="116"/>
        <v>1142782.6069999998</v>
      </c>
      <c r="CH86" s="20">
        <f t="shared" si="116"/>
        <v>1112073.3445796319</v>
      </c>
      <c r="CI86" s="20">
        <f t="shared" si="116"/>
        <v>1260696.574</v>
      </c>
      <c r="CJ86" s="20">
        <f t="shared" si="116"/>
        <v>1346545.4257701621</v>
      </c>
      <c r="CK86" s="20">
        <f t="shared" si="116"/>
        <v>1299663.6948823838</v>
      </c>
      <c r="CL86" s="20">
        <f t="shared" si="116"/>
        <v>1321854.4569390728</v>
      </c>
      <c r="CM86" s="20">
        <f t="shared" ref="CM86:CY86" si="117">SUM(CM84:CM85)</f>
        <v>1216959.0439891778</v>
      </c>
      <c r="CN86" s="20">
        <f t="shared" si="117"/>
        <v>1644189.5281996969</v>
      </c>
      <c r="CO86" s="20">
        <f t="shared" si="117"/>
        <v>14530132.852666056</v>
      </c>
      <c r="CP86" s="20">
        <f t="shared" si="117"/>
        <v>1302612.4875863655</v>
      </c>
      <c r="CQ86" s="20">
        <f t="shared" si="117"/>
        <v>1226710.550870755</v>
      </c>
      <c r="CR86" s="20">
        <f t="shared" si="117"/>
        <v>1264224</v>
      </c>
      <c r="CS86" s="20">
        <f t="shared" si="117"/>
        <v>1261953.5482254734</v>
      </c>
      <c r="CT86" s="20">
        <f t="shared" si="117"/>
        <v>1388917.7260554684</v>
      </c>
      <c r="CU86" s="20">
        <f t="shared" si="117"/>
        <v>1360302.0851714308</v>
      </c>
      <c r="CV86" s="20">
        <f t="shared" si="117"/>
        <v>1472081.4525966404</v>
      </c>
      <c r="CW86" s="20">
        <f t="shared" si="117"/>
        <v>1605032.3326450763</v>
      </c>
      <c r="CX86" s="20">
        <f t="shared" si="117"/>
        <v>1390101.6445586202</v>
      </c>
      <c r="CY86" s="20">
        <f t="shared" si="117"/>
        <v>1396339.9775517716</v>
      </c>
      <c r="CZ86" s="20">
        <f t="shared" ref="CZ86:DL86" si="118">SUM(CZ84:CZ85)</f>
        <v>1386830.6941873664</v>
      </c>
      <c r="DA86" s="20">
        <f t="shared" si="118"/>
        <v>1279451.9218563184</v>
      </c>
      <c r="DB86" s="20">
        <f t="shared" si="118"/>
        <v>16334558.421305286</v>
      </c>
      <c r="DC86" s="20">
        <f t="shared" si="118"/>
        <v>1271451.5619737818</v>
      </c>
      <c r="DD86" s="20">
        <f t="shared" si="118"/>
        <v>1196301.1619999998</v>
      </c>
      <c r="DE86" s="20">
        <f t="shared" si="118"/>
        <v>1291604.9144594001</v>
      </c>
      <c r="DF86" s="20">
        <f t="shared" si="118"/>
        <v>1362734.9500210404</v>
      </c>
      <c r="DG86" s="20">
        <f t="shared" si="118"/>
        <v>1517641.8994856123</v>
      </c>
      <c r="DH86" s="20">
        <f t="shared" si="118"/>
        <v>1400519.2429999146</v>
      </c>
      <c r="DI86" s="20">
        <f t="shared" si="118"/>
        <v>1524368.8777291803</v>
      </c>
      <c r="DJ86" s="20">
        <f t="shared" si="118"/>
        <v>1694662.2693752435</v>
      </c>
      <c r="DK86" s="20">
        <f t="shared" si="118"/>
        <v>1706297.2107857901</v>
      </c>
      <c r="DL86" s="20">
        <f t="shared" si="118"/>
        <v>1552733.4094256477</v>
      </c>
      <c r="DM86" s="20">
        <f>SUM(DM84:DM85)</f>
        <v>1497477.9778695202</v>
      </c>
      <c r="DN86" s="20">
        <f>SUM(DN84:DN85)</f>
        <v>1476731.960963656</v>
      </c>
      <c r="DO86" s="20">
        <f>SUM(DO84:DO85)</f>
        <v>17492525.437088788</v>
      </c>
      <c r="DP86" s="20">
        <f>+DP84+DP85</f>
        <v>1561519.7989064704</v>
      </c>
      <c r="DQ86" s="20">
        <f>+DQ84+DQ85</f>
        <v>1443018.4239969926</v>
      </c>
      <c r="DR86" s="20">
        <f>+DR84+DR85</f>
        <v>872383.41792632779</v>
      </c>
      <c r="DS86" s="20">
        <f>+DS84+DS85</f>
        <v>54046.413943100866</v>
      </c>
      <c r="DT86" s="20">
        <f t="shared" ref="DT86:EA86" si="119">+DT84+DT85</f>
        <v>66580.893036115245</v>
      </c>
      <c r="DU86" s="20">
        <f t="shared" si="119"/>
        <v>49018.872151521238</v>
      </c>
      <c r="DV86" s="20">
        <f t="shared" si="119"/>
        <v>108330.5725905454</v>
      </c>
      <c r="DW86" s="20">
        <f t="shared" si="119"/>
        <v>152509.9271270684</v>
      </c>
      <c r="DX86" s="20">
        <f t="shared" si="119"/>
        <v>217519.34825410857</v>
      </c>
      <c r="DY86" s="20">
        <f t="shared" si="119"/>
        <v>489490.84267339425</v>
      </c>
      <c r="DZ86" s="20">
        <f t="shared" si="119"/>
        <v>662613.54850419005</v>
      </c>
      <c r="EA86" s="20">
        <f t="shared" si="119"/>
        <v>806246.30247493519</v>
      </c>
      <c r="EB86" s="20">
        <f>SUM(DP86:EA86)</f>
        <v>6483278.3615847705</v>
      </c>
      <c r="EC86" s="20">
        <f t="shared" ref="EC86:EN86" si="120">+EC84+EC85</f>
        <v>765419.54950613284</v>
      </c>
      <c r="ED86" s="20">
        <f t="shared" si="120"/>
        <v>412403.44435452437</v>
      </c>
      <c r="EE86" s="20">
        <f t="shared" si="120"/>
        <v>580892.16305856104</v>
      </c>
      <c r="EF86" s="20">
        <f t="shared" si="120"/>
        <v>588445.79799999995</v>
      </c>
      <c r="EG86" s="20">
        <f t="shared" si="120"/>
        <v>738832.40905246744</v>
      </c>
      <c r="EH86" s="20">
        <f t="shared" si="120"/>
        <v>668804.85637142416</v>
      </c>
      <c r="EI86" s="20">
        <f t="shared" si="120"/>
        <v>842690.08659881109</v>
      </c>
      <c r="EJ86" s="20">
        <f t="shared" si="120"/>
        <v>985492.834333473</v>
      </c>
      <c r="EK86" s="20">
        <f t="shared" si="120"/>
        <v>956045.88084116904</v>
      </c>
      <c r="EL86" s="20">
        <f t="shared" si="120"/>
        <v>1066605.6576613393</v>
      </c>
      <c r="EM86" s="20">
        <f t="shared" si="120"/>
        <v>1088224.3448161592</v>
      </c>
      <c r="EN86" s="20">
        <f t="shared" si="120"/>
        <v>1151440.1941499736</v>
      </c>
      <c r="EO86" s="20">
        <f>SUM(EC86:EN86)</f>
        <v>9845297.2187440339</v>
      </c>
      <c r="EP86" s="20">
        <f t="shared" ref="EP86:FA86" si="121">+EP84+EP85</f>
        <v>1119574.7518073523</v>
      </c>
      <c r="EQ86" s="20">
        <f t="shared" si="121"/>
        <v>1163372.6756376296</v>
      </c>
      <c r="ER86" s="20">
        <f t="shared" si="121"/>
        <v>1154387</v>
      </c>
      <c r="ES86" s="20">
        <f t="shared" si="121"/>
        <v>1200086.1926374577</v>
      </c>
      <c r="ET86" s="20">
        <f t="shared" si="121"/>
        <v>1286432.2766791289</v>
      </c>
      <c r="EU86" s="20">
        <f t="shared" si="121"/>
        <v>1299716.0660486638</v>
      </c>
      <c r="EV86" s="20">
        <f t="shared" si="121"/>
        <v>1549844.1006608023</v>
      </c>
      <c r="EW86" s="20">
        <f t="shared" si="121"/>
        <v>1677887.5144866568</v>
      </c>
      <c r="EX86" s="20">
        <f t="shared" si="121"/>
        <v>1657504.3342758149</v>
      </c>
      <c r="EY86" s="20">
        <f t="shared" si="121"/>
        <v>1625869.9672606243</v>
      </c>
      <c r="EZ86" s="20">
        <f t="shared" si="121"/>
        <v>1589422.1799523253</v>
      </c>
      <c r="FA86" s="20">
        <f t="shared" si="121"/>
        <v>1448426.1869943577</v>
      </c>
      <c r="FB86" s="20">
        <f>SUM(EP86:FA86)</f>
        <v>16772523.246440813</v>
      </c>
      <c r="FC86" s="20">
        <f t="shared" ref="FC86:FN86" si="122">+FC84+FC85</f>
        <v>1236373.6417617933</v>
      </c>
      <c r="FD86" s="20">
        <f t="shared" si="122"/>
        <v>1233230.806019932</v>
      </c>
      <c r="FE86" s="20">
        <f t="shared" si="122"/>
        <v>1315998.7037370084</v>
      </c>
      <c r="FF86" s="20">
        <f t="shared" si="122"/>
        <v>1377898.1791589749</v>
      </c>
      <c r="FG86" s="20">
        <f t="shared" si="122"/>
        <v>1581173.19</v>
      </c>
      <c r="FH86" s="20">
        <f t="shared" si="122"/>
        <v>1517391.12</v>
      </c>
      <c r="FI86" s="20">
        <f t="shared" si="122"/>
        <v>1687109.5200000003</v>
      </c>
      <c r="FJ86" s="20">
        <f t="shared" si="122"/>
        <v>1815828.7799999998</v>
      </c>
      <c r="FK86" s="20">
        <f t="shared" si="122"/>
        <v>1901360.5999999999</v>
      </c>
      <c r="FL86" s="20">
        <f t="shared" si="122"/>
        <v>1765787.5300000003</v>
      </c>
      <c r="FM86" s="20">
        <f t="shared" si="122"/>
        <v>1658767.0899999999</v>
      </c>
      <c r="FN86" s="20">
        <f t="shared" si="122"/>
        <v>1789644.6799999997</v>
      </c>
      <c r="FO86" s="20">
        <f>SUM(FC86:FN86)</f>
        <v>18880563.840677708</v>
      </c>
      <c r="FP86" s="20">
        <f t="shared" ref="FP86:GA86" si="123">+FP84+FP85</f>
        <v>1716425.44</v>
      </c>
      <c r="FQ86" s="20">
        <f t="shared" si="123"/>
        <v>1639177.9700000002</v>
      </c>
      <c r="FR86" s="20">
        <f t="shared" si="123"/>
        <v>1662048.9600000004</v>
      </c>
      <c r="FS86" s="20">
        <f t="shared" si="123"/>
        <v>1751267.7400000005</v>
      </c>
      <c r="FT86" s="20">
        <f t="shared" si="123"/>
        <v>1816746.71</v>
      </c>
      <c r="FU86" s="20">
        <f t="shared" si="123"/>
        <v>1728498.13</v>
      </c>
      <c r="FV86" s="20">
        <f t="shared" si="123"/>
        <v>1901827.4</v>
      </c>
      <c r="FW86" s="20">
        <f t="shared" si="123"/>
        <v>2024930.4200000004</v>
      </c>
      <c r="FX86" s="20">
        <f t="shared" si="123"/>
        <v>1963372.53</v>
      </c>
      <c r="FY86" s="20">
        <f t="shared" si="123"/>
        <v>2015078.2200000002</v>
      </c>
      <c r="FZ86" s="20">
        <f t="shared" si="123"/>
        <v>1969218.8800000006</v>
      </c>
      <c r="GA86" s="20">
        <f t="shared" si="123"/>
        <v>1998633.8900000011</v>
      </c>
      <c r="GB86" s="20">
        <f>SUM(FP86:GA86)</f>
        <v>22187226.289999999</v>
      </c>
      <c r="GC86" s="20">
        <f t="shared" ref="GC86:GN86" si="124">+GC84+GC85</f>
        <v>2066117.09</v>
      </c>
      <c r="GD86" s="20">
        <f t="shared" si="124"/>
        <v>1755414.26</v>
      </c>
      <c r="GE86" s="20">
        <f t="shared" si="124"/>
        <v>2004497.98</v>
      </c>
      <c r="GF86" s="20">
        <f t="shared" si="124"/>
        <v>2177887.359999998</v>
      </c>
      <c r="GG86" s="20">
        <f t="shared" si="124"/>
        <v>2314950.4199999971</v>
      </c>
      <c r="GH86" s="20">
        <f t="shared" si="124"/>
        <v>2112341.7199999997</v>
      </c>
      <c r="GI86" s="20">
        <f t="shared" si="124"/>
        <v>2407287.0300000003</v>
      </c>
      <c r="GJ86" s="20">
        <f t="shared" si="124"/>
        <v>2486535.4599999967</v>
      </c>
      <c r="GK86" s="20">
        <f t="shared" si="124"/>
        <v>2448167.41</v>
      </c>
      <c r="GL86" s="20">
        <f t="shared" si="124"/>
        <v>2286551.6699999981</v>
      </c>
      <c r="GM86" s="20">
        <f t="shared" si="124"/>
        <v>0</v>
      </c>
      <c r="GN86" s="20">
        <f t="shared" si="124"/>
        <v>0</v>
      </c>
      <c r="GO86" s="20">
        <f>SUM(GC86:GN86)</f>
        <v>22059750.399999991</v>
      </c>
    </row>
    <row r="88" spans="1:197"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</row>
    <row r="89" spans="1:197"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CA89" s="47"/>
      <c r="CB89" s="47"/>
    </row>
    <row r="90" spans="1:197">
      <c r="CA90" s="47"/>
    </row>
    <row r="91" spans="1:197"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ER91" s="11"/>
      <c r="FF91" s="11"/>
      <c r="FS91" s="11"/>
      <c r="GF91" s="11"/>
    </row>
    <row r="92" spans="1:197"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DS92" s="11"/>
      <c r="ER92" s="11"/>
      <c r="FF92" s="11"/>
      <c r="FS92" s="11"/>
      <c r="GF92" s="11"/>
    </row>
    <row r="93" spans="1:197"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DS93" s="11"/>
      <c r="ER93" s="11"/>
      <c r="FF93" s="11"/>
      <c r="FS93" s="11"/>
      <c r="GF93" s="11"/>
    </row>
    <row r="94" spans="1:197"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ER94" s="11"/>
      <c r="FF94" s="11"/>
      <c r="FS94" s="11"/>
      <c r="GF94" s="11"/>
    </row>
    <row r="95" spans="1:197"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ER95" s="11"/>
      <c r="FF95" s="11"/>
      <c r="FS95" s="11"/>
      <c r="GF95" s="11"/>
    </row>
    <row r="96" spans="1:197"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ER96" s="11"/>
    </row>
    <row r="97" spans="55:55">
      <c r="BC97" s="11"/>
    </row>
  </sheetData>
  <mergeCells count="217">
    <mergeCell ref="FP70:GA70"/>
    <mergeCell ref="GB70:GB71"/>
    <mergeCell ref="FP82:GA82"/>
    <mergeCell ref="GB82:GB83"/>
    <mergeCell ref="FP9:GA9"/>
    <mergeCell ref="GB9:GB10"/>
    <mergeCell ref="FP20:GA20"/>
    <mergeCell ref="GB20:GB21"/>
    <mergeCell ref="FP34:GA34"/>
    <mergeCell ref="GB34:GB35"/>
    <mergeCell ref="FP45:GA45"/>
    <mergeCell ref="GB45:GB46"/>
    <mergeCell ref="FP59:GA59"/>
    <mergeCell ref="GB59:GB60"/>
    <mergeCell ref="EP70:FA70"/>
    <mergeCell ref="FB70:FB71"/>
    <mergeCell ref="EP82:FA82"/>
    <mergeCell ref="FB82:FB83"/>
    <mergeCell ref="EP9:FA9"/>
    <mergeCell ref="FB9:FB10"/>
    <mergeCell ref="EP20:FA20"/>
    <mergeCell ref="FB20:FB21"/>
    <mergeCell ref="EP34:FA34"/>
    <mergeCell ref="FB34:FB35"/>
    <mergeCell ref="EP45:FA45"/>
    <mergeCell ref="FB45:FB46"/>
    <mergeCell ref="EP59:FA59"/>
    <mergeCell ref="FB59:FB60"/>
    <mergeCell ref="EC70:EN70"/>
    <mergeCell ref="EO70:EO71"/>
    <mergeCell ref="EC82:EN82"/>
    <mergeCell ref="EO82:EO83"/>
    <mergeCell ref="EC9:EN9"/>
    <mergeCell ref="EO9:EO10"/>
    <mergeCell ref="EC20:EN20"/>
    <mergeCell ref="EO20:EO21"/>
    <mergeCell ref="EC34:EN34"/>
    <mergeCell ref="EO34:EO35"/>
    <mergeCell ref="EC45:EN45"/>
    <mergeCell ref="EO45:EO46"/>
    <mergeCell ref="EC59:EN59"/>
    <mergeCell ref="EO59:EO60"/>
    <mergeCell ref="DC70:DN70"/>
    <mergeCell ref="DO70:DO71"/>
    <mergeCell ref="DC82:DN82"/>
    <mergeCell ref="DO82:DO83"/>
    <mergeCell ref="DC9:DN9"/>
    <mergeCell ref="DO9:DO10"/>
    <mergeCell ref="DC20:DN20"/>
    <mergeCell ref="DO20:DO21"/>
    <mergeCell ref="DC34:DN34"/>
    <mergeCell ref="DO34:DO35"/>
    <mergeCell ref="DC45:DN45"/>
    <mergeCell ref="DO45:DO46"/>
    <mergeCell ref="DC59:DN59"/>
    <mergeCell ref="DO59:DO60"/>
    <mergeCell ref="AO45:AO46"/>
    <mergeCell ref="AO59:AO60"/>
    <mergeCell ref="AO70:AO71"/>
    <mergeCell ref="AO82:AO83"/>
    <mergeCell ref="AC20:AN20"/>
    <mergeCell ref="AC82:AN82"/>
    <mergeCell ref="AC34:AN34"/>
    <mergeCell ref="AC45:AN45"/>
    <mergeCell ref="BO82:BO83"/>
    <mergeCell ref="BB20:BB21"/>
    <mergeCell ref="BB34:BB35"/>
    <mergeCell ref="BB45:BB46"/>
    <mergeCell ref="BB59:BB60"/>
    <mergeCell ref="BO20:BO21"/>
    <mergeCell ref="BO34:BO35"/>
    <mergeCell ref="BO45:BO46"/>
    <mergeCell ref="BO59:BO60"/>
    <mergeCell ref="BO70:BO71"/>
    <mergeCell ref="BC70:BN70"/>
    <mergeCell ref="BC82:BN82"/>
    <mergeCell ref="BC59:BN59"/>
    <mergeCell ref="BC34:BN34"/>
    <mergeCell ref="AB59:AB60"/>
    <mergeCell ref="AB70:AB71"/>
    <mergeCell ref="BB70:BB71"/>
    <mergeCell ref="AC59:AN59"/>
    <mergeCell ref="AP59:BA59"/>
    <mergeCell ref="P70:AA70"/>
    <mergeCell ref="AC70:AN70"/>
    <mergeCell ref="AP70:BA70"/>
    <mergeCell ref="AB82:AB83"/>
    <mergeCell ref="AP82:BA82"/>
    <mergeCell ref="AB45:AB46"/>
    <mergeCell ref="A34:A35"/>
    <mergeCell ref="AB20:AB21"/>
    <mergeCell ref="AB34:AB35"/>
    <mergeCell ref="A45:A46"/>
    <mergeCell ref="C45:N45"/>
    <mergeCell ref="P45:AA45"/>
    <mergeCell ref="A82:A83"/>
    <mergeCell ref="C82:N82"/>
    <mergeCell ref="A20:A21"/>
    <mergeCell ref="C20:N20"/>
    <mergeCell ref="P20:AA20"/>
    <mergeCell ref="A70:A71"/>
    <mergeCell ref="O82:O83"/>
    <mergeCell ref="P82:AA82"/>
    <mergeCell ref="A59:A60"/>
    <mergeCell ref="C59:N59"/>
    <mergeCell ref="P59:AA59"/>
    <mergeCell ref="O20:O21"/>
    <mergeCell ref="O34:O35"/>
    <mergeCell ref="O45:O46"/>
    <mergeCell ref="C70:N70"/>
    <mergeCell ref="O59:O60"/>
    <mergeCell ref="O70:O71"/>
    <mergeCell ref="A9:A10"/>
    <mergeCell ref="C9:N9"/>
    <mergeCell ref="P9:AA9"/>
    <mergeCell ref="AC9:AN9"/>
    <mergeCell ref="AP9:BA9"/>
    <mergeCell ref="O9:O10"/>
    <mergeCell ref="AB9:AB10"/>
    <mergeCell ref="C34:N34"/>
    <mergeCell ref="P34:AA34"/>
    <mergeCell ref="AO9:AO10"/>
    <mergeCell ref="AO20:AO21"/>
    <mergeCell ref="AO34:AO35"/>
    <mergeCell ref="BC9:BN9"/>
    <mergeCell ref="AP34:BA34"/>
    <mergeCell ref="BC20:BN20"/>
    <mergeCell ref="BC45:BN45"/>
    <mergeCell ref="BB82:BB83"/>
    <mergeCell ref="AP20:BA20"/>
    <mergeCell ref="AP45:BA45"/>
    <mergeCell ref="BB9:BB10"/>
    <mergeCell ref="CC82:CN82"/>
    <mergeCell ref="BO9:BO10"/>
    <mergeCell ref="BP9:CA9"/>
    <mergeCell ref="BP20:CA20"/>
    <mergeCell ref="BP34:CA34"/>
    <mergeCell ref="BP45:CA45"/>
    <mergeCell ref="BP82:CA82"/>
    <mergeCell ref="BP70:CA70"/>
    <mergeCell ref="BP59:CA59"/>
    <mergeCell ref="CB70:CB71"/>
    <mergeCell ref="CB82:CB83"/>
    <mergeCell ref="CB9:CB10"/>
    <mergeCell ref="CB20:CB21"/>
    <mergeCell ref="CB34:CB35"/>
    <mergeCell ref="CB45:CB46"/>
    <mergeCell ref="CB59:CB60"/>
    <mergeCell ref="CO82:CO83"/>
    <mergeCell ref="CC45:CN45"/>
    <mergeCell ref="CO45:CO46"/>
    <mergeCell ref="CC59:CN59"/>
    <mergeCell ref="CO59:CO60"/>
    <mergeCell ref="CC70:CN70"/>
    <mergeCell ref="CO70:CO71"/>
    <mergeCell ref="CC9:CN9"/>
    <mergeCell ref="CO9:CO10"/>
    <mergeCell ref="CC20:CN20"/>
    <mergeCell ref="CO20:CO21"/>
    <mergeCell ref="CC34:CN34"/>
    <mergeCell ref="CO34:CO35"/>
    <mergeCell ref="CP70:DA70"/>
    <mergeCell ref="DB70:DB71"/>
    <mergeCell ref="CP82:DA82"/>
    <mergeCell ref="DB82:DB83"/>
    <mergeCell ref="CP9:DA9"/>
    <mergeCell ref="DB9:DB10"/>
    <mergeCell ref="CP20:DA20"/>
    <mergeCell ref="DB20:DB21"/>
    <mergeCell ref="CP34:DA34"/>
    <mergeCell ref="DB34:DB35"/>
    <mergeCell ref="CP45:DA45"/>
    <mergeCell ref="DB45:DB46"/>
    <mergeCell ref="CP59:DA59"/>
    <mergeCell ref="DB59:DB60"/>
    <mergeCell ref="DP70:EA70"/>
    <mergeCell ref="EB70:EB71"/>
    <mergeCell ref="DP82:EA82"/>
    <mergeCell ref="EB82:EB83"/>
    <mergeCell ref="DP9:EA9"/>
    <mergeCell ref="EB9:EB10"/>
    <mergeCell ref="DP20:EA20"/>
    <mergeCell ref="EB20:EB21"/>
    <mergeCell ref="DP34:EA34"/>
    <mergeCell ref="EB34:EB35"/>
    <mergeCell ref="DP45:EA45"/>
    <mergeCell ref="EB45:EB46"/>
    <mergeCell ref="DP59:EA59"/>
    <mergeCell ref="EB59:EB60"/>
    <mergeCell ref="FC70:FN70"/>
    <mergeCell ref="FO70:FO71"/>
    <mergeCell ref="FC82:FN82"/>
    <mergeCell ref="FO82:FO83"/>
    <mergeCell ref="FC9:FN9"/>
    <mergeCell ref="FO9:FO10"/>
    <mergeCell ref="FC20:FN20"/>
    <mergeCell ref="FO20:FO21"/>
    <mergeCell ref="FC34:FN34"/>
    <mergeCell ref="FO34:FO35"/>
    <mergeCell ref="FC45:FN45"/>
    <mergeCell ref="FO45:FO46"/>
    <mergeCell ref="FC59:FN59"/>
    <mergeCell ref="FO59:FO60"/>
    <mergeCell ref="GC70:GN70"/>
    <mergeCell ref="GO70:GO71"/>
    <mergeCell ref="GC82:GN82"/>
    <mergeCell ref="GO82:GO83"/>
    <mergeCell ref="GC9:GN9"/>
    <mergeCell ref="GO9:GO10"/>
    <mergeCell ref="GC20:GN20"/>
    <mergeCell ref="GO20:GO21"/>
    <mergeCell ref="GC34:GN34"/>
    <mergeCell ref="GO34:GO35"/>
    <mergeCell ref="GC45:GN45"/>
    <mergeCell ref="GO45:GO46"/>
    <mergeCell ref="GC59:GN59"/>
    <mergeCell ref="GO59:GO60"/>
  </mergeCells>
  <hyperlinks>
    <hyperlink ref="A1" location="ÍNDICE!A1" display="ÍNDICE" xr:uid="{00000000-0004-0000-0300-000000000000}"/>
  </hyperlink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LA51"/>
  <sheetViews>
    <sheetView showGridLines="0" zoomScale="85" zoomScaleNormal="85" workbookViewId="0">
      <pane xSplit="1" topLeftCell="KW1" activePane="topRight" state="frozen"/>
      <selection pane="topRight" activeCell="KX17" sqref="KX17"/>
    </sheetView>
  </sheetViews>
  <sheetFormatPr baseColWidth="10" defaultColWidth="12.6640625" defaultRowHeight="13.8"/>
  <cols>
    <col min="1" max="1" width="38.88671875" style="14" customWidth="1"/>
    <col min="2" max="193" width="12.6640625" style="12"/>
    <col min="194" max="235" width="12.6640625" style="1"/>
    <col min="236" max="236" width="13.44140625" style="1" bestFit="1" customWidth="1"/>
    <col min="237" max="16384" width="12.6640625" style="1"/>
  </cols>
  <sheetData>
    <row r="1" spans="1:313">
      <c r="A1" s="10" t="s">
        <v>0</v>
      </c>
    </row>
    <row r="2" spans="1:313">
      <c r="A2" s="13" t="s">
        <v>134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N2" s="11"/>
      <c r="DA2" s="11"/>
      <c r="DN2" s="11"/>
      <c r="EA2" s="11"/>
      <c r="EN2" s="11"/>
      <c r="FA2" s="11"/>
      <c r="FN2" s="11"/>
      <c r="GA2" s="11"/>
    </row>
    <row r="3" spans="1:313">
      <c r="A3" s="51" t="s">
        <v>135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N3" s="11"/>
      <c r="DA3" s="11"/>
      <c r="DN3" s="11"/>
      <c r="EA3" s="11"/>
      <c r="EN3" s="11"/>
      <c r="FA3" s="11"/>
      <c r="FN3" s="11"/>
      <c r="GA3" s="11"/>
    </row>
    <row r="4" spans="1:313"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</row>
    <row r="5" spans="1:313">
      <c r="A5" s="15" t="s">
        <v>44</v>
      </c>
    </row>
    <row r="6" spans="1:313" ht="3" customHeight="1"/>
    <row r="7" spans="1:313" ht="15" customHeight="1">
      <c r="A7" s="77" t="s">
        <v>45</v>
      </c>
      <c r="B7" s="75">
        <v>2002</v>
      </c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9" t="s">
        <v>47</v>
      </c>
      <c r="O7" s="75">
        <v>2003</v>
      </c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9" t="s">
        <v>48</v>
      </c>
      <c r="AB7" s="75">
        <v>2004</v>
      </c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9" t="s">
        <v>49</v>
      </c>
      <c r="AO7" s="75">
        <v>2005</v>
      </c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9" t="s">
        <v>50</v>
      </c>
      <c r="BB7" s="75">
        <v>2006</v>
      </c>
      <c r="BC7" s="75"/>
      <c r="BD7" s="75"/>
      <c r="BE7" s="75"/>
      <c r="BF7" s="75"/>
      <c r="BG7" s="75"/>
      <c r="BH7" s="75"/>
      <c r="BI7" s="75"/>
      <c r="BJ7" s="75"/>
      <c r="BK7" s="75"/>
      <c r="BL7" s="75"/>
      <c r="BM7" s="75"/>
      <c r="BN7" s="79" t="s">
        <v>51</v>
      </c>
      <c r="BO7" s="75">
        <v>2007</v>
      </c>
      <c r="BP7" s="75"/>
      <c r="BQ7" s="75"/>
      <c r="BR7" s="75"/>
      <c r="BS7" s="75"/>
      <c r="BT7" s="75"/>
      <c r="BU7" s="75"/>
      <c r="BV7" s="75"/>
      <c r="BW7" s="75"/>
      <c r="BX7" s="75"/>
      <c r="BY7" s="75"/>
      <c r="BZ7" s="75"/>
      <c r="CA7" s="79" t="s">
        <v>52</v>
      </c>
      <c r="CB7" s="75">
        <v>2008</v>
      </c>
      <c r="CC7" s="75"/>
      <c r="CD7" s="75"/>
      <c r="CE7" s="75"/>
      <c r="CF7" s="75"/>
      <c r="CG7" s="75"/>
      <c r="CH7" s="75"/>
      <c r="CI7" s="75"/>
      <c r="CJ7" s="75"/>
      <c r="CK7" s="75"/>
      <c r="CL7" s="75"/>
      <c r="CM7" s="75"/>
      <c r="CN7" s="79" t="s">
        <v>53</v>
      </c>
      <c r="CO7" s="75">
        <v>2009</v>
      </c>
      <c r="CP7" s="75"/>
      <c r="CQ7" s="75"/>
      <c r="CR7" s="75"/>
      <c r="CS7" s="75"/>
      <c r="CT7" s="75"/>
      <c r="CU7" s="75"/>
      <c r="CV7" s="75"/>
      <c r="CW7" s="75"/>
      <c r="CX7" s="75"/>
      <c r="CY7" s="75"/>
      <c r="CZ7" s="75"/>
      <c r="DA7" s="79" t="s">
        <v>54</v>
      </c>
      <c r="DB7" s="75">
        <v>2010</v>
      </c>
      <c r="DC7" s="75"/>
      <c r="DD7" s="75"/>
      <c r="DE7" s="75"/>
      <c r="DF7" s="75"/>
      <c r="DG7" s="75"/>
      <c r="DH7" s="75"/>
      <c r="DI7" s="75"/>
      <c r="DJ7" s="75"/>
      <c r="DK7" s="75"/>
      <c r="DL7" s="75"/>
      <c r="DM7" s="75"/>
      <c r="DN7" s="79" t="s">
        <v>55</v>
      </c>
      <c r="DO7" s="75">
        <v>2011</v>
      </c>
      <c r="DP7" s="75"/>
      <c r="DQ7" s="75"/>
      <c r="DR7" s="75"/>
      <c r="DS7" s="75"/>
      <c r="DT7" s="75"/>
      <c r="DU7" s="75"/>
      <c r="DV7" s="75"/>
      <c r="DW7" s="75"/>
      <c r="DX7" s="75"/>
      <c r="DY7" s="75"/>
      <c r="DZ7" s="75"/>
      <c r="EA7" s="79" t="s">
        <v>56</v>
      </c>
      <c r="EB7" s="75">
        <v>2012</v>
      </c>
      <c r="EC7" s="75"/>
      <c r="ED7" s="75"/>
      <c r="EE7" s="75"/>
      <c r="EF7" s="75"/>
      <c r="EG7" s="75"/>
      <c r="EH7" s="75"/>
      <c r="EI7" s="75"/>
      <c r="EJ7" s="75"/>
      <c r="EK7" s="75"/>
      <c r="EL7" s="75"/>
      <c r="EM7" s="75"/>
      <c r="EN7" s="79" t="s">
        <v>57</v>
      </c>
      <c r="EO7" s="75">
        <v>2013</v>
      </c>
      <c r="EP7" s="75"/>
      <c r="EQ7" s="75"/>
      <c r="ER7" s="75"/>
      <c r="ES7" s="75"/>
      <c r="ET7" s="75"/>
      <c r="EU7" s="75"/>
      <c r="EV7" s="75"/>
      <c r="EW7" s="75"/>
      <c r="EX7" s="75"/>
      <c r="EY7" s="75"/>
      <c r="EZ7" s="75"/>
      <c r="FA7" s="79" t="s">
        <v>58</v>
      </c>
      <c r="FB7" s="75">
        <v>2014</v>
      </c>
      <c r="FC7" s="75"/>
      <c r="FD7" s="75"/>
      <c r="FE7" s="75"/>
      <c r="FF7" s="75"/>
      <c r="FG7" s="75"/>
      <c r="FH7" s="75"/>
      <c r="FI7" s="75"/>
      <c r="FJ7" s="75"/>
      <c r="FK7" s="75"/>
      <c r="FL7" s="75"/>
      <c r="FM7" s="75"/>
      <c r="FN7" s="79" t="s">
        <v>59</v>
      </c>
      <c r="FO7" s="75">
        <v>2015</v>
      </c>
      <c r="FP7" s="75"/>
      <c r="FQ7" s="75"/>
      <c r="FR7" s="75"/>
      <c r="FS7" s="75"/>
      <c r="FT7" s="75"/>
      <c r="FU7" s="75"/>
      <c r="FV7" s="75"/>
      <c r="FW7" s="75"/>
      <c r="FX7" s="75"/>
      <c r="FY7" s="75"/>
      <c r="FZ7" s="75"/>
      <c r="GA7" s="79" t="s">
        <v>60</v>
      </c>
      <c r="GB7" s="75">
        <v>2016</v>
      </c>
      <c r="GC7" s="75"/>
      <c r="GD7" s="75"/>
      <c r="GE7" s="75"/>
      <c r="GF7" s="75"/>
      <c r="GG7" s="75"/>
      <c r="GH7" s="75"/>
      <c r="GI7" s="75"/>
      <c r="GJ7" s="75"/>
      <c r="GK7" s="75"/>
      <c r="GL7" s="75"/>
      <c r="GM7" s="75"/>
      <c r="GN7" s="79" t="s">
        <v>61</v>
      </c>
      <c r="GO7" s="75">
        <v>2017</v>
      </c>
      <c r="GP7" s="75"/>
      <c r="GQ7" s="75"/>
      <c r="GR7" s="75"/>
      <c r="GS7" s="75"/>
      <c r="GT7" s="75"/>
      <c r="GU7" s="75"/>
      <c r="GV7" s="75"/>
      <c r="GW7" s="75"/>
      <c r="GX7" s="75"/>
      <c r="GY7" s="75"/>
      <c r="GZ7" s="75"/>
      <c r="HA7" s="79" t="s">
        <v>62</v>
      </c>
      <c r="HB7" s="83">
        <v>2018</v>
      </c>
      <c r="HC7" s="84"/>
      <c r="HD7" s="84"/>
      <c r="HE7" s="84"/>
      <c r="HF7" s="84"/>
      <c r="HG7" s="84"/>
      <c r="HH7" s="84"/>
      <c r="HI7" s="84"/>
      <c r="HJ7" s="84"/>
      <c r="HK7" s="84"/>
      <c r="HL7" s="84"/>
      <c r="HM7" s="85"/>
      <c r="HN7" s="79" t="s">
        <v>63</v>
      </c>
      <c r="HO7" s="75">
        <v>2019</v>
      </c>
      <c r="HP7" s="75"/>
      <c r="HQ7" s="75"/>
      <c r="HR7" s="75"/>
      <c r="HS7" s="75"/>
      <c r="HT7" s="75"/>
      <c r="HU7" s="75"/>
      <c r="HV7" s="75"/>
      <c r="HW7" s="75"/>
      <c r="HX7" s="75"/>
      <c r="HY7" s="75"/>
      <c r="HZ7" s="75"/>
      <c r="IA7" s="79" t="s">
        <v>64</v>
      </c>
      <c r="IB7" s="75">
        <v>2020</v>
      </c>
      <c r="IC7" s="75"/>
      <c r="ID7" s="75"/>
      <c r="IE7" s="75"/>
      <c r="IF7" s="75"/>
      <c r="IG7" s="75"/>
      <c r="IH7" s="75"/>
      <c r="II7" s="75"/>
      <c r="IJ7" s="75"/>
      <c r="IK7" s="75"/>
      <c r="IL7" s="75"/>
      <c r="IM7" s="75"/>
      <c r="IN7" s="79" t="s">
        <v>65</v>
      </c>
      <c r="IO7" s="86">
        <v>2021</v>
      </c>
      <c r="IP7" s="87"/>
      <c r="IQ7" s="87"/>
      <c r="IR7" s="87"/>
      <c r="IS7" s="87"/>
      <c r="IT7" s="87"/>
      <c r="IU7" s="87"/>
      <c r="IV7" s="87"/>
      <c r="IW7" s="87"/>
      <c r="IX7" s="87"/>
      <c r="IY7" s="87"/>
      <c r="IZ7" s="88"/>
      <c r="JA7" s="79" t="s">
        <v>136</v>
      </c>
      <c r="JB7" s="75">
        <v>2022</v>
      </c>
      <c r="JC7" s="75"/>
      <c r="JD7" s="75"/>
      <c r="JE7" s="75"/>
      <c r="JF7" s="75"/>
      <c r="JG7" s="75"/>
      <c r="JH7" s="75"/>
      <c r="JI7" s="75"/>
      <c r="JJ7" s="75"/>
      <c r="JK7" s="75"/>
      <c r="JL7" s="75"/>
      <c r="JM7" s="75"/>
      <c r="JN7" s="79" t="s">
        <v>67</v>
      </c>
      <c r="JO7" s="75">
        <v>2023</v>
      </c>
      <c r="JP7" s="75"/>
      <c r="JQ7" s="75"/>
      <c r="JR7" s="75"/>
      <c r="JS7" s="75"/>
      <c r="JT7" s="75"/>
      <c r="JU7" s="75"/>
      <c r="JV7" s="75"/>
      <c r="JW7" s="75"/>
      <c r="JX7" s="75"/>
      <c r="JY7" s="75"/>
      <c r="JZ7" s="75"/>
      <c r="KA7" s="79" t="s">
        <v>68</v>
      </c>
      <c r="KB7" s="75">
        <v>2024</v>
      </c>
      <c r="KC7" s="75"/>
      <c r="KD7" s="75"/>
      <c r="KE7" s="75"/>
      <c r="KF7" s="75"/>
      <c r="KG7" s="75"/>
      <c r="KH7" s="75"/>
      <c r="KI7" s="75"/>
      <c r="KJ7" s="75"/>
      <c r="KK7" s="75"/>
      <c r="KL7" s="75"/>
      <c r="KM7" s="75"/>
      <c r="KN7" s="79" t="s">
        <v>69</v>
      </c>
      <c r="KO7" s="75">
        <v>2025</v>
      </c>
      <c r="KP7" s="75"/>
      <c r="KQ7" s="75"/>
      <c r="KR7" s="75"/>
      <c r="KS7" s="75"/>
      <c r="KT7" s="75"/>
      <c r="KU7" s="75"/>
      <c r="KV7" s="75"/>
      <c r="KW7" s="75"/>
      <c r="KX7" s="75"/>
      <c r="KY7" s="75"/>
      <c r="KZ7" s="75"/>
      <c r="LA7" s="79" t="s">
        <v>70</v>
      </c>
    </row>
    <row r="8" spans="1:313">
      <c r="A8" s="78"/>
      <c r="B8" s="16" t="s">
        <v>71</v>
      </c>
      <c r="C8" s="16" t="s">
        <v>72</v>
      </c>
      <c r="D8" s="16" t="s">
        <v>73</v>
      </c>
      <c r="E8" s="16" t="s">
        <v>74</v>
      </c>
      <c r="F8" s="16" t="s">
        <v>75</v>
      </c>
      <c r="G8" s="16" t="s">
        <v>76</v>
      </c>
      <c r="H8" s="16" t="s">
        <v>77</v>
      </c>
      <c r="I8" s="16" t="s">
        <v>78</v>
      </c>
      <c r="J8" s="16" t="s">
        <v>79</v>
      </c>
      <c r="K8" s="16" t="s">
        <v>80</v>
      </c>
      <c r="L8" s="16" t="s">
        <v>81</v>
      </c>
      <c r="M8" s="16" t="s">
        <v>82</v>
      </c>
      <c r="N8" s="80"/>
      <c r="O8" s="16" t="s">
        <v>71</v>
      </c>
      <c r="P8" s="16" t="s">
        <v>72</v>
      </c>
      <c r="Q8" s="16" t="s">
        <v>73</v>
      </c>
      <c r="R8" s="16" t="s">
        <v>74</v>
      </c>
      <c r="S8" s="16" t="s">
        <v>75</v>
      </c>
      <c r="T8" s="16" t="s">
        <v>76</v>
      </c>
      <c r="U8" s="16" t="s">
        <v>77</v>
      </c>
      <c r="V8" s="16" t="s">
        <v>78</v>
      </c>
      <c r="W8" s="16" t="s">
        <v>79</v>
      </c>
      <c r="X8" s="16" t="s">
        <v>80</v>
      </c>
      <c r="Y8" s="16" t="s">
        <v>81</v>
      </c>
      <c r="Z8" s="16" t="s">
        <v>82</v>
      </c>
      <c r="AA8" s="80"/>
      <c r="AB8" s="16" t="s">
        <v>71</v>
      </c>
      <c r="AC8" s="16" t="s">
        <v>72</v>
      </c>
      <c r="AD8" s="16" t="s">
        <v>73</v>
      </c>
      <c r="AE8" s="16" t="s">
        <v>74</v>
      </c>
      <c r="AF8" s="16" t="s">
        <v>75</v>
      </c>
      <c r="AG8" s="16" t="s">
        <v>76</v>
      </c>
      <c r="AH8" s="16" t="s">
        <v>77</v>
      </c>
      <c r="AI8" s="16" t="s">
        <v>78</v>
      </c>
      <c r="AJ8" s="16" t="s">
        <v>79</v>
      </c>
      <c r="AK8" s="16" t="s">
        <v>80</v>
      </c>
      <c r="AL8" s="16" t="s">
        <v>81</v>
      </c>
      <c r="AM8" s="16" t="s">
        <v>82</v>
      </c>
      <c r="AN8" s="80"/>
      <c r="AO8" s="16" t="s">
        <v>71</v>
      </c>
      <c r="AP8" s="16" t="s">
        <v>72</v>
      </c>
      <c r="AQ8" s="16" t="s">
        <v>73</v>
      </c>
      <c r="AR8" s="16" t="s">
        <v>74</v>
      </c>
      <c r="AS8" s="16" t="s">
        <v>75</v>
      </c>
      <c r="AT8" s="16" t="s">
        <v>76</v>
      </c>
      <c r="AU8" s="16" t="s">
        <v>77</v>
      </c>
      <c r="AV8" s="16" t="s">
        <v>78</v>
      </c>
      <c r="AW8" s="16" t="s">
        <v>79</v>
      </c>
      <c r="AX8" s="16" t="s">
        <v>80</v>
      </c>
      <c r="AY8" s="16" t="s">
        <v>81</v>
      </c>
      <c r="AZ8" s="16" t="s">
        <v>82</v>
      </c>
      <c r="BA8" s="80"/>
      <c r="BB8" s="16" t="s">
        <v>71</v>
      </c>
      <c r="BC8" s="16" t="s">
        <v>72</v>
      </c>
      <c r="BD8" s="16" t="s">
        <v>73</v>
      </c>
      <c r="BE8" s="16" t="s">
        <v>74</v>
      </c>
      <c r="BF8" s="16" t="s">
        <v>75</v>
      </c>
      <c r="BG8" s="16" t="s">
        <v>76</v>
      </c>
      <c r="BH8" s="16" t="s">
        <v>77</v>
      </c>
      <c r="BI8" s="16" t="s">
        <v>78</v>
      </c>
      <c r="BJ8" s="16" t="s">
        <v>79</v>
      </c>
      <c r="BK8" s="16" t="s">
        <v>80</v>
      </c>
      <c r="BL8" s="16" t="s">
        <v>81</v>
      </c>
      <c r="BM8" s="16" t="s">
        <v>82</v>
      </c>
      <c r="BN8" s="80"/>
      <c r="BO8" s="16" t="s">
        <v>71</v>
      </c>
      <c r="BP8" s="16" t="s">
        <v>72</v>
      </c>
      <c r="BQ8" s="16" t="s">
        <v>73</v>
      </c>
      <c r="BR8" s="16" t="s">
        <v>74</v>
      </c>
      <c r="BS8" s="16" t="s">
        <v>75</v>
      </c>
      <c r="BT8" s="16" t="s">
        <v>76</v>
      </c>
      <c r="BU8" s="16" t="s">
        <v>77</v>
      </c>
      <c r="BV8" s="16" t="s">
        <v>78</v>
      </c>
      <c r="BW8" s="16" t="s">
        <v>79</v>
      </c>
      <c r="BX8" s="16" t="s">
        <v>80</v>
      </c>
      <c r="BY8" s="16" t="s">
        <v>81</v>
      </c>
      <c r="BZ8" s="16" t="s">
        <v>82</v>
      </c>
      <c r="CA8" s="80"/>
      <c r="CB8" s="16" t="s">
        <v>71</v>
      </c>
      <c r="CC8" s="16" t="s">
        <v>72</v>
      </c>
      <c r="CD8" s="16" t="s">
        <v>73</v>
      </c>
      <c r="CE8" s="16" t="s">
        <v>74</v>
      </c>
      <c r="CF8" s="16" t="s">
        <v>75</v>
      </c>
      <c r="CG8" s="16" t="s">
        <v>76</v>
      </c>
      <c r="CH8" s="16" t="s">
        <v>77</v>
      </c>
      <c r="CI8" s="16" t="s">
        <v>78</v>
      </c>
      <c r="CJ8" s="16" t="s">
        <v>79</v>
      </c>
      <c r="CK8" s="16" t="s">
        <v>80</v>
      </c>
      <c r="CL8" s="16" t="s">
        <v>81</v>
      </c>
      <c r="CM8" s="16" t="s">
        <v>82</v>
      </c>
      <c r="CN8" s="80"/>
      <c r="CO8" s="16" t="s">
        <v>71</v>
      </c>
      <c r="CP8" s="16" t="s">
        <v>72</v>
      </c>
      <c r="CQ8" s="16" t="s">
        <v>73</v>
      </c>
      <c r="CR8" s="16" t="s">
        <v>74</v>
      </c>
      <c r="CS8" s="16" t="s">
        <v>75</v>
      </c>
      <c r="CT8" s="16" t="s">
        <v>76</v>
      </c>
      <c r="CU8" s="16" t="s">
        <v>77</v>
      </c>
      <c r="CV8" s="16" t="s">
        <v>78</v>
      </c>
      <c r="CW8" s="16" t="s">
        <v>79</v>
      </c>
      <c r="CX8" s="16" t="s">
        <v>80</v>
      </c>
      <c r="CY8" s="16" t="s">
        <v>81</v>
      </c>
      <c r="CZ8" s="16" t="s">
        <v>82</v>
      </c>
      <c r="DA8" s="80"/>
      <c r="DB8" s="16" t="s">
        <v>71</v>
      </c>
      <c r="DC8" s="16" t="s">
        <v>72</v>
      </c>
      <c r="DD8" s="16" t="s">
        <v>73</v>
      </c>
      <c r="DE8" s="16" t="s">
        <v>74</v>
      </c>
      <c r="DF8" s="16" t="s">
        <v>75</v>
      </c>
      <c r="DG8" s="16" t="s">
        <v>76</v>
      </c>
      <c r="DH8" s="16" t="s">
        <v>77</v>
      </c>
      <c r="DI8" s="16" t="s">
        <v>78</v>
      </c>
      <c r="DJ8" s="16" t="s">
        <v>79</v>
      </c>
      <c r="DK8" s="16" t="s">
        <v>80</v>
      </c>
      <c r="DL8" s="16" t="s">
        <v>81</v>
      </c>
      <c r="DM8" s="16" t="s">
        <v>82</v>
      </c>
      <c r="DN8" s="80"/>
      <c r="DO8" s="16" t="s">
        <v>71</v>
      </c>
      <c r="DP8" s="16" t="s">
        <v>72</v>
      </c>
      <c r="DQ8" s="16" t="s">
        <v>73</v>
      </c>
      <c r="DR8" s="16" t="s">
        <v>74</v>
      </c>
      <c r="DS8" s="16" t="s">
        <v>75</v>
      </c>
      <c r="DT8" s="16" t="s">
        <v>76</v>
      </c>
      <c r="DU8" s="16" t="s">
        <v>77</v>
      </c>
      <c r="DV8" s="16" t="s">
        <v>78</v>
      </c>
      <c r="DW8" s="16" t="s">
        <v>79</v>
      </c>
      <c r="DX8" s="16" t="s">
        <v>80</v>
      </c>
      <c r="DY8" s="16" t="s">
        <v>81</v>
      </c>
      <c r="DZ8" s="16" t="s">
        <v>82</v>
      </c>
      <c r="EA8" s="80"/>
      <c r="EB8" s="16" t="s">
        <v>71</v>
      </c>
      <c r="EC8" s="16" t="s">
        <v>72</v>
      </c>
      <c r="ED8" s="16" t="s">
        <v>73</v>
      </c>
      <c r="EE8" s="16" t="s">
        <v>74</v>
      </c>
      <c r="EF8" s="16" t="s">
        <v>75</v>
      </c>
      <c r="EG8" s="16" t="s">
        <v>76</v>
      </c>
      <c r="EH8" s="16" t="s">
        <v>77</v>
      </c>
      <c r="EI8" s="16" t="s">
        <v>78</v>
      </c>
      <c r="EJ8" s="16" t="s">
        <v>79</v>
      </c>
      <c r="EK8" s="16" t="s">
        <v>80</v>
      </c>
      <c r="EL8" s="16" t="s">
        <v>81</v>
      </c>
      <c r="EM8" s="16" t="s">
        <v>82</v>
      </c>
      <c r="EN8" s="80"/>
      <c r="EO8" s="16" t="s">
        <v>71</v>
      </c>
      <c r="EP8" s="16" t="s">
        <v>72</v>
      </c>
      <c r="EQ8" s="16" t="s">
        <v>73</v>
      </c>
      <c r="ER8" s="16" t="s">
        <v>74</v>
      </c>
      <c r="ES8" s="16" t="s">
        <v>75</v>
      </c>
      <c r="ET8" s="16" t="s">
        <v>76</v>
      </c>
      <c r="EU8" s="16" t="s">
        <v>77</v>
      </c>
      <c r="EV8" s="16" t="s">
        <v>78</v>
      </c>
      <c r="EW8" s="16" t="s">
        <v>79</v>
      </c>
      <c r="EX8" s="16" t="s">
        <v>80</v>
      </c>
      <c r="EY8" s="16" t="s">
        <v>81</v>
      </c>
      <c r="EZ8" s="16" t="s">
        <v>82</v>
      </c>
      <c r="FA8" s="80"/>
      <c r="FB8" s="16" t="s">
        <v>71</v>
      </c>
      <c r="FC8" s="16" t="s">
        <v>72</v>
      </c>
      <c r="FD8" s="16" t="s">
        <v>73</v>
      </c>
      <c r="FE8" s="16" t="s">
        <v>74</v>
      </c>
      <c r="FF8" s="16" t="s">
        <v>75</v>
      </c>
      <c r="FG8" s="16" t="s">
        <v>76</v>
      </c>
      <c r="FH8" s="16" t="s">
        <v>77</v>
      </c>
      <c r="FI8" s="16" t="s">
        <v>78</v>
      </c>
      <c r="FJ8" s="16" t="s">
        <v>79</v>
      </c>
      <c r="FK8" s="16" t="s">
        <v>80</v>
      </c>
      <c r="FL8" s="16" t="s">
        <v>81</v>
      </c>
      <c r="FM8" s="16" t="s">
        <v>82</v>
      </c>
      <c r="FN8" s="80"/>
      <c r="FO8" s="16" t="s">
        <v>71</v>
      </c>
      <c r="FP8" s="16" t="s">
        <v>72</v>
      </c>
      <c r="FQ8" s="16" t="s">
        <v>73</v>
      </c>
      <c r="FR8" s="16" t="s">
        <v>74</v>
      </c>
      <c r="FS8" s="16" t="s">
        <v>75</v>
      </c>
      <c r="FT8" s="16" t="s">
        <v>76</v>
      </c>
      <c r="FU8" s="16" t="s">
        <v>77</v>
      </c>
      <c r="FV8" s="16" t="s">
        <v>78</v>
      </c>
      <c r="FW8" s="16" t="s">
        <v>79</v>
      </c>
      <c r="FX8" s="16" t="s">
        <v>80</v>
      </c>
      <c r="FY8" s="16" t="s">
        <v>81</v>
      </c>
      <c r="FZ8" s="16" t="s">
        <v>82</v>
      </c>
      <c r="GA8" s="80"/>
      <c r="GB8" s="16" t="s">
        <v>71</v>
      </c>
      <c r="GC8" s="16" t="s">
        <v>72</v>
      </c>
      <c r="GD8" s="16" t="s">
        <v>73</v>
      </c>
      <c r="GE8" s="16" t="s">
        <v>74</v>
      </c>
      <c r="GF8" s="16" t="s">
        <v>75</v>
      </c>
      <c r="GG8" s="16" t="s">
        <v>76</v>
      </c>
      <c r="GH8" s="16" t="s">
        <v>77</v>
      </c>
      <c r="GI8" s="16" t="s">
        <v>78</v>
      </c>
      <c r="GJ8" s="16" t="s">
        <v>79</v>
      </c>
      <c r="GK8" s="16" t="s">
        <v>80</v>
      </c>
      <c r="GL8" s="16" t="s">
        <v>81</v>
      </c>
      <c r="GM8" s="16" t="s">
        <v>82</v>
      </c>
      <c r="GN8" s="80"/>
      <c r="GO8" s="16" t="s">
        <v>71</v>
      </c>
      <c r="GP8" s="16" t="s">
        <v>72</v>
      </c>
      <c r="GQ8" s="16" t="s">
        <v>73</v>
      </c>
      <c r="GR8" s="16" t="s">
        <v>74</v>
      </c>
      <c r="GS8" s="16" t="s">
        <v>75</v>
      </c>
      <c r="GT8" s="16" t="s">
        <v>76</v>
      </c>
      <c r="GU8" s="16" t="s">
        <v>77</v>
      </c>
      <c r="GV8" s="16" t="s">
        <v>78</v>
      </c>
      <c r="GW8" s="16" t="s">
        <v>79</v>
      </c>
      <c r="GX8" s="16" t="s">
        <v>80</v>
      </c>
      <c r="GY8" s="16" t="s">
        <v>81</v>
      </c>
      <c r="GZ8" s="16" t="s">
        <v>82</v>
      </c>
      <c r="HA8" s="80"/>
      <c r="HB8" s="16" t="s">
        <v>71</v>
      </c>
      <c r="HC8" s="16" t="s">
        <v>72</v>
      </c>
      <c r="HD8" s="16" t="s">
        <v>73</v>
      </c>
      <c r="HE8" s="16" t="s">
        <v>74</v>
      </c>
      <c r="HF8" s="16" t="s">
        <v>75</v>
      </c>
      <c r="HG8" s="16" t="s">
        <v>76</v>
      </c>
      <c r="HH8" s="16" t="s">
        <v>77</v>
      </c>
      <c r="HI8" s="16" t="s">
        <v>78</v>
      </c>
      <c r="HJ8" s="16" t="s">
        <v>79</v>
      </c>
      <c r="HK8" s="16" t="s">
        <v>80</v>
      </c>
      <c r="HL8" s="16" t="s">
        <v>81</v>
      </c>
      <c r="HM8" s="16" t="s">
        <v>82</v>
      </c>
      <c r="HN8" s="80"/>
      <c r="HO8" s="16" t="s">
        <v>71</v>
      </c>
      <c r="HP8" s="16" t="s">
        <v>72</v>
      </c>
      <c r="HQ8" s="16" t="s">
        <v>73</v>
      </c>
      <c r="HR8" s="16" t="s">
        <v>74</v>
      </c>
      <c r="HS8" s="16" t="s">
        <v>75</v>
      </c>
      <c r="HT8" s="16" t="s">
        <v>76</v>
      </c>
      <c r="HU8" s="16" t="s">
        <v>77</v>
      </c>
      <c r="HV8" s="16" t="s">
        <v>78</v>
      </c>
      <c r="HW8" s="16" t="s">
        <v>79</v>
      </c>
      <c r="HX8" s="16" t="s">
        <v>80</v>
      </c>
      <c r="HY8" s="16" t="s">
        <v>81</v>
      </c>
      <c r="HZ8" s="16" t="s">
        <v>82</v>
      </c>
      <c r="IA8" s="80"/>
      <c r="IB8" s="16" t="s">
        <v>71</v>
      </c>
      <c r="IC8" s="16" t="s">
        <v>72</v>
      </c>
      <c r="ID8" s="16" t="s">
        <v>73</v>
      </c>
      <c r="IE8" s="16" t="s">
        <v>74</v>
      </c>
      <c r="IF8" s="16" t="s">
        <v>75</v>
      </c>
      <c r="IG8" s="16" t="s">
        <v>76</v>
      </c>
      <c r="IH8" s="16" t="s">
        <v>77</v>
      </c>
      <c r="II8" s="16" t="s">
        <v>78</v>
      </c>
      <c r="IJ8" s="16" t="s">
        <v>79</v>
      </c>
      <c r="IK8" s="16" t="s">
        <v>80</v>
      </c>
      <c r="IL8" s="16" t="s">
        <v>81</v>
      </c>
      <c r="IM8" s="16" t="s">
        <v>82</v>
      </c>
      <c r="IN8" s="80"/>
      <c r="IO8" s="56" t="s">
        <v>71</v>
      </c>
      <c r="IP8" s="56" t="s">
        <v>72</v>
      </c>
      <c r="IQ8" s="56" t="s">
        <v>73</v>
      </c>
      <c r="IR8" s="56" t="s">
        <v>74</v>
      </c>
      <c r="IS8" s="56" t="s">
        <v>75</v>
      </c>
      <c r="IT8" s="56" t="s">
        <v>76</v>
      </c>
      <c r="IU8" s="56" t="s">
        <v>77</v>
      </c>
      <c r="IV8" s="56" t="s">
        <v>78</v>
      </c>
      <c r="IW8" s="56" t="s">
        <v>79</v>
      </c>
      <c r="IX8" s="56" t="s">
        <v>80</v>
      </c>
      <c r="IY8" s="56" t="s">
        <v>81</v>
      </c>
      <c r="IZ8" s="56" t="s">
        <v>82</v>
      </c>
      <c r="JA8" s="80"/>
      <c r="JB8" s="16" t="s">
        <v>71</v>
      </c>
      <c r="JC8" s="16" t="s">
        <v>72</v>
      </c>
      <c r="JD8" s="16" t="s">
        <v>73</v>
      </c>
      <c r="JE8" s="16" t="s">
        <v>74</v>
      </c>
      <c r="JF8" s="16" t="s">
        <v>75</v>
      </c>
      <c r="JG8" s="16" t="s">
        <v>76</v>
      </c>
      <c r="JH8" s="16" t="s">
        <v>77</v>
      </c>
      <c r="JI8" s="16" t="s">
        <v>78</v>
      </c>
      <c r="JJ8" s="16" t="s">
        <v>79</v>
      </c>
      <c r="JK8" s="16" t="s">
        <v>80</v>
      </c>
      <c r="JL8" s="16" t="s">
        <v>81</v>
      </c>
      <c r="JM8" s="16" t="s">
        <v>82</v>
      </c>
      <c r="JN8" s="80"/>
      <c r="JO8" s="16" t="s">
        <v>71</v>
      </c>
      <c r="JP8" s="16" t="s">
        <v>72</v>
      </c>
      <c r="JQ8" s="16" t="s">
        <v>73</v>
      </c>
      <c r="JR8" s="16" t="s">
        <v>74</v>
      </c>
      <c r="JS8" s="16" t="s">
        <v>75</v>
      </c>
      <c r="JT8" s="16" t="s">
        <v>76</v>
      </c>
      <c r="JU8" s="16" t="s">
        <v>77</v>
      </c>
      <c r="JV8" s="16" t="s">
        <v>78</v>
      </c>
      <c r="JW8" s="16" t="s">
        <v>79</v>
      </c>
      <c r="JX8" s="16" t="s">
        <v>80</v>
      </c>
      <c r="JY8" s="16" t="s">
        <v>81</v>
      </c>
      <c r="JZ8" s="16" t="s">
        <v>82</v>
      </c>
      <c r="KA8" s="80"/>
      <c r="KB8" s="16" t="s">
        <v>71</v>
      </c>
      <c r="KC8" s="16" t="s">
        <v>72</v>
      </c>
      <c r="KD8" s="16" t="s">
        <v>73</v>
      </c>
      <c r="KE8" s="16" t="s">
        <v>74</v>
      </c>
      <c r="KF8" s="16" t="s">
        <v>75</v>
      </c>
      <c r="KG8" s="16" t="s">
        <v>76</v>
      </c>
      <c r="KH8" s="16" t="s">
        <v>77</v>
      </c>
      <c r="KI8" s="16" t="s">
        <v>78</v>
      </c>
      <c r="KJ8" s="16" t="s">
        <v>79</v>
      </c>
      <c r="KK8" s="16" t="s">
        <v>80</v>
      </c>
      <c r="KL8" s="16" t="s">
        <v>81</v>
      </c>
      <c r="KM8" s="16" t="s">
        <v>82</v>
      </c>
      <c r="KN8" s="80"/>
      <c r="KO8" s="16" t="s">
        <v>71</v>
      </c>
      <c r="KP8" s="16" t="s">
        <v>72</v>
      </c>
      <c r="KQ8" s="16" t="s">
        <v>73</v>
      </c>
      <c r="KR8" s="16" t="s">
        <v>74</v>
      </c>
      <c r="KS8" s="16" t="s">
        <v>75</v>
      </c>
      <c r="KT8" s="16" t="s">
        <v>76</v>
      </c>
      <c r="KU8" s="16" t="s">
        <v>77</v>
      </c>
      <c r="KV8" s="16" t="s">
        <v>78</v>
      </c>
      <c r="KW8" s="16" t="s">
        <v>79</v>
      </c>
      <c r="KX8" s="16" t="s">
        <v>80</v>
      </c>
      <c r="KY8" s="16" t="s">
        <v>81</v>
      </c>
      <c r="KZ8" s="16" t="s">
        <v>82</v>
      </c>
      <c r="LA8" s="80"/>
    </row>
    <row r="9" spans="1:313">
      <c r="A9" s="17" t="s">
        <v>85</v>
      </c>
      <c r="B9" s="18">
        <v>198591</v>
      </c>
      <c r="C9" s="18">
        <v>180848</v>
      </c>
      <c r="D9" s="18">
        <v>205884</v>
      </c>
      <c r="E9" s="18">
        <v>193241</v>
      </c>
      <c r="F9" s="18">
        <v>208847</v>
      </c>
      <c r="G9" s="18">
        <v>195816</v>
      </c>
      <c r="H9" s="18">
        <v>234970</v>
      </c>
      <c r="I9" s="18">
        <v>262023</v>
      </c>
      <c r="J9" s="18">
        <v>206236</v>
      </c>
      <c r="K9" s="18">
        <v>223313</v>
      </c>
      <c r="L9" s="18">
        <v>202207</v>
      </c>
      <c r="M9" s="18">
        <v>192712</v>
      </c>
      <c r="N9" s="18">
        <f>SUM(B9:M9)</f>
        <v>2504688</v>
      </c>
      <c r="O9" s="18">
        <v>179765</v>
      </c>
      <c r="P9" s="18">
        <v>171009</v>
      </c>
      <c r="Q9" s="18">
        <v>200776</v>
      </c>
      <c r="R9" s="18">
        <v>195653</v>
      </c>
      <c r="S9" s="18">
        <v>219788</v>
      </c>
      <c r="T9" s="18">
        <v>204398</v>
      </c>
      <c r="U9" s="18">
        <v>249316</v>
      </c>
      <c r="V9" s="18">
        <v>268244</v>
      </c>
      <c r="W9" s="18">
        <v>223936</v>
      </c>
      <c r="X9" s="18">
        <v>241953</v>
      </c>
      <c r="Y9" s="18">
        <v>225363</v>
      </c>
      <c r="Z9" s="18">
        <v>214719</v>
      </c>
      <c r="AA9" s="18">
        <f>SUM(O9:Z9)</f>
        <v>2594920</v>
      </c>
      <c r="AB9" s="18">
        <v>208300</v>
      </c>
      <c r="AC9" s="18">
        <v>217437</v>
      </c>
      <c r="AD9" s="18">
        <v>230631</v>
      </c>
      <c r="AE9" s="18">
        <v>233165</v>
      </c>
      <c r="AF9" s="18">
        <v>236499</v>
      </c>
      <c r="AG9" s="18">
        <v>227873</v>
      </c>
      <c r="AH9" s="18">
        <v>230176</v>
      </c>
      <c r="AI9" s="18">
        <v>292640</v>
      </c>
      <c r="AJ9" s="18">
        <v>244917</v>
      </c>
      <c r="AK9" s="18">
        <v>254428</v>
      </c>
      <c r="AL9" s="18">
        <v>222785</v>
      </c>
      <c r="AM9" s="18">
        <v>217161</v>
      </c>
      <c r="AN9" s="18">
        <f>SUM(AB9:AM9)</f>
        <v>2816012</v>
      </c>
      <c r="AO9" s="18">
        <v>228598</v>
      </c>
      <c r="AP9" s="18">
        <v>215718</v>
      </c>
      <c r="AQ9" s="18">
        <v>260773</v>
      </c>
      <c r="AR9" s="18">
        <v>231172</v>
      </c>
      <c r="AS9" s="18">
        <v>252579</v>
      </c>
      <c r="AT9" s="18">
        <v>252826</v>
      </c>
      <c r="AU9" s="18">
        <v>311404</v>
      </c>
      <c r="AV9" s="18">
        <v>325827</v>
      </c>
      <c r="AW9" s="18">
        <v>269816</v>
      </c>
      <c r="AX9" s="18">
        <v>275993</v>
      </c>
      <c r="AY9" s="18">
        <v>251353.4</v>
      </c>
      <c r="AZ9" s="18">
        <v>227218</v>
      </c>
      <c r="BA9" s="18">
        <f>SUM(AO9:AZ9)</f>
        <v>3103277.4</v>
      </c>
      <c r="BB9" s="18">
        <v>232083</v>
      </c>
      <c r="BC9" s="18">
        <v>220355</v>
      </c>
      <c r="BD9" s="18">
        <v>249750</v>
      </c>
      <c r="BE9" s="18">
        <v>255475</v>
      </c>
      <c r="BF9" s="18">
        <v>251027</v>
      </c>
      <c r="BG9" s="18">
        <v>259879</v>
      </c>
      <c r="BH9" s="18">
        <v>322512</v>
      </c>
      <c r="BI9" s="18">
        <v>347402</v>
      </c>
      <c r="BJ9" s="18">
        <v>296066</v>
      </c>
      <c r="BK9" s="18">
        <v>337467</v>
      </c>
      <c r="BL9" s="18">
        <v>293498</v>
      </c>
      <c r="BM9" s="18">
        <v>214946</v>
      </c>
      <c r="BN9" s="18">
        <f>SUM(BB9:BM9)</f>
        <v>3280460</v>
      </c>
      <c r="BO9" s="18">
        <v>197217</v>
      </c>
      <c r="BP9" s="18">
        <v>188437</v>
      </c>
      <c r="BQ9" s="18">
        <v>215424</v>
      </c>
      <c r="BR9" s="18">
        <v>227343</v>
      </c>
      <c r="BS9" s="18">
        <v>239009</v>
      </c>
      <c r="BT9" s="18">
        <v>232047</v>
      </c>
      <c r="BU9" s="18">
        <v>283021</v>
      </c>
      <c r="BV9" s="18">
        <v>296027</v>
      </c>
      <c r="BW9" s="18">
        <v>258788</v>
      </c>
      <c r="BX9" s="18">
        <v>277666</v>
      </c>
      <c r="BY9" s="18">
        <v>251899</v>
      </c>
      <c r="BZ9" s="18">
        <v>225975</v>
      </c>
      <c r="CA9" s="18">
        <f>SUM(BO9:BZ9)</f>
        <v>2892853</v>
      </c>
      <c r="CB9" s="18">
        <v>233090</v>
      </c>
      <c r="CC9" s="18">
        <v>225495</v>
      </c>
      <c r="CD9" s="18">
        <v>242725</v>
      </c>
      <c r="CE9" s="18">
        <v>227822</v>
      </c>
      <c r="CF9" s="18">
        <v>248973</v>
      </c>
      <c r="CG9" s="18">
        <v>236979</v>
      </c>
      <c r="CH9" s="18">
        <v>277874.59999999998</v>
      </c>
      <c r="CI9" s="18">
        <v>296896</v>
      </c>
      <c r="CJ9" s="18">
        <v>254188</v>
      </c>
      <c r="CK9" s="18">
        <v>276572</v>
      </c>
      <c r="CL9" s="18">
        <v>210454</v>
      </c>
      <c r="CM9" s="18">
        <v>193892</v>
      </c>
      <c r="CN9" s="18">
        <f>SUM(CB9:CM9)</f>
        <v>2924960.6</v>
      </c>
      <c r="CO9" s="18">
        <v>203286</v>
      </c>
      <c r="CP9" s="18">
        <v>177599</v>
      </c>
      <c r="CQ9" s="18">
        <v>201893</v>
      </c>
      <c r="CR9" s="18">
        <v>227070</v>
      </c>
      <c r="CS9" s="18">
        <v>225520</v>
      </c>
      <c r="CT9" s="18">
        <v>226360</v>
      </c>
      <c r="CU9" s="18">
        <v>255360</v>
      </c>
      <c r="CV9" s="18">
        <v>252496</v>
      </c>
      <c r="CW9" s="18">
        <v>235504</v>
      </c>
      <c r="CX9" s="18">
        <v>252682</v>
      </c>
      <c r="CY9" s="18">
        <v>241110</v>
      </c>
      <c r="CZ9" s="18">
        <v>224357</v>
      </c>
      <c r="DA9" s="18">
        <f>SUM(CO9:CZ9)</f>
        <v>2723237</v>
      </c>
      <c r="DB9" s="18">
        <v>245392</v>
      </c>
      <c r="DC9" s="18">
        <v>202207</v>
      </c>
      <c r="DD9" s="18">
        <v>217685</v>
      </c>
      <c r="DE9" s="18">
        <v>246495</v>
      </c>
      <c r="DF9" s="18">
        <v>286971</v>
      </c>
      <c r="DG9" s="18">
        <v>276255</v>
      </c>
      <c r="DH9" s="18">
        <v>318483</v>
      </c>
      <c r="DI9" s="18">
        <v>331486</v>
      </c>
      <c r="DJ9" s="18">
        <v>293975</v>
      </c>
      <c r="DK9" s="18">
        <v>327177</v>
      </c>
      <c r="DL9" s="18">
        <v>285842</v>
      </c>
      <c r="DM9" s="18">
        <v>272426</v>
      </c>
      <c r="DN9" s="18">
        <f>SUM(DB9:DM9)</f>
        <v>3304394</v>
      </c>
      <c r="DO9" s="18">
        <v>138289</v>
      </c>
      <c r="DP9" s="18">
        <v>122265</v>
      </c>
      <c r="DQ9" s="18">
        <v>141847</v>
      </c>
      <c r="DR9" s="18">
        <v>149108</v>
      </c>
      <c r="DS9" s="18">
        <v>161801</v>
      </c>
      <c r="DT9" s="18">
        <v>157515</v>
      </c>
      <c r="DU9" s="18">
        <v>197855</v>
      </c>
      <c r="DV9" s="18">
        <v>202593</v>
      </c>
      <c r="DW9" s="18">
        <v>161554</v>
      </c>
      <c r="DX9" s="18">
        <v>185985</v>
      </c>
      <c r="DY9" s="18">
        <v>154749</v>
      </c>
      <c r="DZ9" s="18">
        <v>141377</v>
      </c>
      <c r="EA9" s="18">
        <f>SUM(DO9:DZ9)</f>
        <v>1914938</v>
      </c>
      <c r="EB9" s="18">
        <v>154422</v>
      </c>
      <c r="EC9" s="18">
        <v>137010</v>
      </c>
      <c r="ED9" s="18">
        <v>154413</v>
      </c>
      <c r="EE9" s="18">
        <v>177148</v>
      </c>
      <c r="EF9" s="18">
        <v>179348</v>
      </c>
      <c r="EG9" s="18">
        <v>182924</v>
      </c>
      <c r="EH9" s="18">
        <v>215043</v>
      </c>
      <c r="EI9" s="18">
        <v>223126</v>
      </c>
      <c r="EJ9" s="18">
        <v>202887</v>
      </c>
      <c r="EK9" s="18">
        <v>226466</v>
      </c>
      <c r="EL9" s="18">
        <v>194812</v>
      </c>
      <c r="EM9" s="18">
        <v>179728</v>
      </c>
      <c r="EN9" s="18">
        <f>SUM(EB9:EM9)</f>
        <v>2227327</v>
      </c>
      <c r="EO9" s="18">
        <v>185974</v>
      </c>
      <c r="EP9" s="18">
        <v>177311</v>
      </c>
      <c r="EQ9" s="18">
        <v>198510</v>
      </c>
      <c r="ER9" s="18">
        <v>198365</v>
      </c>
      <c r="ES9" s="18">
        <v>229580</v>
      </c>
      <c r="ET9" s="18">
        <v>213757</v>
      </c>
      <c r="EU9" s="18">
        <v>251953</v>
      </c>
      <c r="EV9" s="18">
        <v>265483</v>
      </c>
      <c r="EW9" s="18">
        <v>229497</v>
      </c>
      <c r="EX9" s="18">
        <v>258207</v>
      </c>
      <c r="EY9" s="18">
        <v>211732</v>
      </c>
      <c r="EZ9" s="18">
        <v>199124</v>
      </c>
      <c r="FA9" s="18">
        <f>SUM(EO9:EZ9)</f>
        <v>2619493</v>
      </c>
      <c r="FB9" s="18">
        <v>200447</v>
      </c>
      <c r="FC9" s="18">
        <v>178997</v>
      </c>
      <c r="FD9" s="18">
        <v>204240</v>
      </c>
      <c r="FE9" s="18">
        <v>224283</v>
      </c>
      <c r="FF9" s="18">
        <v>239950</v>
      </c>
      <c r="FG9" s="18">
        <v>221343</v>
      </c>
      <c r="FH9" s="18">
        <v>263015</v>
      </c>
      <c r="FI9" s="18">
        <v>282996</v>
      </c>
      <c r="FJ9" s="18">
        <v>254686</v>
      </c>
      <c r="FK9" s="18">
        <v>271123</v>
      </c>
      <c r="FL9" s="18">
        <v>237145</v>
      </c>
      <c r="FM9" s="18">
        <v>222358</v>
      </c>
      <c r="FN9" s="18">
        <f>SUM(FB9:FM9)</f>
        <v>2800583</v>
      </c>
      <c r="FO9" s="18">
        <v>233998</v>
      </c>
      <c r="FP9" s="18">
        <v>214169</v>
      </c>
      <c r="FQ9" s="18">
        <v>230325</v>
      </c>
      <c r="FR9" s="18">
        <v>246636</v>
      </c>
      <c r="FS9" s="18">
        <v>273875</v>
      </c>
      <c r="FT9" s="18">
        <v>256361</v>
      </c>
      <c r="FU9" s="18">
        <v>313433</v>
      </c>
      <c r="FV9" s="18">
        <v>336027</v>
      </c>
      <c r="FW9" s="18">
        <v>295404</v>
      </c>
      <c r="FX9" s="18">
        <v>315097</v>
      </c>
      <c r="FY9" s="18">
        <v>269802</v>
      </c>
      <c r="FZ9" s="18">
        <v>255241</v>
      </c>
      <c r="GA9" s="18">
        <f>SUM(FO9:FZ9)</f>
        <v>3240368</v>
      </c>
      <c r="GB9" s="18">
        <v>261247</v>
      </c>
      <c r="GC9" s="18">
        <v>251067</v>
      </c>
      <c r="GD9" s="18">
        <v>280445</v>
      </c>
      <c r="GE9" s="18">
        <v>255957</v>
      </c>
      <c r="GF9" s="18">
        <v>316439</v>
      </c>
      <c r="GG9" s="18">
        <v>293893</v>
      </c>
      <c r="GH9" s="18">
        <v>349120</v>
      </c>
      <c r="GI9" s="18">
        <v>366044</v>
      </c>
      <c r="GJ9" s="18">
        <v>313673</v>
      </c>
      <c r="GK9" s="18">
        <v>337447</v>
      </c>
      <c r="GL9" s="18">
        <v>294769</v>
      </c>
      <c r="GM9" s="18">
        <v>265566</v>
      </c>
      <c r="GN9" s="18">
        <f>SUM(GB9:GM9)</f>
        <v>3585667</v>
      </c>
      <c r="GO9" s="18">
        <v>294801</v>
      </c>
      <c r="GP9" s="18">
        <v>265471</v>
      </c>
      <c r="GQ9" s="18">
        <v>291105</v>
      </c>
      <c r="GR9" s="18">
        <v>310901</v>
      </c>
      <c r="GS9" s="18">
        <v>319833</v>
      </c>
      <c r="GT9" s="18">
        <v>324875</v>
      </c>
      <c r="GU9" s="18">
        <v>394038</v>
      </c>
      <c r="GV9" s="18">
        <v>411279</v>
      </c>
      <c r="GW9" s="18">
        <v>359366</v>
      </c>
      <c r="GX9" s="18">
        <v>376774</v>
      </c>
      <c r="GY9" s="18">
        <v>317495</v>
      </c>
      <c r="GZ9" s="18">
        <v>303442</v>
      </c>
      <c r="HA9" s="18">
        <f>SUM(GO9:GZ9)</f>
        <v>3969380</v>
      </c>
      <c r="HB9" s="18">
        <v>327877</v>
      </c>
      <c r="HC9" s="18">
        <v>304130</v>
      </c>
      <c r="HD9" s="18">
        <v>325998</v>
      </c>
      <c r="HE9" s="18">
        <v>331608</v>
      </c>
      <c r="HF9" s="18">
        <v>382096</v>
      </c>
      <c r="HG9" s="18">
        <v>361629</v>
      </c>
      <c r="HH9" s="18">
        <v>446917</v>
      </c>
      <c r="HI9" s="18">
        <v>464314</v>
      </c>
      <c r="HJ9" s="18">
        <v>403145</v>
      </c>
      <c r="HK9" s="18">
        <v>402068</v>
      </c>
      <c r="HL9" s="18">
        <v>348534</v>
      </c>
      <c r="HM9" s="18">
        <v>319950</v>
      </c>
      <c r="HN9" s="18">
        <f>SUM(HB9:HM9)</f>
        <v>4418266</v>
      </c>
      <c r="HO9" s="18">
        <v>340841</v>
      </c>
      <c r="HP9" s="18">
        <v>314664</v>
      </c>
      <c r="HQ9" s="18">
        <v>336722</v>
      </c>
      <c r="HR9" s="18">
        <v>372722</v>
      </c>
      <c r="HS9" s="18">
        <v>406142</v>
      </c>
      <c r="HT9" s="18">
        <v>380309</v>
      </c>
      <c r="HU9" s="18">
        <v>446624</v>
      </c>
      <c r="HV9" s="18">
        <v>458632</v>
      </c>
      <c r="HW9" s="18">
        <v>409638</v>
      </c>
      <c r="HX9" s="18">
        <v>407023</v>
      </c>
      <c r="HY9" s="18">
        <v>375503</v>
      </c>
      <c r="HZ9" s="18">
        <v>367105</v>
      </c>
      <c r="IA9" s="18">
        <f>SUM(HO9:HZ9)</f>
        <v>4615925</v>
      </c>
      <c r="IB9" s="18">
        <v>384674</v>
      </c>
      <c r="IC9" s="18">
        <v>367234</v>
      </c>
      <c r="ID9" s="18">
        <v>184662</v>
      </c>
      <c r="IE9" s="18">
        <v>4961</v>
      </c>
      <c r="IF9" s="18">
        <v>2352</v>
      </c>
      <c r="IG9" s="18">
        <v>1502</v>
      </c>
      <c r="IH9" s="18">
        <v>22654</v>
      </c>
      <c r="II9" s="18">
        <v>10002</v>
      </c>
      <c r="IJ9" s="18">
        <v>11786</v>
      </c>
      <c r="IK9" s="18">
        <v>57341</v>
      </c>
      <c r="IL9" s="18">
        <v>84598</v>
      </c>
      <c r="IM9" s="18">
        <v>125369</v>
      </c>
      <c r="IN9" s="18">
        <f>SUM(IB9:IM9)</f>
        <v>1257135</v>
      </c>
      <c r="IO9" s="18">
        <v>129024</v>
      </c>
      <c r="IP9" s="18">
        <v>42185</v>
      </c>
      <c r="IQ9" s="18">
        <v>89090</v>
      </c>
      <c r="IR9" s="18">
        <v>97175</v>
      </c>
      <c r="IS9" s="18">
        <v>134590</v>
      </c>
      <c r="IT9" s="18">
        <v>156260</v>
      </c>
      <c r="IU9" s="18">
        <v>208333</v>
      </c>
      <c r="IV9" s="18">
        <v>229271</v>
      </c>
      <c r="IW9" s="18">
        <v>228289</v>
      </c>
      <c r="IX9" s="18">
        <v>258947</v>
      </c>
      <c r="IY9" s="18">
        <v>245103</v>
      </c>
      <c r="IZ9" s="18">
        <v>243002</v>
      </c>
      <c r="JA9" s="18">
        <f>SUM(IO9:IZ9)</f>
        <v>2061269</v>
      </c>
      <c r="JB9" s="18">
        <v>236350</v>
      </c>
      <c r="JC9" s="18">
        <v>201249</v>
      </c>
      <c r="JD9" s="18">
        <v>245442</v>
      </c>
      <c r="JE9" s="18">
        <v>256799</v>
      </c>
      <c r="JF9" s="18">
        <v>294310</v>
      </c>
      <c r="JG9" s="18">
        <v>297584</v>
      </c>
      <c r="JH9" s="18">
        <v>345186</v>
      </c>
      <c r="JI9" s="18">
        <v>379015</v>
      </c>
      <c r="JJ9" s="18">
        <v>357470</v>
      </c>
      <c r="JK9" s="18">
        <v>367466</v>
      </c>
      <c r="JL9" s="18">
        <v>308028</v>
      </c>
      <c r="JM9" s="18">
        <v>269563</v>
      </c>
      <c r="JN9" s="18">
        <f>SUM(JB9:JM9)</f>
        <v>3558462</v>
      </c>
      <c r="JO9" s="18">
        <v>225874</v>
      </c>
      <c r="JP9" s="18">
        <v>186262</v>
      </c>
      <c r="JQ9" s="18">
        <v>221314</v>
      </c>
      <c r="JR9" s="18">
        <v>268208</v>
      </c>
      <c r="JS9" s="18">
        <v>296239</v>
      </c>
      <c r="JT9" s="18">
        <v>302303</v>
      </c>
      <c r="JU9" s="18">
        <v>369851</v>
      </c>
      <c r="JV9" s="18">
        <v>378574</v>
      </c>
      <c r="JW9" s="18">
        <v>331220</v>
      </c>
      <c r="JX9" s="18">
        <v>363723</v>
      </c>
      <c r="JY9" s="18">
        <v>338786</v>
      </c>
      <c r="JZ9" s="18">
        <v>335257</v>
      </c>
      <c r="KA9" s="18">
        <f>SUM(JO9:JZ9)</f>
        <v>3617611</v>
      </c>
      <c r="KB9" s="18">
        <v>359249</v>
      </c>
      <c r="KC9" s="18">
        <v>293155</v>
      </c>
      <c r="KD9" s="18">
        <v>335640</v>
      </c>
      <c r="KE9" s="18">
        <v>341627</v>
      </c>
      <c r="KF9" s="18">
        <v>398980</v>
      </c>
      <c r="KG9" s="18">
        <v>375365</v>
      </c>
      <c r="KH9" s="18">
        <v>447238</v>
      </c>
      <c r="KI9" s="18">
        <v>461893</v>
      </c>
      <c r="KJ9" s="18">
        <v>421527</v>
      </c>
      <c r="KK9" s="18">
        <v>454329</v>
      </c>
      <c r="KL9" s="18">
        <v>391205</v>
      </c>
      <c r="KM9" s="18">
        <v>364999</v>
      </c>
      <c r="KN9" s="18">
        <f>SUM(KB9:KM9)</f>
        <v>4645207</v>
      </c>
      <c r="KO9" s="18">
        <v>392056</v>
      </c>
      <c r="KP9" s="18">
        <v>325091</v>
      </c>
      <c r="KQ9" s="18">
        <v>366098</v>
      </c>
      <c r="KR9" s="18">
        <v>407029</v>
      </c>
      <c r="KS9" s="18">
        <v>437647</v>
      </c>
      <c r="KT9" s="18">
        <v>409156</v>
      </c>
      <c r="KU9" s="18">
        <v>496084</v>
      </c>
      <c r="KV9" s="18">
        <v>511795</v>
      </c>
      <c r="KW9" s="18">
        <v>348170</v>
      </c>
      <c r="KX9" s="18">
        <v>443331</v>
      </c>
      <c r="KY9" s="18">
        <v>392522</v>
      </c>
      <c r="KZ9" s="18"/>
      <c r="LA9" s="18">
        <f>SUM(KO9:KZ9)</f>
        <v>4528979</v>
      </c>
    </row>
    <row r="10" spans="1:313">
      <c r="A10" s="17" t="s">
        <v>86</v>
      </c>
      <c r="B10" s="18">
        <v>1280</v>
      </c>
      <c r="C10" s="18">
        <v>1488</v>
      </c>
      <c r="D10" s="18">
        <v>1386</v>
      </c>
      <c r="E10" s="18">
        <v>1318</v>
      </c>
      <c r="F10" s="18">
        <v>1031</v>
      </c>
      <c r="G10" s="18">
        <v>1313</v>
      </c>
      <c r="H10" s="18">
        <v>1743</v>
      </c>
      <c r="I10" s="18">
        <v>1859</v>
      </c>
      <c r="J10" s="18">
        <v>1289</v>
      </c>
      <c r="K10" s="18">
        <v>1435</v>
      </c>
      <c r="L10" s="18">
        <v>1486</v>
      </c>
      <c r="M10" s="18">
        <v>1461</v>
      </c>
      <c r="N10" s="18">
        <f>SUM(B10:M10)</f>
        <v>17089</v>
      </c>
      <c r="O10" s="18">
        <v>2135</v>
      </c>
      <c r="P10" s="18">
        <v>1369</v>
      </c>
      <c r="Q10" s="18">
        <v>1916</v>
      </c>
      <c r="R10" s="18">
        <v>1834</v>
      </c>
      <c r="S10" s="18">
        <v>2009</v>
      </c>
      <c r="T10" s="18">
        <v>1464</v>
      </c>
      <c r="U10" s="18">
        <v>2812</v>
      </c>
      <c r="V10" s="18">
        <v>3141</v>
      </c>
      <c r="W10" s="18">
        <v>3069</v>
      </c>
      <c r="X10" s="18">
        <v>3027</v>
      </c>
      <c r="Y10" s="18">
        <v>2245</v>
      </c>
      <c r="Z10" s="18">
        <v>2260</v>
      </c>
      <c r="AA10" s="18">
        <f>SUM(O10:Z10)</f>
        <v>27281</v>
      </c>
      <c r="AB10" s="18">
        <v>2325</v>
      </c>
      <c r="AC10" s="18">
        <v>2292</v>
      </c>
      <c r="AD10" s="18">
        <v>2057</v>
      </c>
      <c r="AE10" s="18">
        <v>2502</v>
      </c>
      <c r="AF10" s="18">
        <v>2431</v>
      </c>
      <c r="AG10" s="18">
        <v>2235</v>
      </c>
      <c r="AH10" s="18">
        <v>3290</v>
      </c>
      <c r="AI10" s="18">
        <v>2223</v>
      </c>
      <c r="AJ10" s="18">
        <v>1809</v>
      </c>
      <c r="AK10" s="18">
        <v>2365</v>
      </c>
      <c r="AL10" s="18">
        <v>1902</v>
      </c>
      <c r="AM10" s="18">
        <v>1882</v>
      </c>
      <c r="AN10" s="18">
        <f>SUM(AB10:AM10)</f>
        <v>27313</v>
      </c>
      <c r="AO10" s="18">
        <v>2639</v>
      </c>
      <c r="AP10" s="18">
        <v>2454</v>
      </c>
      <c r="AQ10" s="18">
        <v>2269</v>
      </c>
      <c r="AR10" s="18">
        <v>1802</v>
      </c>
      <c r="AS10" s="18">
        <v>1338</v>
      </c>
      <c r="AT10" s="18">
        <v>1916</v>
      </c>
      <c r="AU10" s="18">
        <v>1573</v>
      </c>
      <c r="AV10" s="18">
        <v>1617</v>
      </c>
      <c r="AW10" s="18">
        <v>883</v>
      </c>
      <c r="AX10" s="18">
        <v>1197</v>
      </c>
      <c r="AY10" s="18">
        <v>1031</v>
      </c>
      <c r="AZ10" s="18">
        <v>816</v>
      </c>
      <c r="BA10" s="18">
        <f>SUM(AO10:AZ10)</f>
        <v>19535</v>
      </c>
      <c r="BB10" s="18">
        <v>1336</v>
      </c>
      <c r="BC10" s="18">
        <v>41</v>
      </c>
      <c r="BD10" s="18">
        <v>340</v>
      </c>
      <c r="BE10" s="18">
        <v>481</v>
      </c>
      <c r="BF10" s="18">
        <v>74</v>
      </c>
      <c r="BG10" s="18">
        <v>65</v>
      </c>
      <c r="BH10" s="18">
        <v>185</v>
      </c>
      <c r="BI10" s="18">
        <v>112</v>
      </c>
      <c r="BJ10" s="18">
        <v>66</v>
      </c>
      <c r="BK10" s="18">
        <v>70</v>
      </c>
      <c r="BL10" s="18">
        <v>310</v>
      </c>
      <c r="BM10" s="18">
        <v>162</v>
      </c>
      <c r="BN10" s="18">
        <f>SUM(BB10:BM10)</f>
        <v>3242</v>
      </c>
      <c r="BO10" s="18">
        <v>836</v>
      </c>
      <c r="BP10" s="18">
        <v>118</v>
      </c>
      <c r="BQ10" s="18">
        <v>334</v>
      </c>
      <c r="BR10" s="18">
        <v>290</v>
      </c>
      <c r="BS10" s="18">
        <v>97</v>
      </c>
      <c r="BT10" s="18">
        <v>123</v>
      </c>
      <c r="BU10" s="18">
        <v>67</v>
      </c>
      <c r="BV10" s="18">
        <v>67</v>
      </c>
      <c r="BW10" s="18">
        <v>170</v>
      </c>
      <c r="BX10" s="18">
        <v>68</v>
      </c>
      <c r="BY10" s="18">
        <v>374</v>
      </c>
      <c r="BZ10" s="18">
        <v>514</v>
      </c>
      <c r="CA10" s="18">
        <f>SUM(BO10:BZ10)</f>
        <v>3058</v>
      </c>
      <c r="CB10" s="18">
        <v>1285</v>
      </c>
      <c r="CC10" s="18">
        <v>2125</v>
      </c>
      <c r="CD10" s="18">
        <v>1913</v>
      </c>
      <c r="CE10" s="18">
        <v>1567</v>
      </c>
      <c r="CF10" s="18">
        <v>1829</v>
      </c>
      <c r="CG10" s="18">
        <v>2046</v>
      </c>
      <c r="CH10" s="18">
        <v>2450</v>
      </c>
      <c r="CI10" s="18">
        <v>2508</v>
      </c>
      <c r="CJ10" s="18">
        <v>1826</v>
      </c>
      <c r="CK10" s="18">
        <v>2138</v>
      </c>
      <c r="CL10" s="18">
        <v>2166</v>
      </c>
      <c r="CM10" s="18">
        <v>1219</v>
      </c>
      <c r="CN10" s="18">
        <f>SUM(CB10:CM10)</f>
        <v>23072</v>
      </c>
      <c r="CO10" s="18">
        <v>1679</v>
      </c>
      <c r="CP10" s="18">
        <v>1422</v>
      </c>
      <c r="CQ10" s="18">
        <v>1489</v>
      </c>
      <c r="CR10" s="18">
        <v>1765</v>
      </c>
      <c r="CS10" s="18">
        <v>1462</v>
      </c>
      <c r="CT10" s="18">
        <v>1659</v>
      </c>
      <c r="CU10" s="18">
        <v>2462</v>
      </c>
      <c r="CV10" s="18">
        <v>2348</v>
      </c>
      <c r="CW10" s="18">
        <v>1919</v>
      </c>
      <c r="CX10" s="18">
        <v>1876</v>
      </c>
      <c r="CY10" s="18">
        <v>2144</v>
      </c>
      <c r="CZ10" s="18">
        <v>2316</v>
      </c>
      <c r="DA10" s="18">
        <f>SUM(CO10:CZ10)</f>
        <v>22541</v>
      </c>
      <c r="DB10" s="18">
        <v>3079</v>
      </c>
      <c r="DC10" s="18">
        <v>1848</v>
      </c>
      <c r="DD10" s="18">
        <v>915</v>
      </c>
      <c r="DE10" s="18">
        <v>1860</v>
      </c>
      <c r="DF10" s="18">
        <v>1724</v>
      </c>
      <c r="DG10" s="18">
        <v>1382</v>
      </c>
      <c r="DH10" s="18">
        <v>2688</v>
      </c>
      <c r="DI10" s="18">
        <v>2465</v>
      </c>
      <c r="DJ10" s="18">
        <v>2293</v>
      </c>
      <c r="DK10" s="18">
        <v>2693</v>
      </c>
      <c r="DL10" s="18">
        <v>2630</v>
      </c>
      <c r="DM10" s="18">
        <v>3209</v>
      </c>
      <c r="DN10" s="18">
        <f>SUM(DB10:DM10)</f>
        <v>26786</v>
      </c>
      <c r="DO10" s="18">
        <v>2316</v>
      </c>
      <c r="DP10" s="18">
        <v>903</v>
      </c>
      <c r="DQ10" s="18">
        <v>1081</v>
      </c>
      <c r="DR10" s="18">
        <v>967</v>
      </c>
      <c r="DS10" s="18">
        <v>1757</v>
      </c>
      <c r="DT10" s="18">
        <v>2451</v>
      </c>
      <c r="DU10" s="18">
        <v>2350</v>
      </c>
      <c r="DV10" s="18">
        <v>1892</v>
      </c>
      <c r="DW10" s="18">
        <v>1637</v>
      </c>
      <c r="DX10" s="18">
        <v>1605</v>
      </c>
      <c r="DY10" s="18">
        <v>1414</v>
      </c>
      <c r="DZ10" s="18">
        <v>1691</v>
      </c>
      <c r="EA10" s="18">
        <f>SUM(DO10:DZ10)</f>
        <v>20064</v>
      </c>
      <c r="EB10" s="18">
        <v>2423</v>
      </c>
      <c r="EC10" s="18">
        <v>1800</v>
      </c>
      <c r="ED10" s="18">
        <v>1123</v>
      </c>
      <c r="EE10" s="18">
        <v>1054</v>
      </c>
      <c r="EF10" s="18">
        <v>26</v>
      </c>
      <c r="EG10" s="18">
        <v>165</v>
      </c>
      <c r="EH10" s="18">
        <v>33</v>
      </c>
      <c r="EI10" s="18">
        <v>726</v>
      </c>
      <c r="EJ10" s="18">
        <v>333</v>
      </c>
      <c r="EK10" s="18">
        <v>596</v>
      </c>
      <c r="EL10" s="18">
        <v>643</v>
      </c>
      <c r="EM10" s="18">
        <v>729</v>
      </c>
      <c r="EN10" s="18">
        <f>SUM(EB10:EM10)</f>
        <v>9651</v>
      </c>
      <c r="EO10" s="18">
        <v>946</v>
      </c>
      <c r="EP10" s="18">
        <v>1051</v>
      </c>
      <c r="EQ10" s="18">
        <v>1146</v>
      </c>
      <c r="ER10" s="18">
        <v>847</v>
      </c>
      <c r="ES10" s="18">
        <v>774</v>
      </c>
      <c r="ET10" s="18">
        <v>847</v>
      </c>
      <c r="EU10" s="18">
        <v>1265</v>
      </c>
      <c r="EV10" s="18">
        <v>1082</v>
      </c>
      <c r="EW10" s="18">
        <v>1296</v>
      </c>
      <c r="EX10" s="18">
        <v>1074</v>
      </c>
      <c r="EY10" s="18">
        <v>1155</v>
      </c>
      <c r="EZ10" s="18">
        <v>1351</v>
      </c>
      <c r="FA10" s="18">
        <f>SUM(EO10:EZ10)</f>
        <v>12834</v>
      </c>
      <c r="FB10" s="18">
        <v>1860</v>
      </c>
      <c r="FC10" s="18">
        <v>1623</v>
      </c>
      <c r="FD10" s="18">
        <v>1644</v>
      </c>
      <c r="FE10" s="18">
        <v>1352</v>
      </c>
      <c r="FF10" s="18">
        <v>1095</v>
      </c>
      <c r="FG10" s="18">
        <v>1200</v>
      </c>
      <c r="FH10" s="18">
        <v>1488</v>
      </c>
      <c r="FI10" s="18">
        <v>1464</v>
      </c>
      <c r="FJ10" s="18">
        <v>1120</v>
      </c>
      <c r="FK10" s="18">
        <v>1145</v>
      </c>
      <c r="FL10" s="18">
        <v>1519</v>
      </c>
      <c r="FM10" s="18">
        <v>1986</v>
      </c>
      <c r="FN10" s="18">
        <f>SUM(FB10:FM10)</f>
        <v>17496</v>
      </c>
      <c r="FO10" s="18">
        <v>3375</v>
      </c>
      <c r="FP10" s="18">
        <v>3520</v>
      </c>
      <c r="FQ10" s="18">
        <v>2926</v>
      </c>
      <c r="FR10" s="18">
        <v>2333</v>
      </c>
      <c r="FS10" s="18">
        <v>2695</v>
      </c>
      <c r="FT10" s="18">
        <v>2162</v>
      </c>
      <c r="FU10" s="18">
        <v>3712</v>
      </c>
      <c r="FV10" s="18">
        <v>3670</v>
      </c>
      <c r="FW10" s="18">
        <v>2773</v>
      </c>
      <c r="FX10" s="18">
        <v>2915</v>
      </c>
      <c r="FY10" s="18">
        <v>2761</v>
      </c>
      <c r="FZ10" s="18">
        <v>3595</v>
      </c>
      <c r="GA10" s="18">
        <f>SUM(FO10:FZ10)</f>
        <v>36437</v>
      </c>
      <c r="GB10" s="18">
        <v>4633</v>
      </c>
      <c r="GC10" s="18">
        <v>4757</v>
      </c>
      <c r="GD10" s="18">
        <v>3716</v>
      </c>
      <c r="GE10" s="18">
        <v>2217</v>
      </c>
      <c r="GF10" s="18">
        <v>2944</v>
      </c>
      <c r="GG10" s="18">
        <v>2339</v>
      </c>
      <c r="GH10" s="18">
        <v>3896</v>
      </c>
      <c r="GI10" s="18">
        <v>4924</v>
      </c>
      <c r="GJ10" s="18">
        <v>4117</v>
      </c>
      <c r="GK10" s="18">
        <v>4864</v>
      </c>
      <c r="GL10" s="18">
        <v>4512</v>
      </c>
      <c r="GM10" s="18">
        <v>5153</v>
      </c>
      <c r="GN10" s="18">
        <f>SUM(GB10:GM10)</f>
        <v>48072</v>
      </c>
      <c r="GO10" s="18">
        <v>6495</v>
      </c>
      <c r="GP10" s="18">
        <v>6155</v>
      </c>
      <c r="GQ10" s="18">
        <v>5551</v>
      </c>
      <c r="GR10" s="18">
        <v>4717</v>
      </c>
      <c r="GS10" s="18">
        <v>6887</v>
      </c>
      <c r="GT10" s="18">
        <v>7754</v>
      </c>
      <c r="GU10" s="18">
        <v>9278</v>
      </c>
      <c r="GV10" s="18">
        <v>9753</v>
      </c>
      <c r="GW10" s="18">
        <v>7919</v>
      </c>
      <c r="GX10" s="18">
        <v>8409</v>
      </c>
      <c r="GY10" s="18">
        <v>7932</v>
      </c>
      <c r="GZ10" s="18">
        <v>8316</v>
      </c>
      <c r="HA10" s="18">
        <f>SUM(GO10:GZ10)</f>
        <v>89166</v>
      </c>
      <c r="HB10" s="18">
        <v>9758</v>
      </c>
      <c r="HC10" s="18">
        <v>9365</v>
      </c>
      <c r="HD10" s="18">
        <v>9903</v>
      </c>
      <c r="HE10" s="18">
        <v>8505</v>
      </c>
      <c r="HF10" s="18">
        <v>9062</v>
      </c>
      <c r="HG10" s="18">
        <v>7773</v>
      </c>
      <c r="HH10" s="18">
        <v>10249</v>
      </c>
      <c r="HI10" s="18">
        <v>10964</v>
      </c>
      <c r="HJ10" s="18">
        <v>10561</v>
      </c>
      <c r="HK10" s="18">
        <v>10768</v>
      </c>
      <c r="HL10" s="18">
        <v>9586</v>
      </c>
      <c r="HM10" s="18">
        <v>10171</v>
      </c>
      <c r="HN10" s="18">
        <f>SUM(HB10:HM10)</f>
        <v>116665</v>
      </c>
      <c r="HO10" s="18">
        <v>11555</v>
      </c>
      <c r="HP10" s="18">
        <v>9881</v>
      </c>
      <c r="HQ10" s="18">
        <v>10894</v>
      </c>
      <c r="HR10" s="18">
        <v>10494</v>
      </c>
      <c r="HS10" s="18">
        <v>10394</v>
      </c>
      <c r="HT10" s="18">
        <v>10097</v>
      </c>
      <c r="HU10" s="18">
        <v>15556</v>
      </c>
      <c r="HV10" s="18">
        <v>14516</v>
      </c>
      <c r="HW10" s="18">
        <v>12313</v>
      </c>
      <c r="HX10" s="18">
        <v>13278</v>
      </c>
      <c r="HY10" s="18">
        <v>13024</v>
      </c>
      <c r="HZ10" s="18">
        <v>13575</v>
      </c>
      <c r="IA10" s="18">
        <f>SUM(HO10:HZ10)</f>
        <v>145577</v>
      </c>
      <c r="IB10" s="18">
        <v>15954</v>
      </c>
      <c r="IC10" s="18">
        <v>15045</v>
      </c>
      <c r="ID10" s="18">
        <v>7328</v>
      </c>
      <c r="IE10" s="18">
        <v>1078</v>
      </c>
      <c r="IF10" s="18">
        <v>0</v>
      </c>
      <c r="IG10" s="18">
        <v>0</v>
      </c>
      <c r="IH10" s="18">
        <v>0</v>
      </c>
      <c r="II10" s="18">
        <v>146</v>
      </c>
      <c r="IJ10" s="18">
        <v>2</v>
      </c>
      <c r="IK10" s="18">
        <v>0</v>
      </c>
      <c r="IL10" s="18">
        <v>0</v>
      </c>
      <c r="IM10" s="18">
        <v>0</v>
      </c>
      <c r="IN10" s="18">
        <f>SUM(IB10:IM10)</f>
        <v>39553</v>
      </c>
      <c r="IO10" s="18">
        <v>14</v>
      </c>
      <c r="IP10" s="18">
        <v>41</v>
      </c>
      <c r="IQ10" s="18">
        <v>30</v>
      </c>
      <c r="IR10" s="18">
        <v>10</v>
      </c>
      <c r="IS10" s="18">
        <v>0</v>
      </c>
      <c r="IT10" s="18">
        <v>0</v>
      </c>
      <c r="IU10" s="18">
        <v>0</v>
      </c>
      <c r="IV10" s="18">
        <v>2</v>
      </c>
      <c r="IW10" s="18">
        <v>0</v>
      </c>
      <c r="IX10" s="18">
        <v>6</v>
      </c>
      <c r="IY10" s="18">
        <v>0</v>
      </c>
      <c r="IZ10" s="18">
        <v>0</v>
      </c>
      <c r="JA10" s="18">
        <f>SUM(IO10:IZ10)</f>
        <v>103</v>
      </c>
      <c r="JB10" s="18">
        <v>0</v>
      </c>
      <c r="JC10" s="18">
        <v>0</v>
      </c>
      <c r="JD10" s="18">
        <v>22</v>
      </c>
      <c r="JE10" s="18">
        <v>40</v>
      </c>
      <c r="JF10" s="18">
        <v>58</v>
      </c>
      <c r="JG10" s="18">
        <v>29</v>
      </c>
      <c r="JH10" s="18">
        <v>2982</v>
      </c>
      <c r="JI10" s="18">
        <v>2908</v>
      </c>
      <c r="JJ10" s="18">
        <v>2664</v>
      </c>
      <c r="JK10" s="18">
        <v>2497</v>
      </c>
      <c r="JL10" s="18">
        <v>2509</v>
      </c>
      <c r="JM10" s="18">
        <v>1563</v>
      </c>
      <c r="JN10" s="18">
        <f>SUM(JB10:JM10)</f>
        <v>15272</v>
      </c>
      <c r="JO10" s="18">
        <v>1644</v>
      </c>
      <c r="JP10" s="18">
        <v>3</v>
      </c>
      <c r="JQ10" s="18">
        <v>5</v>
      </c>
      <c r="JR10" s="18">
        <v>14</v>
      </c>
      <c r="JS10" s="18">
        <v>21</v>
      </c>
      <c r="JT10" s="18">
        <v>4</v>
      </c>
      <c r="JU10" s="18">
        <v>22</v>
      </c>
      <c r="JV10" s="18">
        <v>32</v>
      </c>
      <c r="JW10" s="18">
        <v>25</v>
      </c>
      <c r="JX10" s="18">
        <v>3820</v>
      </c>
      <c r="JY10" s="18">
        <v>7607</v>
      </c>
      <c r="JZ10" s="18">
        <v>8108</v>
      </c>
      <c r="KA10" s="18">
        <f>SUM(JO10:JZ10)</f>
        <v>21305</v>
      </c>
      <c r="KB10" s="18">
        <v>9724</v>
      </c>
      <c r="KC10" s="18">
        <v>9214</v>
      </c>
      <c r="KD10" s="18">
        <v>9399</v>
      </c>
      <c r="KE10" s="18">
        <v>8716</v>
      </c>
      <c r="KF10" s="18">
        <v>11527</v>
      </c>
      <c r="KG10" s="18">
        <v>12684</v>
      </c>
      <c r="KH10" s="18">
        <v>12726</v>
      </c>
      <c r="KI10" s="18">
        <v>12175</v>
      </c>
      <c r="KJ10" s="18">
        <v>10897</v>
      </c>
      <c r="KK10" s="18">
        <v>11363</v>
      </c>
      <c r="KL10" s="18">
        <v>12159</v>
      </c>
      <c r="KM10" s="18">
        <v>12682</v>
      </c>
      <c r="KN10" s="18">
        <f>SUM(KB10:KM10)</f>
        <v>133266</v>
      </c>
      <c r="KO10" s="18">
        <v>14075</v>
      </c>
      <c r="KP10" s="18">
        <v>15540</v>
      </c>
      <c r="KQ10" s="18">
        <v>17024</v>
      </c>
      <c r="KR10" s="18">
        <v>17145</v>
      </c>
      <c r="KS10" s="18">
        <v>16565</v>
      </c>
      <c r="KT10" s="18">
        <v>17541</v>
      </c>
      <c r="KU10" s="18">
        <v>18319</v>
      </c>
      <c r="KV10" s="18">
        <v>17992</v>
      </c>
      <c r="KW10" s="18">
        <v>11223</v>
      </c>
      <c r="KX10" s="18">
        <v>18009</v>
      </c>
      <c r="KY10" s="18">
        <v>18249</v>
      </c>
      <c r="KZ10" s="18"/>
      <c r="LA10" s="18">
        <f>SUM(KO10:KZ10)</f>
        <v>181682</v>
      </c>
    </row>
    <row r="11" spans="1:313">
      <c r="A11" s="19" t="s">
        <v>88</v>
      </c>
      <c r="B11" s="20">
        <f>SUM(B9:B10)</f>
        <v>199871</v>
      </c>
      <c r="C11" s="20">
        <f t="shared" ref="C11:BN11" si="0">SUM(C9:C10)</f>
        <v>182336</v>
      </c>
      <c r="D11" s="20">
        <f t="shared" si="0"/>
        <v>207270</v>
      </c>
      <c r="E11" s="20">
        <f t="shared" si="0"/>
        <v>194559</v>
      </c>
      <c r="F11" s="20">
        <f t="shared" si="0"/>
        <v>209878</v>
      </c>
      <c r="G11" s="20">
        <f t="shared" si="0"/>
        <v>197129</v>
      </c>
      <c r="H11" s="20">
        <f t="shared" si="0"/>
        <v>236713</v>
      </c>
      <c r="I11" s="20">
        <f t="shared" si="0"/>
        <v>263882</v>
      </c>
      <c r="J11" s="20">
        <f t="shared" si="0"/>
        <v>207525</v>
      </c>
      <c r="K11" s="20">
        <f t="shared" si="0"/>
        <v>224748</v>
      </c>
      <c r="L11" s="20">
        <f t="shared" si="0"/>
        <v>203693</v>
      </c>
      <c r="M11" s="20">
        <f t="shared" si="0"/>
        <v>194173</v>
      </c>
      <c r="N11" s="20">
        <f t="shared" si="0"/>
        <v>2521777</v>
      </c>
      <c r="O11" s="20">
        <f t="shared" si="0"/>
        <v>181900</v>
      </c>
      <c r="P11" s="20">
        <f t="shared" si="0"/>
        <v>172378</v>
      </c>
      <c r="Q11" s="20">
        <f t="shared" si="0"/>
        <v>202692</v>
      </c>
      <c r="R11" s="20">
        <f t="shared" si="0"/>
        <v>197487</v>
      </c>
      <c r="S11" s="20">
        <f t="shared" si="0"/>
        <v>221797</v>
      </c>
      <c r="T11" s="20">
        <f t="shared" si="0"/>
        <v>205862</v>
      </c>
      <c r="U11" s="20">
        <f t="shared" si="0"/>
        <v>252128</v>
      </c>
      <c r="V11" s="20">
        <f t="shared" si="0"/>
        <v>271385</v>
      </c>
      <c r="W11" s="20">
        <f t="shared" si="0"/>
        <v>227005</v>
      </c>
      <c r="X11" s="20">
        <f t="shared" si="0"/>
        <v>244980</v>
      </c>
      <c r="Y11" s="20">
        <f t="shared" si="0"/>
        <v>227608</v>
      </c>
      <c r="Z11" s="20">
        <f t="shared" si="0"/>
        <v>216979</v>
      </c>
      <c r="AA11" s="20">
        <f t="shared" si="0"/>
        <v>2622201</v>
      </c>
      <c r="AB11" s="20">
        <f t="shared" si="0"/>
        <v>210625</v>
      </c>
      <c r="AC11" s="20">
        <f t="shared" si="0"/>
        <v>219729</v>
      </c>
      <c r="AD11" s="20">
        <f t="shared" si="0"/>
        <v>232688</v>
      </c>
      <c r="AE11" s="20">
        <f t="shared" si="0"/>
        <v>235667</v>
      </c>
      <c r="AF11" s="20">
        <f t="shared" si="0"/>
        <v>238930</v>
      </c>
      <c r="AG11" s="20">
        <f t="shared" si="0"/>
        <v>230108</v>
      </c>
      <c r="AH11" s="20">
        <f t="shared" si="0"/>
        <v>233466</v>
      </c>
      <c r="AI11" s="20">
        <f t="shared" si="0"/>
        <v>294863</v>
      </c>
      <c r="AJ11" s="20">
        <f t="shared" si="0"/>
        <v>246726</v>
      </c>
      <c r="AK11" s="20">
        <f t="shared" si="0"/>
        <v>256793</v>
      </c>
      <c r="AL11" s="20">
        <f t="shared" si="0"/>
        <v>224687</v>
      </c>
      <c r="AM11" s="20">
        <f t="shared" si="0"/>
        <v>219043</v>
      </c>
      <c r="AN11" s="20">
        <f t="shared" si="0"/>
        <v>2843325</v>
      </c>
      <c r="AO11" s="20">
        <f t="shared" si="0"/>
        <v>231237</v>
      </c>
      <c r="AP11" s="20">
        <f t="shared" si="0"/>
        <v>218172</v>
      </c>
      <c r="AQ11" s="20">
        <f t="shared" si="0"/>
        <v>263042</v>
      </c>
      <c r="AR11" s="20">
        <f t="shared" si="0"/>
        <v>232974</v>
      </c>
      <c r="AS11" s="20">
        <f t="shared" si="0"/>
        <v>253917</v>
      </c>
      <c r="AT11" s="20">
        <f t="shared" si="0"/>
        <v>254742</v>
      </c>
      <c r="AU11" s="20">
        <f t="shared" si="0"/>
        <v>312977</v>
      </c>
      <c r="AV11" s="20">
        <f t="shared" si="0"/>
        <v>327444</v>
      </c>
      <c r="AW11" s="20">
        <f t="shared" si="0"/>
        <v>270699</v>
      </c>
      <c r="AX11" s="20">
        <f t="shared" si="0"/>
        <v>277190</v>
      </c>
      <c r="AY11" s="20">
        <f t="shared" si="0"/>
        <v>252384.4</v>
      </c>
      <c r="AZ11" s="20">
        <f t="shared" si="0"/>
        <v>228034</v>
      </c>
      <c r="BA11" s="20">
        <f t="shared" si="0"/>
        <v>3122812.4</v>
      </c>
      <c r="BB11" s="20">
        <f t="shared" si="0"/>
        <v>233419</v>
      </c>
      <c r="BC11" s="20">
        <f t="shared" si="0"/>
        <v>220396</v>
      </c>
      <c r="BD11" s="20">
        <f t="shared" si="0"/>
        <v>250090</v>
      </c>
      <c r="BE11" s="20">
        <f t="shared" si="0"/>
        <v>255956</v>
      </c>
      <c r="BF11" s="20">
        <f t="shared" si="0"/>
        <v>251101</v>
      </c>
      <c r="BG11" s="20">
        <f t="shared" si="0"/>
        <v>259944</v>
      </c>
      <c r="BH11" s="20">
        <f t="shared" si="0"/>
        <v>322697</v>
      </c>
      <c r="BI11" s="20">
        <f t="shared" si="0"/>
        <v>347514</v>
      </c>
      <c r="BJ11" s="20">
        <f t="shared" si="0"/>
        <v>296132</v>
      </c>
      <c r="BK11" s="20">
        <f t="shared" si="0"/>
        <v>337537</v>
      </c>
      <c r="BL11" s="20">
        <f t="shared" si="0"/>
        <v>293808</v>
      </c>
      <c r="BM11" s="20">
        <f t="shared" si="0"/>
        <v>215108</v>
      </c>
      <c r="BN11" s="20">
        <f t="shared" si="0"/>
        <v>3283702</v>
      </c>
      <c r="BO11" s="20">
        <f t="shared" ref="BO11:DZ11" si="1">SUM(BO9:BO10)</f>
        <v>198053</v>
      </c>
      <c r="BP11" s="20">
        <f t="shared" si="1"/>
        <v>188555</v>
      </c>
      <c r="BQ11" s="20">
        <f t="shared" si="1"/>
        <v>215758</v>
      </c>
      <c r="BR11" s="20">
        <f t="shared" si="1"/>
        <v>227633</v>
      </c>
      <c r="BS11" s="20">
        <f t="shared" si="1"/>
        <v>239106</v>
      </c>
      <c r="BT11" s="20">
        <f t="shared" si="1"/>
        <v>232170</v>
      </c>
      <c r="BU11" s="20">
        <f t="shared" si="1"/>
        <v>283088</v>
      </c>
      <c r="BV11" s="20">
        <f t="shared" si="1"/>
        <v>296094</v>
      </c>
      <c r="BW11" s="20">
        <f t="shared" si="1"/>
        <v>258958</v>
      </c>
      <c r="BX11" s="20">
        <f t="shared" si="1"/>
        <v>277734</v>
      </c>
      <c r="BY11" s="20">
        <f t="shared" si="1"/>
        <v>252273</v>
      </c>
      <c r="BZ11" s="20">
        <f t="shared" si="1"/>
        <v>226489</v>
      </c>
      <c r="CA11" s="20">
        <f t="shared" si="1"/>
        <v>2895911</v>
      </c>
      <c r="CB11" s="20">
        <f t="shared" si="1"/>
        <v>234375</v>
      </c>
      <c r="CC11" s="20">
        <f t="shared" si="1"/>
        <v>227620</v>
      </c>
      <c r="CD11" s="20">
        <f t="shared" si="1"/>
        <v>244638</v>
      </c>
      <c r="CE11" s="20">
        <f t="shared" si="1"/>
        <v>229389</v>
      </c>
      <c r="CF11" s="20">
        <f t="shared" si="1"/>
        <v>250802</v>
      </c>
      <c r="CG11" s="20">
        <f t="shared" si="1"/>
        <v>239025</v>
      </c>
      <c r="CH11" s="20">
        <f t="shared" si="1"/>
        <v>280324.59999999998</v>
      </c>
      <c r="CI11" s="20">
        <f t="shared" si="1"/>
        <v>299404</v>
      </c>
      <c r="CJ11" s="20">
        <f t="shared" si="1"/>
        <v>256014</v>
      </c>
      <c r="CK11" s="20">
        <f t="shared" si="1"/>
        <v>278710</v>
      </c>
      <c r="CL11" s="20">
        <f t="shared" si="1"/>
        <v>212620</v>
      </c>
      <c r="CM11" s="20">
        <f t="shared" si="1"/>
        <v>195111</v>
      </c>
      <c r="CN11" s="20">
        <f t="shared" si="1"/>
        <v>2948032.6</v>
      </c>
      <c r="CO11" s="20">
        <f t="shared" si="1"/>
        <v>204965</v>
      </c>
      <c r="CP11" s="20">
        <f t="shared" si="1"/>
        <v>179021</v>
      </c>
      <c r="CQ11" s="20">
        <f t="shared" si="1"/>
        <v>203382</v>
      </c>
      <c r="CR11" s="20">
        <f t="shared" si="1"/>
        <v>228835</v>
      </c>
      <c r="CS11" s="20">
        <f t="shared" si="1"/>
        <v>226982</v>
      </c>
      <c r="CT11" s="20">
        <f t="shared" si="1"/>
        <v>228019</v>
      </c>
      <c r="CU11" s="20">
        <f t="shared" si="1"/>
        <v>257822</v>
      </c>
      <c r="CV11" s="20">
        <f t="shared" si="1"/>
        <v>254844</v>
      </c>
      <c r="CW11" s="20">
        <f t="shared" si="1"/>
        <v>237423</v>
      </c>
      <c r="CX11" s="20">
        <f t="shared" si="1"/>
        <v>254558</v>
      </c>
      <c r="CY11" s="20">
        <f t="shared" si="1"/>
        <v>243254</v>
      </c>
      <c r="CZ11" s="20">
        <f t="shared" si="1"/>
        <v>226673</v>
      </c>
      <c r="DA11" s="20">
        <f t="shared" si="1"/>
        <v>2745778</v>
      </c>
      <c r="DB11" s="20">
        <f t="shared" si="1"/>
        <v>248471</v>
      </c>
      <c r="DC11" s="20">
        <f t="shared" si="1"/>
        <v>204055</v>
      </c>
      <c r="DD11" s="20">
        <f t="shared" si="1"/>
        <v>218600</v>
      </c>
      <c r="DE11" s="20">
        <f t="shared" si="1"/>
        <v>248355</v>
      </c>
      <c r="DF11" s="20">
        <f t="shared" si="1"/>
        <v>288695</v>
      </c>
      <c r="DG11" s="20">
        <f t="shared" si="1"/>
        <v>277637</v>
      </c>
      <c r="DH11" s="20">
        <f t="shared" si="1"/>
        <v>321171</v>
      </c>
      <c r="DI11" s="20">
        <f t="shared" si="1"/>
        <v>333951</v>
      </c>
      <c r="DJ11" s="20">
        <f t="shared" si="1"/>
        <v>296268</v>
      </c>
      <c r="DK11" s="20">
        <f t="shared" si="1"/>
        <v>329870</v>
      </c>
      <c r="DL11" s="20">
        <f t="shared" si="1"/>
        <v>288472</v>
      </c>
      <c r="DM11" s="20">
        <f t="shared" si="1"/>
        <v>275635</v>
      </c>
      <c r="DN11" s="20">
        <f t="shared" si="1"/>
        <v>3331180</v>
      </c>
      <c r="DO11" s="20">
        <f t="shared" si="1"/>
        <v>140605</v>
      </c>
      <c r="DP11" s="20">
        <f t="shared" si="1"/>
        <v>123168</v>
      </c>
      <c r="DQ11" s="20">
        <f t="shared" si="1"/>
        <v>142928</v>
      </c>
      <c r="DR11" s="20">
        <f t="shared" si="1"/>
        <v>150075</v>
      </c>
      <c r="DS11" s="20">
        <f t="shared" si="1"/>
        <v>163558</v>
      </c>
      <c r="DT11" s="20">
        <f t="shared" si="1"/>
        <v>159966</v>
      </c>
      <c r="DU11" s="20">
        <f t="shared" si="1"/>
        <v>200205</v>
      </c>
      <c r="DV11" s="20">
        <f t="shared" si="1"/>
        <v>204485</v>
      </c>
      <c r="DW11" s="20">
        <f t="shared" si="1"/>
        <v>163191</v>
      </c>
      <c r="DX11" s="20">
        <f t="shared" si="1"/>
        <v>187590</v>
      </c>
      <c r="DY11" s="20">
        <f t="shared" si="1"/>
        <v>156163</v>
      </c>
      <c r="DZ11" s="20">
        <f t="shared" si="1"/>
        <v>143068</v>
      </c>
      <c r="EA11" s="20">
        <f t="shared" ref="EA11:GL11" si="2">SUM(EA9:EA10)</f>
        <v>1935002</v>
      </c>
      <c r="EB11" s="20">
        <f t="shared" si="2"/>
        <v>156845</v>
      </c>
      <c r="EC11" s="20">
        <f t="shared" si="2"/>
        <v>138810</v>
      </c>
      <c r="ED11" s="20">
        <f t="shared" si="2"/>
        <v>155536</v>
      </c>
      <c r="EE11" s="20">
        <f t="shared" si="2"/>
        <v>178202</v>
      </c>
      <c r="EF11" s="20">
        <f t="shared" si="2"/>
        <v>179374</v>
      </c>
      <c r="EG11" s="20">
        <f t="shared" si="2"/>
        <v>183089</v>
      </c>
      <c r="EH11" s="20">
        <f t="shared" si="2"/>
        <v>215076</v>
      </c>
      <c r="EI11" s="20">
        <f t="shared" si="2"/>
        <v>223852</v>
      </c>
      <c r="EJ11" s="20">
        <f t="shared" si="2"/>
        <v>203220</v>
      </c>
      <c r="EK11" s="20">
        <f t="shared" si="2"/>
        <v>227062</v>
      </c>
      <c r="EL11" s="20">
        <f t="shared" si="2"/>
        <v>195455</v>
      </c>
      <c r="EM11" s="20">
        <f t="shared" si="2"/>
        <v>180457</v>
      </c>
      <c r="EN11" s="20">
        <f t="shared" si="2"/>
        <v>2236978</v>
      </c>
      <c r="EO11" s="20">
        <f t="shared" si="2"/>
        <v>186920</v>
      </c>
      <c r="EP11" s="20">
        <f t="shared" si="2"/>
        <v>178362</v>
      </c>
      <c r="EQ11" s="20">
        <f t="shared" si="2"/>
        <v>199656</v>
      </c>
      <c r="ER11" s="20">
        <f t="shared" si="2"/>
        <v>199212</v>
      </c>
      <c r="ES11" s="20">
        <f t="shared" si="2"/>
        <v>230354</v>
      </c>
      <c r="ET11" s="20">
        <f t="shared" si="2"/>
        <v>214604</v>
      </c>
      <c r="EU11" s="20">
        <f t="shared" si="2"/>
        <v>253218</v>
      </c>
      <c r="EV11" s="20">
        <f t="shared" si="2"/>
        <v>266565</v>
      </c>
      <c r="EW11" s="20">
        <f t="shared" si="2"/>
        <v>230793</v>
      </c>
      <c r="EX11" s="20">
        <f t="shared" si="2"/>
        <v>259281</v>
      </c>
      <c r="EY11" s="20">
        <f t="shared" si="2"/>
        <v>212887</v>
      </c>
      <c r="EZ11" s="20">
        <f t="shared" si="2"/>
        <v>200475</v>
      </c>
      <c r="FA11" s="20">
        <f t="shared" si="2"/>
        <v>2632327</v>
      </c>
      <c r="FB11" s="20">
        <f t="shared" si="2"/>
        <v>202307</v>
      </c>
      <c r="FC11" s="20">
        <f t="shared" si="2"/>
        <v>180620</v>
      </c>
      <c r="FD11" s="20">
        <f t="shared" si="2"/>
        <v>205884</v>
      </c>
      <c r="FE11" s="20">
        <f t="shared" si="2"/>
        <v>225635</v>
      </c>
      <c r="FF11" s="20">
        <f t="shared" si="2"/>
        <v>241045</v>
      </c>
      <c r="FG11" s="20">
        <f t="shared" si="2"/>
        <v>222543</v>
      </c>
      <c r="FH11" s="20">
        <f t="shared" si="2"/>
        <v>264503</v>
      </c>
      <c r="FI11" s="20">
        <f t="shared" si="2"/>
        <v>284460</v>
      </c>
      <c r="FJ11" s="20">
        <f t="shared" si="2"/>
        <v>255806</v>
      </c>
      <c r="FK11" s="20">
        <f t="shared" si="2"/>
        <v>272268</v>
      </c>
      <c r="FL11" s="20">
        <f t="shared" si="2"/>
        <v>238664</v>
      </c>
      <c r="FM11" s="20">
        <f t="shared" si="2"/>
        <v>224344</v>
      </c>
      <c r="FN11" s="20">
        <f t="shared" si="2"/>
        <v>2818079</v>
      </c>
      <c r="FO11" s="20">
        <f t="shared" si="2"/>
        <v>237373</v>
      </c>
      <c r="FP11" s="20">
        <f t="shared" si="2"/>
        <v>217689</v>
      </c>
      <c r="FQ11" s="20">
        <f t="shared" si="2"/>
        <v>233251</v>
      </c>
      <c r="FR11" s="20">
        <f t="shared" si="2"/>
        <v>248969</v>
      </c>
      <c r="FS11" s="20">
        <f t="shared" si="2"/>
        <v>276570</v>
      </c>
      <c r="FT11" s="20">
        <f t="shared" si="2"/>
        <v>258523</v>
      </c>
      <c r="FU11" s="20">
        <f t="shared" si="2"/>
        <v>317145</v>
      </c>
      <c r="FV11" s="20">
        <f t="shared" si="2"/>
        <v>339697</v>
      </c>
      <c r="FW11" s="20">
        <f t="shared" si="2"/>
        <v>298177</v>
      </c>
      <c r="FX11" s="20">
        <f t="shared" si="2"/>
        <v>318012</v>
      </c>
      <c r="FY11" s="20">
        <f t="shared" si="2"/>
        <v>272563</v>
      </c>
      <c r="FZ11" s="20">
        <f t="shared" si="2"/>
        <v>258836</v>
      </c>
      <c r="GA11" s="20">
        <f t="shared" si="2"/>
        <v>3276805</v>
      </c>
      <c r="GB11" s="20">
        <f t="shared" si="2"/>
        <v>265880</v>
      </c>
      <c r="GC11" s="20">
        <f t="shared" si="2"/>
        <v>255824</v>
      </c>
      <c r="GD11" s="20">
        <f t="shared" si="2"/>
        <v>284161</v>
      </c>
      <c r="GE11" s="20">
        <f t="shared" si="2"/>
        <v>258174</v>
      </c>
      <c r="GF11" s="20">
        <f t="shared" si="2"/>
        <v>319383</v>
      </c>
      <c r="GG11" s="20">
        <f t="shared" si="2"/>
        <v>296232</v>
      </c>
      <c r="GH11" s="20">
        <f t="shared" si="2"/>
        <v>353016</v>
      </c>
      <c r="GI11" s="20">
        <f t="shared" si="2"/>
        <v>370968</v>
      </c>
      <c r="GJ11" s="20">
        <f t="shared" si="2"/>
        <v>317790</v>
      </c>
      <c r="GK11" s="20">
        <f t="shared" si="2"/>
        <v>342311</v>
      </c>
      <c r="GL11" s="20">
        <f t="shared" si="2"/>
        <v>299281</v>
      </c>
      <c r="GM11" s="20">
        <f t="shared" ref="GM11:HA11" si="3">SUM(GM9:GM10)</f>
        <v>270719</v>
      </c>
      <c r="GN11" s="20">
        <f t="shared" si="3"/>
        <v>3633739</v>
      </c>
      <c r="GO11" s="20">
        <f t="shared" si="3"/>
        <v>301296</v>
      </c>
      <c r="GP11" s="20">
        <f t="shared" si="3"/>
        <v>271626</v>
      </c>
      <c r="GQ11" s="20">
        <f t="shared" si="3"/>
        <v>296656</v>
      </c>
      <c r="GR11" s="20">
        <f t="shared" si="3"/>
        <v>315618</v>
      </c>
      <c r="GS11" s="20">
        <f t="shared" si="3"/>
        <v>326720</v>
      </c>
      <c r="GT11" s="20">
        <f t="shared" si="3"/>
        <v>332629</v>
      </c>
      <c r="GU11" s="20">
        <f t="shared" si="3"/>
        <v>403316</v>
      </c>
      <c r="GV11" s="20">
        <f t="shared" si="3"/>
        <v>421032</v>
      </c>
      <c r="GW11" s="20">
        <f t="shared" si="3"/>
        <v>367285</v>
      </c>
      <c r="GX11" s="20">
        <f t="shared" si="3"/>
        <v>385183</v>
      </c>
      <c r="GY11" s="20">
        <f t="shared" si="3"/>
        <v>325427</v>
      </c>
      <c r="GZ11" s="20">
        <f t="shared" si="3"/>
        <v>311758</v>
      </c>
      <c r="HA11" s="20">
        <f t="shared" si="3"/>
        <v>4058546</v>
      </c>
      <c r="HB11" s="20">
        <f t="shared" ref="HB11:HK11" si="4">SUM(HB9:HB10)</f>
        <v>337635</v>
      </c>
      <c r="HC11" s="20">
        <f t="shared" si="4"/>
        <v>313495</v>
      </c>
      <c r="HD11" s="20">
        <f t="shared" si="4"/>
        <v>335901</v>
      </c>
      <c r="HE11" s="20">
        <f t="shared" si="4"/>
        <v>340113</v>
      </c>
      <c r="HF11" s="20">
        <f t="shared" si="4"/>
        <v>391158</v>
      </c>
      <c r="HG11" s="20">
        <f t="shared" si="4"/>
        <v>369402</v>
      </c>
      <c r="HH11" s="20">
        <f t="shared" si="4"/>
        <v>457166</v>
      </c>
      <c r="HI11" s="20">
        <f t="shared" si="4"/>
        <v>475278</v>
      </c>
      <c r="HJ11" s="20">
        <f t="shared" si="4"/>
        <v>413706</v>
      </c>
      <c r="HK11" s="20">
        <f t="shared" si="4"/>
        <v>412836</v>
      </c>
      <c r="HL11" s="20">
        <f t="shared" ref="HL11:HX11" si="5">SUM(HL9:HL10)</f>
        <v>358120</v>
      </c>
      <c r="HM11" s="20">
        <f t="shared" si="5"/>
        <v>330121</v>
      </c>
      <c r="HN11" s="20">
        <f t="shared" si="5"/>
        <v>4534931</v>
      </c>
      <c r="HO11" s="20">
        <f t="shared" si="5"/>
        <v>352396</v>
      </c>
      <c r="HP11" s="20">
        <f t="shared" si="5"/>
        <v>324545</v>
      </c>
      <c r="HQ11" s="20">
        <f t="shared" si="5"/>
        <v>347616</v>
      </c>
      <c r="HR11" s="20">
        <f t="shared" si="5"/>
        <v>383216</v>
      </c>
      <c r="HS11" s="20">
        <f t="shared" si="5"/>
        <v>416536</v>
      </c>
      <c r="HT11" s="20">
        <f t="shared" si="5"/>
        <v>390406</v>
      </c>
      <c r="HU11" s="20">
        <f t="shared" si="5"/>
        <v>462180</v>
      </c>
      <c r="HV11" s="20">
        <f t="shared" si="5"/>
        <v>473148</v>
      </c>
      <c r="HW11" s="20">
        <f t="shared" si="5"/>
        <v>421951</v>
      </c>
      <c r="HX11" s="20">
        <f t="shared" si="5"/>
        <v>420301</v>
      </c>
      <c r="HY11" s="20">
        <f t="shared" ref="HY11:ID11" si="6">SUM(HY9:HY10)</f>
        <v>388527</v>
      </c>
      <c r="HZ11" s="20">
        <f t="shared" si="6"/>
        <v>380680</v>
      </c>
      <c r="IA11" s="20">
        <f t="shared" si="6"/>
        <v>4761502</v>
      </c>
      <c r="IB11" s="20">
        <f t="shared" si="6"/>
        <v>400628</v>
      </c>
      <c r="IC11" s="20">
        <f t="shared" si="6"/>
        <v>382279</v>
      </c>
      <c r="ID11" s="20">
        <f t="shared" si="6"/>
        <v>191990</v>
      </c>
      <c r="IE11" s="20">
        <f t="shared" ref="IE11:IM11" si="7">SUM(IE9:IE10)</f>
        <v>6039</v>
      </c>
      <c r="IF11" s="20">
        <f t="shared" si="7"/>
        <v>2352</v>
      </c>
      <c r="IG11" s="20">
        <f t="shared" si="7"/>
        <v>1502</v>
      </c>
      <c r="IH11" s="20">
        <f t="shared" si="7"/>
        <v>22654</v>
      </c>
      <c r="II11" s="20">
        <f t="shared" si="7"/>
        <v>10148</v>
      </c>
      <c r="IJ11" s="20">
        <f t="shared" si="7"/>
        <v>11788</v>
      </c>
      <c r="IK11" s="20">
        <f t="shared" si="7"/>
        <v>57341</v>
      </c>
      <c r="IL11" s="20">
        <f t="shared" si="7"/>
        <v>84598</v>
      </c>
      <c r="IM11" s="20">
        <f t="shared" si="7"/>
        <v>125369</v>
      </c>
      <c r="IN11" s="20">
        <f>SUM(IB11:IM11)</f>
        <v>1296688</v>
      </c>
      <c r="IO11" s="20">
        <f>IO9+IO10</f>
        <v>129038</v>
      </c>
      <c r="IP11" s="20">
        <f t="shared" ref="IP11:IZ11" si="8">IP9+IP10</f>
        <v>42226</v>
      </c>
      <c r="IQ11" s="20">
        <f t="shared" si="8"/>
        <v>89120</v>
      </c>
      <c r="IR11" s="20">
        <f t="shared" si="8"/>
        <v>97185</v>
      </c>
      <c r="IS11" s="20">
        <f t="shared" si="8"/>
        <v>134590</v>
      </c>
      <c r="IT11" s="20">
        <f t="shared" si="8"/>
        <v>156260</v>
      </c>
      <c r="IU11" s="20">
        <f t="shared" si="8"/>
        <v>208333</v>
      </c>
      <c r="IV11" s="20">
        <f t="shared" si="8"/>
        <v>229273</v>
      </c>
      <c r="IW11" s="20">
        <f t="shared" si="8"/>
        <v>228289</v>
      </c>
      <c r="IX11" s="20">
        <f t="shared" si="8"/>
        <v>258953</v>
      </c>
      <c r="IY11" s="20">
        <f t="shared" si="8"/>
        <v>245103</v>
      </c>
      <c r="IZ11" s="20">
        <f t="shared" si="8"/>
        <v>243002</v>
      </c>
      <c r="JA11" s="20">
        <f>SUM(IO11:IZ11)</f>
        <v>2061372</v>
      </c>
      <c r="JB11" s="20">
        <f>SUM(JB9,JB10)</f>
        <v>236350</v>
      </c>
      <c r="JC11" s="20">
        <f t="shared" ref="JC11:JV11" si="9">SUM(JC9,JC10)</f>
        <v>201249</v>
      </c>
      <c r="JD11" s="20">
        <f t="shared" si="9"/>
        <v>245464</v>
      </c>
      <c r="JE11" s="20">
        <f t="shared" si="9"/>
        <v>256839</v>
      </c>
      <c r="JF11" s="20">
        <f t="shared" si="9"/>
        <v>294368</v>
      </c>
      <c r="JG11" s="20">
        <f t="shared" si="9"/>
        <v>297613</v>
      </c>
      <c r="JH11" s="20">
        <f t="shared" si="9"/>
        <v>348168</v>
      </c>
      <c r="JI11" s="20">
        <f t="shared" si="9"/>
        <v>381923</v>
      </c>
      <c r="JJ11" s="20">
        <f t="shared" si="9"/>
        <v>360134</v>
      </c>
      <c r="JK11" s="20">
        <f t="shared" si="9"/>
        <v>369963</v>
      </c>
      <c r="JL11" s="20">
        <f t="shared" si="9"/>
        <v>310537</v>
      </c>
      <c r="JM11" s="20">
        <f t="shared" si="9"/>
        <v>271126</v>
      </c>
      <c r="JN11" s="20">
        <f>SUM(JB11:JM11)</f>
        <v>3573734</v>
      </c>
      <c r="JO11" s="20">
        <f t="shared" si="9"/>
        <v>227518</v>
      </c>
      <c r="JP11" s="20">
        <f t="shared" si="9"/>
        <v>186265</v>
      </c>
      <c r="JQ11" s="20">
        <f t="shared" si="9"/>
        <v>221319</v>
      </c>
      <c r="JR11" s="20">
        <f t="shared" si="9"/>
        <v>268222</v>
      </c>
      <c r="JS11" s="20">
        <f t="shared" si="9"/>
        <v>296260</v>
      </c>
      <c r="JT11" s="20">
        <f t="shared" si="9"/>
        <v>302307</v>
      </c>
      <c r="JU11" s="20">
        <f t="shared" si="9"/>
        <v>369873</v>
      </c>
      <c r="JV11" s="20">
        <f t="shared" si="9"/>
        <v>378606</v>
      </c>
      <c r="JW11" s="20">
        <f>SUM(JW9,JW10)</f>
        <v>331245</v>
      </c>
      <c r="JX11" s="20">
        <f>SUM(JX9,JX10)</f>
        <v>367543</v>
      </c>
      <c r="JY11" s="20">
        <f>SUM(JY9,JY10)</f>
        <v>346393</v>
      </c>
      <c r="JZ11" s="20">
        <f>SUM(JZ9,JZ10)</f>
        <v>343365</v>
      </c>
      <c r="KA11" s="20">
        <f>SUM(JO11:JZ11)</f>
        <v>3638916</v>
      </c>
      <c r="KB11" s="20">
        <f t="shared" ref="KB11:KI11" si="10">SUM(KB9,KB10)</f>
        <v>368973</v>
      </c>
      <c r="KC11" s="20">
        <f t="shared" si="10"/>
        <v>302369</v>
      </c>
      <c r="KD11" s="20">
        <f t="shared" si="10"/>
        <v>345039</v>
      </c>
      <c r="KE11" s="20">
        <f t="shared" si="10"/>
        <v>350343</v>
      </c>
      <c r="KF11" s="20">
        <f t="shared" si="10"/>
        <v>410507</v>
      </c>
      <c r="KG11" s="20">
        <f t="shared" si="10"/>
        <v>388049</v>
      </c>
      <c r="KH11" s="20">
        <f t="shared" si="10"/>
        <v>459964</v>
      </c>
      <c r="KI11" s="20">
        <f t="shared" si="10"/>
        <v>474068</v>
      </c>
      <c r="KJ11" s="20">
        <f>SUM(KJ9,KJ10)</f>
        <v>432424</v>
      </c>
      <c r="KK11" s="20">
        <f>SUM(KK9,KK10)</f>
        <v>465692</v>
      </c>
      <c r="KL11" s="20">
        <f>SUM(KL9,KL10)</f>
        <v>403364</v>
      </c>
      <c r="KM11" s="20">
        <f>SUM(KM9,KM10)</f>
        <v>377681</v>
      </c>
      <c r="KN11" s="20">
        <f>SUM(KB11:KM11)</f>
        <v>4778473</v>
      </c>
      <c r="KO11" s="20">
        <f t="shared" ref="KO11:KV11" si="11">SUM(KO9,KO10)</f>
        <v>406131</v>
      </c>
      <c r="KP11" s="20">
        <f t="shared" si="11"/>
        <v>340631</v>
      </c>
      <c r="KQ11" s="20">
        <f t="shared" si="11"/>
        <v>383122</v>
      </c>
      <c r="KR11" s="20">
        <f t="shared" si="11"/>
        <v>424174</v>
      </c>
      <c r="KS11" s="20">
        <f t="shared" si="11"/>
        <v>454212</v>
      </c>
      <c r="KT11" s="20">
        <f t="shared" si="11"/>
        <v>426697</v>
      </c>
      <c r="KU11" s="20">
        <f t="shared" si="11"/>
        <v>514403</v>
      </c>
      <c r="KV11" s="20">
        <f t="shared" si="11"/>
        <v>529787</v>
      </c>
      <c r="KW11" s="20">
        <f>SUM(KW9,KW10)</f>
        <v>359393</v>
      </c>
      <c r="KX11" s="20">
        <f>SUM(KX9,KX10)</f>
        <v>461340</v>
      </c>
      <c r="KY11" s="20">
        <f>SUM(KY9,KY10)</f>
        <v>410771</v>
      </c>
      <c r="KZ11" s="20">
        <f>SUM(KZ9,KZ10)</f>
        <v>0</v>
      </c>
      <c r="LA11" s="20">
        <f>SUM(KO11:KZ11)</f>
        <v>4710661</v>
      </c>
    </row>
    <row r="12" spans="1:313">
      <c r="AO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</row>
    <row r="13" spans="1:313">
      <c r="A13" s="15" t="s">
        <v>137</v>
      </c>
    </row>
    <row r="14" spans="1:313" ht="3" customHeight="1">
      <c r="A14" s="15"/>
    </row>
    <row r="15" spans="1:313" ht="15" customHeight="1">
      <c r="A15" s="77" t="s">
        <v>45</v>
      </c>
      <c r="B15" s="75">
        <v>2002</v>
      </c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9" t="s">
        <v>47</v>
      </c>
      <c r="O15" s="75">
        <v>2003</v>
      </c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9" t="s">
        <v>48</v>
      </c>
      <c r="AB15" s="75">
        <v>2004</v>
      </c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9" t="s">
        <v>49</v>
      </c>
      <c r="AO15" s="75">
        <v>2005</v>
      </c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9" t="s">
        <v>50</v>
      </c>
      <c r="BB15" s="75">
        <v>2006</v>
      </c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9" t="s">
        <v>51</v>
      </c>
      <c r="BO15" s="75">
        <v>2007</v>
      </c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9" t="s">
        <v>52</v>
      </c>
      <c r="CB15" s="75">
        <v>2008</v>
      </c>
      <c r="CC15" s="75"/>
      <c r="CD15" s="75"/>
      <c r="CE15" s="75"/>
      <c r="CF15" s="75"/>
      <c r="CG15" s="75"/>
      <c r="CH15" s="75"/>
      <c r="CI15" s="75"/>
      <c r="CJ15" s="75"/>
      <c r="CK15" s="75"/>
      <c r="CL15" s="75"/>
      <c r="CM15" s="75"/>
      <c r="CN15" s="79" t="s">
        <v>53</v>
      </c>
      <c r="CO15" s="75">
        <v>2009</v>
      </c>
      <c r="CP15" s="75"/>
      <c r="CQ15" s="75"/>
      <c r="CR15" s="75"/>
      <c r="CS15" s="75"/>
      <c r="CT15" s="75"/>
      <c r="CU15" s="75"/>
      <c r="CV15" s="75"/>
      <c r="CW15" s="75"/>
      <c r="CX15" s="75"/>
      <c r="CY15" s="75"/>
      <c r="CZ15" s="75"/>
      <c r="DA15" s="79" t="s">
        <v>54</v>
      </c>
      <c r="DB15" s="75">
        <v>2010</v>
      </c>
      <c r="DC15" s="75"/>
      <c r="DD15" s="75"/>
      <c r="DE15" s="75"/>
      <c r="DF15" s="75"/>
      <c r="DG15" s="75"/>
      <c r="DH15" s="75"/>
      <c r="DI15" s="75"/>
      <c r="DJ15" s="75"/>
      <c r="DK15" s="75"/>
      <c r="DL15" s="75"/>
      <c r="DM15" s="75"/>
      <c r="DN15" s="79" t="s">
        <v>55</v>
      </c>
      <c r="DO15" s="75">
        <v>2011</v>
      </c>
      <c r="DP15" s="75"/>
      <c r="DQ15" s="75"/>
      <c r="DR15" s="75"/>
      <c r="DS15" s="75"/>
      <c r="DT15" s="75"/>
      <c r="DU15" s="75"/>
      <c r="DV15" s="75"/>
      <c r="DW15" s="75"/>
      <c r="DX15" s="75"/>
      <c r="DY15" s="75"/>
      <c r="DZ15" s="75"/>
      <c r="EA15" s="79" t="s">
        <v>56</v>
      </c>
      <c r="EB15" s="75">
        <v>2012</v>
      </c>
      <c r="EC15" s="75"/>
      <c r="ED15" s="75"/>
      <c r="EE15" s="75"/>
      <c r="EF15" s="75"/>
      <c r="EG15" s="75"/>
      <c r="EH15" s="75"/>
      <c r="EI15" s="75"/>
      <c r="EJ15" s="75"/>
      <c r="EK15" s="75"/>
      <c r="EL15" s="75"/>
      <c r="EM15" s="75"/>
      <c r="EN15" s="79" t="s">
        <v>57</v>
      </c>
      <c r="EO15" s="75">
        <v>2013</v>
      </c>
      <c r="EP15" s="75"/>
      <c r="EQ15" s="75"/>
      <c r="ER15" s="75"/>
      <c r="ES15" s="75"/>
      <c r="ET15" s="75"/>
      <c r="EU15" s="75"/>
      <c r="EV15" s="75"/>
      <c r="EW15" s="75"/>
      <c r="EX15" s="75"/>
      <c r="EY15" s="75"/>
      <c r="EZ15" s="75"/>
      <c r="FA15" s="79" t="s">
        <v>58</v>
      </c>
      <c r="FB15" s="75">
        <v>2014</v>
      </c>
      <c r="FC15" s="75"/>
      <c r="FD15" s="75"/>
      <c r="FE15" s="75"/>
      <c r="FF15" s="75"/>
      <c r="FG15" s="75"/>
      <c r="FH15" s="75"/>
      <c r="FI15" s="75"/>
      <c r="FJ15" s="75"/>
      <c r="FK15" s="75"/>
      <c r="FL15" s="75"/>
      <c r="FM15" s="75"/>
      <c r="FN15" s="79" t="s">
        <v>59</v>
      </c>
      <c r="FO15" s="75">
        <v>2015</v>
      </c>
      <c r="FP15" s="75"/>
      <c r="FQ15" s="75"/>
      <c r="FR15" s="75"/>
      <c r="FS15" s="75"/>
      <c r="FT15" s="75"/>
      <c r="FU15" s="75"/>
      <c r="FV15" s="75"/>
      <c r="FW15" s="75"/>
      <c r="FX15" s="75"/>
      <c r="FY15" s="75"/>
      <c r="FZ15" s="75"/>
      <c r="GA15" s="79" t="s">
        <v>60</v>
      </c>
      <c r="GB15" s="75">
        <v>2016</v>
      </c>
      <c r="GC15" s="75"/>
      <c r="GD15" s="75"/>
      <c r="GE15" s="75"/>
      <c r="GF15" s="75"/>
      <c r="GG15" s="75"/>
      <c r="GH15" s="75"/>
      <c r="GI15" s="75"/>
      <c r="GJ15" s="75"/>
      <c r="GK15" s="75"/>
      <c r="GL15" s="75"/>
      <c r="GM15" s="75"/>
      <c r="GN15" s="79" t="s">
        <v>61</v>
      </c>
      <c r="GO15" s="75">
        <v>2017</v>
      </c>
      <c r="GP15" s="75"/>
      <c r="GQ15" s="75"/>
      <c r="GR15" s="75"/>
      <c r="GS15" s="75"/>
      <c r="GT15" s="75"/>
      <c r="GU15" s="75"/>
      <c r="GV15" s="75"/>
      <c r="GW15" s="75"/>
      <c r="GX15" s="75"/>
      <c r="GY15" s="75"/>
      <c r="GZ15" s="75"/>
      <c r="HA15" s="79" t="s">
        <v>62</v>
      </c>
      <c r="HB15" s="83">
        <v>2018</v>
      </c>
      <c r="HC15" s="84"/>
      <c r="HD15" s="84"/>
      <c r="HE15" s="84"/>
      <c r="HF15" s="84"/>
      <c r="HG15" s="84"/>
      <c r="HH15" s="84"/>
      <c r="HI15" s="84"/>
      <c r="HJ15" s="84"/>
      <c r="HK15" s="84"/>
      <c r="HL15" s="84"/>
      <c r="HM15" s="85"/>
      <c r="HN15" s="79" t="s">
        <v>63</v>
      </c>
      <c r="HO15" s="75">
        <v>2019</v>
      </c>
      <c r="HP15" s="75"/>
      <c r="HQ15" s="75"/>
      <c r="HR15" s="75"/>
      <c r="HS15" s="75"/>
      <c r="HT15" s="75"/>
      <c r="HU15" s="75"/>
      <c r="HV15" s="75"/>
      <c r="HW15" s="75"/>
      <c r="HX15" s="75"/>
      <c r="HY15" s="75"/>
      <c r="HZ15" s="75"/>
      <c r="IA15" s="79" t="s">
        <v>64</v>
      </c>
      <c r="IB15" s="75">
        <v>2020</v>
      </c>
      <c r="IC15" s="75"/>
      <c r="ID15" s="75"/>
      <c r="IE15" s="75"/>
      <c r="IF15" s="75"/>
      <c r="IG15" s="75"/>
      <c r="IH15" s="75"/>
      <c r="II15" s="75"/>
      <c r="IJ15" s="75"/>
      <c r="IK15" s="75"/>
      <c r="IL15" s="75"/>
      <c r="IM15" s="75"/>
      <c r="IN15" s="79" t="s">
        <v>65</v>
      </c>
      <c r="IO15" s="89">
        <v>2021</v>
      </c>
      <c r="IP15" s="90"/>
      <c r="IQ15" s="90"/>
      <c r="IR15" s="90"/>
      <c r="IS15" s="90"/>
      <c r="IT15" s="90"/>
      <c r="IU15" s="90"/>
      <c r="IV15" s="90"/>
      <c r="IW15" s="90"/>
      <c r="IX15" s="90"/>
      <c r="IY15" s="90"/>
      <c r="IZ15" s="91"/>
      <c r="JA15" s="79" t="s">
        <v>138</v>
      </c>
      <c r="JB15" s="75">
        <v>2022</v>
      </c>
      <c r="JC15" s="75"/>
      <c r="JD15" s="75"/>
      <c r="JE15" s="75"/>
      <c r="JF15" s="75"/>
      <c r="JG15" s="75"/>
      <c r="JH15" s="75"/>
      <c r="JI15" s="75"/>
      <c r="JJ15" s="75"/>
      <c r="JK15" s="75"/>
      <c r="JL15" s="75"/>
      <c r="JM15" s="75"/>
      <c r="JN15" s="79" t="s">
        <v>67</v>
      </c>
      <c r="JO15" s="75">
        <v>2023</v>
      </c>
      <c r="JP15" s="75"/>
      <c r="JQ15" s="75"/>
      <c r="JR15" s="75"/>
      <c r="JS15" s="75"/>
      <c r="JT15" s="75"/>
      <c r="JU15" s="75"/>
      <c r="JV15" s="75"/>
      <c r="JW15" s="75"/>
      <c r="JX15" s="75"/>
      <c r="JY15" s="75"/>
      <c r="JZ15" s="75"/>
      <c r="KA15" s="79" t="s">
        <v>68</v>
      </c>
      <c r="KB15" s="75">
        <v>2024</v>
      </c>
      <c r="KC15" s="75"/>
      <c r="KD15" s="75"/>
      <c r="KE15" s="75"/>
      <c r="KF15" s="75"/>
      <c r="KG15" s="75"/>
      <c r="KH15" s="75"/>
      <c r="KI15" s="75"/>
      <c r="KJ15" s="75"/>
      <c r="KK15" s="75"/>
      <c r="KL15" s="75"/>
      <c r="KM15" s="75"/>
      <c r="KN15" s="79" t="s">
        <v>69</v>
      </c>
      <c r="KO15" s="75">
        <v>2025</v>
      </c>
      <c r="KP15" s="75"/>
      <c r="KQ15" s="75"/>
      <c r="KR15" s="75"/>
      <c r="KS15" s="75"/>
      <c r="KT15" s="75"/>
      <c r="KU15" s="75"/>
      <c r="KV15" s="75"/>
      <c r="KW15" s="75"/>
      <c r="KX15" s="75"/>
      <c r="KY15" s="75"/>
      <c r="KZ15" s="75"/>
      <c r="LA15" s="79" t="s">
        <v>70</v>
      </c>
    </row>
    <row r="16" spans="1:313">
      <c r="A16" s="78"/>
      <c r="B16" s="16" t="s">
        <v>71</v>
      </c>
      <c r="C16" s="16" t="s">
        <v>72</v>
      </c>
      <c r="D16" s="16" t="s">
        <v>73</v>
      </c>
      <c r="E16" s="16" t="s">
        <v>74</v>
      </c>
      <c r="F16" s="16" t="s">
        <v>75</v>
      </c>
      <c r="G16" s="16" t="s">
        <v>76</v>
      </c>
      <c r="H16" s="16" t="s">
        <v>77</v>
      </c>
      <c r="I16" s="16" t="s">
        <v>78</v>
      </c>
      <c r="J16" s="16" t="s">
        <v>79</v>
      </c>
      <c r="K16" s="16" t="s">
        <v>80</v>
      </c>
      <c r="L16" s="16" t="s">
        <v>81</v>
      </c>
      <c r="M16" s="16" t="s">
        <v>82</v>
      </c>
      <c r="N16" s="80"/>
      <c r="O16" s="16" t="s">
        <v>71</v>
      </c>
      <c r="P16" s="16" t="s">
        <v>72</v>
      </c>
      <c r="Q16" s="16" t="s">
        <v>73</v>
      </c>
      <c r="R16" s="16" t="s">
        <v>74</v>
      </c>
      <c r="S16" s="16" t="s">
        <v>75</v>
      </c>
      <c r="T16" s="16" t="s">
        <v>76</v>
      </c>
      <c r="U16" s="16" t="s">
        <v>77</v>
      </c>
      <c r="V16" s="16" t="s">
        <v>78</v>
      </c>
      <c r="W16" s="16" t="s">
        <v>79</v>
      </c>
      <c r="X16" s="16" t="s">
        <v>80</v>
      </c>
      <c r="Y16" s="16" t="s">
        <v>81</v>
      </c>
      <c r="Z16" s="16" t="s">
        <v>82</v>
      </c>
      <c r="AA16" s="80"/>
      <c r="AB16" s="16" t="s">
        <v>71</v>
      </c>
      <c r="AC16" s="16" t="s">
        <v>72</v>
      </c>
      <c r="AD16" s="16" t="s">
        <v>73</v>
      </c>
      <c r="AE16" s="16" t="s">
        <v>74</v>
      </c>
      <c r="AF16" s="16" t="s">
        <v>75</v>
      </c>
      <c r="AG16" s="16" t="s">
        <v>76</v>
      </c>
      <c r="AH16" s="16" t="s">
        <v>77</v>
      </c>
      <c r="AI16" s="16" t="s">
        <v>78</v>
      </c>
      <c r="AJ16" s="16" t="s">
        <v>79</v>
      </c>
      <c r="AK16" s="16" t="s">
        <v>80</v>
      </c>
      <c r="AL16" s="16" t="s">
        <v>81</v>
      </c>
      <c r="AM16" s="16" t="s">
        <v>82</v>
      </c>
      <c r="AN16" s="80"/>
      <c r="AO16" s="16" t="s">
        <v>71</v>
      </c>
      <c r="AP16" s="16" t="s">
        <v>72</v>
      </c>
      <c r="AQ16" s="16" t="s">
        <v>73</v>
      </c>
      <c r="AR16" s="16" t="s">
        <v>74</v>
      </c>
      <c r="AS16" s="16" t="s">
        <v>75</v>
      </c>
      <c r="AT16" s="16" t="s">
        <v>76</v>
      </c>
      <c r="AU16" s="16" t="s">
        <v>77</v>
      </c>
      <c r="AV16" s="16" t="s">
        <v>78</v>
      </c>
      <c r="AW16" s="16" t="s">
        <v>79</v>
      </c>
      <c r="AX16" s="16" t="s">
        <v>80</v>
      </c>
      <c r="AY16" s="16" t="s">
        <v>81</v>
      </c>
      <c r="AZ16" s="16" t="s">
        <v>82</v>
      </c>
      <c r="BA16" s="80"/>
      <c r="BB16" s="16" t="s">
        <v>71</v>
      </c>
      <c r="BC16" s="16" t="s">
        <v>72</v>
      </c>
      <c r="BD16" s="16" t="s">
        <v>73</v>
      </c>
      <c r="BE16" s="16" t="s">
        <v>74</v>
      </c>
      <c r="BF16" s="16" t="s">
        <v>75</v>
      </c>
      <c r="BG16" s="16" t="s">
        <v>76</v>
      </c>
      <c r="BH16" s="16" t="s">
        <v>77</v>
      </c>
      <c r="BI16" s="16" t="s">
        <v>78</v>
      </c>
      <c r="BJ16" s="16" t="s">
        <v>79</v>
      </c>
      <c r="BK16" s="16" t="s">
        <v>80</v>
      </c>
      <c r="BL16" s="16" t="s">
        <v>81</v>
      </c>
      <c r="BM16" s="16" t="s">
        <v>82</v>
      </c>
      <c r="BN16" s="80"/>
      <c r="BO16" s="16" t="s">
        <v>71</v>
      </c>
      <c r="BP16" s="16" t="s">
        <v>72</v>
      </c>
      <c r="BQ16" s="16" t="s">
        <v>73</v>
      </c>
      <c r="BR16" s="16" t="s">
        <v>74</v>
      </c>
      <c r="BS16" s="16" t="s">
        <v>75</v>
      </c>
      <c r="BT16" s="16" t="s">
        <v>76</v>
      </c>
      <c r="BU16" s="16" t="s">
        <v>77</v>
      </c>
      <c r="BV16" s="16" t="s">
        <v>78</v>
      </c>
      <c r="BW16" s="16" t="s">
        <v>79</v>
      </c>
      <c r="BX16" s="16" t="s">
        <v>80</v>
      </c>
      <c r="BY16" s="16" t="s">
        <v>81</v>
      </c>
      <c r="BZ16" s="16" t="s">
        <v>82</v>
      </c>
      <c r="CA16" s="80"/>
      <c r="CB16" s="16" t="s">
        <v>71</v>
      </c>
      <c r="CC16" s="16" t="s">
        <v>72</v>
      </c>
      <c r="CD16" s="16" t="s">
        <v>73</v>
      </c>
      <c r="CE16" s="16" t="s">
        <v>74</v>
      </c>
      <c r="CF16" s="16" t="s">
        <v>75</v>
      </c>
      <c r="CG16" s="16" t="s">
        <v>76</v>
      </c>
      <c r="CH16" s="16" t="s">
        <v>77</v>
      </c>
      <c r="CI16" s="16" t="s">
        <v>78</v>
      </c>
      <c r="CJ16" s="16" t="s">
        <v>79</v>
      </c>
      <c r="CK16" s="16" t="s">
        <v>80</v>
      </c>
      <c r="CL16" s="16" t="s">
        <v>81</v>
      </c>
      <c r="CM16" s="16" t="s">
        <v>82</v>
      </c>
      <c r="CN16" s="80"/>
      <c r="CO16" s="16" t="s">
        <v>71</v>
      </c>
      <c r="CP16" s="16" t="s">
        <v>72</v>
      </c>
      <c r="CQ16" s="16" t="s">
        <v>73</v>
      </c>
      <c r="CR16" s="16" t="s">
        <v>74</v>
      </c>
      <c r="CS16" s="16" t="s">
        <v>75</v>
      </c>
      <c r="CT16" s="16" t="s">
        <v>76</v>
      </c>
      <c r="CU16" s="16" t="s">
        <v>77</v>
      </c>
      <c r="CV16" s="16" t="s">
        <v>78</v>
      </c>
      <c r="CW16" s="16" t="s">
        <v>79</v>
      </c>
      <c r="CX16" s="16" t="s">
        <v>80</v>
      </c>
      <c r="CY16" s="16" t="s">
        <v>81</v>
      </c>
      <c r="CZ16" s="16" t="s">
        <v>82</v>
      </c>
      <c r="DA16" s="80"/>
      <c r="DB16" s="16" t="s">
        <v>71</v>
      </c>
      <c r="DC16" s="16" t="s">
        <v>72</v>
      </c>
      <c r="DD16" s="16" t="s">
        <v>73</v>
      </c>
      <c r="DE16" s="16" t="s">
        <v>74</v>
      </c>
      <c r="DF16" s="16" t="s">
        <v>75</v>
      </c>
      <c r="DG16" s="16" t="s">
        <v>76</v>
      </c>
      <c r="DH16" s="16" t="s">
        <v>77</v>
      </c>
      <c r="DI16" s="16" t="s">
        <v>78</v>
      </c>
      <c r="DJ16" s="16" t="s">
        <v>79</v>
      </c>
      <c r="DK16" s="16" t="s">
        <v>80</v>
      </c>
      <c r="DL16" s="16" t="s">
        <v>81</v>
      </c>
      <c r="DM16" s="16" t="s">
        <v>82</v>
      </c>
      <c r="DN16" s="80"/>
      <c r="DO16" s="16" t="s">
        <v>71</v>
      </c>
      <c r="DP16" s="16" t="s">
        <v>72</v>
      </c>
      <c r="DQ16" s="16" t="s">
        <v>73</v>
      </c>
      <c r="DR16" s="16" t="s">
        <v>74</v>
      </c>
      <c r="DS16" s="16" t="s">
        <v>75</v>
      </c>
      <c r="DT16" s="16" t="s">
        <v>76</v>
      </c>
      <c r="DU16" s="16" t="s">
        <v>77</v>
      </c>
      <c r="DV16" s="16" t="s">
        <v>78</v>
      </c>
      <c r="DW16" s="16" t="s">
        <v>79</v>
      </c>
      <c r="DX16" s="16" t="s">
        <v>80</v>
      </c>
      <c r="DY16" s="16" t="s">
        <v>81</v>
      </c>
      <c r="DZ16" s="16" t="s">
        <v>82</v>
      </c>
      <c r="EA16" s="80"/>
      <c r="EB16" s="16" t="s">
        <v>71</v>
      </c>
      <c r="EC16" s="16" t="s">
        <v>72</v>
      </c>
      <c r="ED16" s="16" t="s">
        <v>73</v>
      </c>
      <c r="EE16" s="16" t="s">
        <v>74</v>
      </c>
      <c r="EF16" s="16" t="s">
        <v>75</v>
      </c>
      <c r="EG16" s="16" t="s">
        <v>76</v>
      </c>
      <c r="EH16" s="16" t="s">
        <v>77</v>
      </c>
      <c r="EI16" s="16" t="s">
        <v>78</v>
      </c>
      <c r="EJ16" s="16" t="s">
        <v>79</v>
      </c>
      <c r="EK16" s="16" t="s">
        <v>80</v>
      </c>
      <c r="EL16" s="16" t="s">
        <v>81</v>
      </c>
      <c r="EM16" s="16" t="s">
        <v>82</v>
      </c>
      <c r="EN16" s="80"/>
      <c r="EO16" s="16" t="s">
        <v>71</v>
      </c>
      <c r="EP16" s="16" t="s">
        <v>72</v>
      </c>
      <c r="EQ16" s="16" t="s">
        <v>73</v>
      </c>
      <c r="ER16" s="16" t="s">
        <v>74</v>
      </c>
      <c r="ES16" s="16" t="s">
        <v>75</v>
      </c>
      <c r="ET16" s="16" t="s">
        <v>76</v>
      </c>
      <c r="EU16" s="16" t="s">
        <v>77</v>
      </c>
      <c r="EV16" s="16" t="s">
        <v>78</v>
      </c>
      <c r="EW16" s="16" t="s">
        <v>79</v>
      </c>
      <c r="EX16" s="16" t="s">
        <v>80</v>
      </c>
      <c r="EY16" s="16" t="s">
        <v>81</v>
      </c>
      <c r="EZ16" s="16" t="s">
        <v>82</v>
      </c>
      <c r="FA16" s="80"/>
      <c r="FB16" s="16" t="s">
        <v>71</v>
      </c>
      <c r="FC16" s="16" t="s">
        <v>72</v>
      </c>
      <c r="FD16" s="16" t="s">
        <v>73</v>
      </c>
      <c r="FE16" s="16" t="s">
        <v>74</v>
      </c>
      <c r="FF16" s="16" t="s">
        <v>75</v>
      </c>
      <c r="FG16" s="16" t="s">
        <v>76</v>
      </c>
      <c r="FH16" s="16" t="s">
        <v>77</v>
      </c>
      <c r="FI16" s="16" t="s">
        <v>78</v>
      </c>
      <c r="FJ16" s="16" t="s">
        <v>79</v>
      </c>
      <c r="FK16" s="16" t="s">
        <v>80</v>
      </c>
      <c r="FL16" s="16" t="s">
        <v>81</v>
      </c>
      <c r="FM16" s="16" t="s">
        <v>82</v>
      </c>
      <c r="FN16" s="80"/>
      <c r="FO16" s="16" t="s">
        <v>71</v>
      </c>
      <c r="FP16" s="16" t="s">
        <v>72</v>
      </c>
      <c r="FQ16" s="16" t="s">
        <v>73</v>
      </c>
      <c r="FR16" s="16" t="s">
        <v>74</v>
      </c>
      <c r="FS16" s="16" t="s">
        <v>75</v>
      </c>
      <c r="FT16" s="16" t="s">
        <v>76</v>
      </c>
      <c r="FU16" s="16" t="s">
        <v>77</v>
      </c>
      <c r="FV16" s="16" t="s">
        <v>78</v>
      </c>
      <c r="FW16" s="16" t="s">
        <v>79</v>
      </c>
      <c r="FX16" s="16" t="s">
        <v>80</v>
      </c>
      <c r="FY16" s="16" t="s">
        <v>81</v>
      </c>
      <c r="FZ16" s="16" t="s">
        <v>82</v>
      </c>
      <c r="GA16" s="80"/>
      <c r="GB16" s="16" t="s">
        <v>71</v>
      </c>
      <c r="GC16" s="16" t="s">
        <v>72</v>
      </c>
      <c r="GD16" s="16" t="s">
        <v>73</v>
      </c>
      <c r="GE16" s="16" t="s">
        <v>74</v>
      </c>
      <c r="GF16" s="16" t="s">
        <v>75</v>
      </c>
      <c r="GG16" s="16" t="s">
        <v>76</v>
      </c>
      <c r="GH16" s="16" t="s">
        <v>77</v>
      </c>
      <c r="GI16" s="16" t="s">
        <v>78</v>
      </c>
      <c r="GJ16" s="16" t="s">
        <v>79</v>
      </c>
      <c r="GK16" s="16" t="s">
        <v>80</v>
      </c>
      <c r="GL16" s="16" t="s">
        <v>81</v>
      </c>
      <c r="GM16" s="16" t="s">
        <v>82</v>
      </c>
      <c r="GN16" s="80"/>
      <c r="GO16" s="16" t="s">
        <v>71</v>
      </c>
      <c r="GP16" s="16" t="s">
        <v>72</v>
      </c>
      <c r="GQ16" s="16" t="s">
        <v>73</v>
      </c>
      <c r="GR16" s="16" t="s">
        <v>74</v>
      </c>
      <c r="GS16" s="16" t="s">
        <v>75</v>
      </c>
      <c r="GT16" s="16" t="s">
        <v>76</v>
      </c>
      <c r="GU16" s="16" t="s">
        <v>77</v>
      </c>
      <c r="GV16" s="16" t="s">
        <v>78</v>
      </c>
      <c r="GW16" s="16" t="s">
        <v>79</v>
      </c>
      <c r="GX16" s="16" t="s">
        <v>80</v>
      </c>
      <c r="GY16" s="16" t="s">
        <v>81</v>
      </c>
      <c r="GZ16" s="16" t="s">
        <v>82</v>
      </c>
      <c r="HA16" s="80"/>
      <c r="HB16" s="16" t="s">
        <v>71</v>
      </c>
      <c r="HC16" s="16" t="s">
        <v>72</v>
      </c>
      <c r="HD16" s="16" t="s">
        <v>73</v>
      </c>
      <c r="HE16" s="16" t="s">
        <v>74</v>
      </c>
      <c r="HF16" s="16" t="s">
        <v>75</v>
      </c>
      <c r="HG16" s="16" t="s">
        <v>76</v>
      </c>
      <c r="HH16" s="16" t="s">
        <v>77</v>
      </c>
      <c r="HI16" s="16" t="s">
        <v>78</v>
      </c>
      <c r="HJ16" s="16" t="s">
        <v>79</v>
      </c>
      <c r="HK16" s="16" t="s">
        <v>80</v>
      </c>
      <c r="HL16" s="16" t="s">
        <v>81</v>
      </c>
      <c r="HM16" s="16" t="s">
        <v>82</v>
      </c>
      <c r="HN16" s="80"/>
      <c r="HO16" s="16" t="s">
        <v>71</v>
      </c>
      <c r="HP16" s="16" t="s">
        <v>72</v>
      </c>
      <c r="HQ16" s="16" t="s">
        <v>73</v>
      </c>
      <c r="HR16" s="16" t="s">
        <v>74</v>
      </c>
      <c r="HS16" s="16" t="s">
        <v>75</v>
      </c>
      <c r="HT16" s="16" t="s">
        <v>76</v>
      </c>
      <c r="HU16" s="16" t="s">
        <v>77</v>
      </c>
      <c r="HV16" s="16" t="s">
        <v>78</v>
      </c>
      <c r="HW16" s="16" t="s">
        <v>79</v>
      </c>
      <c r="HX16" s="16" t="s">
        <v>80</v>
      </c>
      <c r="HY16" s="16" t="s">
        <v>81</v>
      </c>
      <c r="HZ16" s="16" t="s">
        <v>82</v>
      </c>
      <c r="IA16" s="80"/>
      <c r="IB16" s="16" t="s">
        <v>71</v>
      </c>
      <c r="IC16" s="16" t="s">
        <v>72</v>
      </c>
      <c r="ID16" s="16" t="s">
        <v>73</v>
      </c>
      <c r="IE16" s="16" t="s">
        <v>74</v>
      </c>
      <c r="IF16" s="16" t="s">
        <v>75</v>
      </c>
      <c r="IG16" s="16" t="s">
        <v>76</v>
      </c>
      <c r="IH16" s="16" t="s">
        <v>77</v>
      </c>
      <c r="II16" s="16" t="s">
        <v>78</v>
      </c>
      <c r="IJ16" s="16" t="s">
        <v>79</v>
      </c>
      <c r="IK16" s="16" t="s">
        <v>80</v>
      </c>
      <c r="IL16" s="16" t="s">
        <v>81</v>
      </c>
      <c r="IM16" s="16" t="s">
        <v>82</v>
      </c>
      <c r="IN16" s="80"/>
      <c r="IO16" s="33" t="s">
        <v>71</v>
      </c>
      <c r="IP16" s="33" t="s">
        <v>72</v>
      </c>
      <c r="IQ16" s="33" t="s">
        <v>73</v>
      </c>
      <c r="IR16" s="33" t="s">
        <v>74</v>
      </c>
      <c r="IS16" s="33" t="s">
        <v>75</v>
      </c>
      <c r="IT16" s="33" t="s">
        <v>76</v>
      </c>
      <c r="IU16" s="33" t="s">
        <v>77</v>
      </c>
      <c r="IV16" s="33" t="s">
        <v>78</v>
      </c>
      <c r="IW16" s="33" t="s">
        <v>79</v>
      </c>
      <c r="IX16" s="33" t="s">
        <v>80</v>
      </c>
      <c r="IY16" s="33" t="s">
        <v>81</v>
      </c>
      <c r="IZ16" s="33" t="s">
        <v>82</v>
      </c>
      <c r="JA16" s="80"/>
      <c r="JB16" s="16" t="s">
        <v>71</v>
      </c>
      <c r="JC16" s="16" t="s">
        <v>72</v>
      </c>
      <c r="JD16" s="16" t="s">
        <v>73</v>
      </c>
      <c r="JE16" s="16" t="s">
        <v>74</v>
      </c>
      <c r="JF16" s="16" t="s">
        <v>75</v>
      </c>
      <c r="JG16" s="16" t="s">
        <v>76</v>
      </c>
      <c r="JH16" s="16" t="s">
        <v>77</v>
      </c>
      <c r="JI16" s="16" t="s">
        <v>78</v>
      </c>
      <c r="JJ16" s="16" t="s">
        <v>79</v>
      </c>
      <c r="JK16" s="16" t="s">
        <v>80</v>
      </c>
      <c r="JL16" s="16" t="s">
        <v>81</v>
      </c>
      <c r="JM16" s="16" t="s">
        <v>82</v>
      </c>
      <c r="JN16" s="80"/>
      <c r="JO16" s="16" t="s">
        <v>71</v>
      </c>
      <c r="JP16" s="16" t="s">
        <v>72</v>
      </c>
      <c r="JQ16" s="16" t="s">
        <v>73</v>
      </c>
      <c r="JR16" s="16" t="s">
        <v>74</v>
      </c>
      <c r="JS16" s="16" t="s">
        <v>75</v>
      </c>
      <c r="JT16" s="16" t="s">
        <v>76</v>
      </c>
      <c r="JU16" s="16" t="s">
        <v>77</v>
      </c>
      <c r="JV16" s="16" t="s">
        <v>78</v>
      </c>
      <c r="JW16" s="16" t="s">
        <v>79</v>
      </c>
      <c r="JX16" s="16" t="s">
        <v>80</v>
      </c>
      <c r="JY16" s="16" t="s">
        <v>81</v>
      </c>
      <c r="JZ16" s="16" t="s">
        <v>82</v>
      </c>
      <c r="KA16" s="80"/>
      <c r="KB16" s="16" t="s">
        <v>71</v>
      </c>
      <c r="KC16" s="16" t="s">
        <v>72</v>
      </c>
      <c r="KD16" s="16" t="s">
        <v>73</v>
      </c>
      <c r="KE16" s="16" t="s">
        <v>74</v>
      </c>
      <c r="KF16" s="16" t="s">
        <v>75</v>
      </c>
      <c r="KG16" s="16" t="s">
        <v>76</v>
      </c>
      <c r="KH16" s="16" t="s">
        <v>77</v>
      </c>
      <c r="KI16" s="16" t="s">
        <v>78</v>
      </c>
      <c r="KJ16" s="16" t="s">
        <v>79</v>
      </c>
      <c r="KK16" s="16" t="s">
        <v>80</v>
      </c>
      <c r="KL16" s="16" t="s">
        <v>81</v>
      </c>
      <c r="KM16" s="16" t="s">
        <v>82</v>
      </c>
      <c r="KN16" s="80"/>
      <c r="KO16" s="16" t="s">
        <v>71</v>
      </c>
      <c r="KP16" s="16" t="s">
        <v>72</v>
      </c>
      <c r="KQ16" s="16" t="s">
        <v>73</v>
      </c>
      <c r="KR16" s="16" t="s">
        <v>74</v>
      </c>
      <c r="KS16" s="16" t="s">
        <v>75</v>
      </c>
      <c r="KT16" s="16" t="s">
        <v>76</v>
      </c>
      <c r="KU16" s="16" t="s">
        <v>77</v>
      </c>
      <c r="KV16" s="16" t="s">
        <v>78</v>
      </c>
      <c r="KW16" s="16" t="s">
        <v>79</v>
      </c>
      <c r="KX16" s="16" t="s">
        <v>80</v>
      </c>
      <c r="KY16" s="16" t="s">
        <v>81</v>
      </c>
      <c r="KZ16" s="16" t="s">
        <v>82</v>
      </c>
      <c r="LA16" s="80"/>
    </row>
    <row r="17" spans="1:313">
      <c r="A17" s="17" t="s">
        <v>85</v>
      </c>
      <c r="B17" s="18">
        <v>2063401</v>
      </c>
      <c r="C17" s="18">
        <v>2347808</v>
      </c>
      <c r="D17" s="18">
        <v>2146571</v>
      </c>
      <c r="E17" s="18">
        <v>2685742.2</v>
      </c>
      <c r="F17" s="18">
        <v>2510194.2000000002</v>
      </c>
      <c r="G17" s="18">
        <v>2201615</v>
      </c>
      <c r="H17" s="18">
        <v>2028416</v>
      </c>
      <c r="I17" s="18">
        <v>2208783</v>
      </c>
      <c r="J17" s="18">
        <v>1865122</v>
      </c>
      <c r="K17" s="18">
        <v>1951869</v>
      </c>
      <c r="L17" s="18">
        <v>1980630</v>
      </c>
      <c r="M17" s="18">
        <v>1892474</v>
      </c>
      <c r="N17" s="18">
        <f>SUM(B17:M17)</f>
        <v>25882625.399999999</v>
      </c>
      <c r="O17" s="18">
        <v>1803654</v>
      </c>
      <c r="P17" s="18">
        <v>1689318</v>
      </c>
      <c r="Q17" s="18">
        <v>1995593</v>
      </c>
      <c r="R17" s="18">
        <v>1807580</v>
      </c>
      <c r="S17" s="18">
        <v>2278084.2000000002</v>
      </c>
      <c r="T17" s="18">
        <v>1880352</v>
      </c>
      <c r="U17" s="18">
        <v>1999039</v>
      </c>
      <c r="V17" s="18">
        <v>1953102</v>
      </c>
      <c r="W17" s="18">
        <v>1770581</v>
      </c>
      <c r="X17" s="18">
        <v>1695253</v>
      </c>
      <c r="Y17" s="18">
        <v>1599000</v>
      </c>
      <c r="Z17" s="18">
        <v>2556347</v>
      </c>
      <c r="AA17" s="18">
        <f>SUM(O17:Z17)</f>
        <v>23027903.199999999</v>
      </c>
      <c r="AB17" s="18">
        <v>1475777</v>
      </c>
      <c r="AC17" s="18">
        <v>1658678</v>
      </c>
      <c r="AD17" s="18">
        <v>1815793</v>
      </c>
      <c r="AE17" s="18">
        <v>1750167</v>
      </c>
      <c r="AF17" s="18">
        <v>1857510</v>
      </c>
      <c r="AG17" s="18">
        <v>1695041</v>
      </c>
      <c r="AH17" s="18">
        <v>1602893</v>
      </c>
      <c r="AI17" s="18">
        <v>1660704</v>
      </c>
      <c r="AJ17" s="18">
        <v>1590986</v>
      </c>
      <c r="AK17" s="18">
        <v>1393712</v>
      </c>
      <c r="AL17" s="18">
        <v>1410828</v>
      </c>
      <c r="AM17" s="18">
        <v>1545757</v>
      </c>
      <c r="AN17" s="18">
        <f>SUM(AB17:AM17)</f>
        <v>19457846</v>
      </c>
      <c r="AO17" s="18">
        <v>1561505.2</v>
      </c>
      <c r="AP17" s="18">
        <v>1553246.46</v>
      </c>
      <c r="AQ17" s="18">
        <v>1795872</v>
      </c>
      <c r="AR17" s="18">
        <v>1924036</v>
      </c>
      <c r="AS17" s="18">
        <v>1649290.2</v>
      </c>
      <c r="AT17" s="18">
        <v>1767221.29</v>
      </c>
      <c r="AU17" s="18">
        <v>1774104.16</v>
      </c>
      <c r="AV17" s="18">
        <v>2128648.1799999997</v>
      </c>
      <c r="AW17" s="18">
        <v>2157007.7230000002</v>
      </c>
      <c r="AX17" s="18">
        <v>2066999.95</v>
      </c>
      <c r="AY17" s="18">
        <v>1870404.99</v>
      </c>
      <c r="AZ17" s="18">
        <v>1988717.62</v>
      </c>
      <c r="BA17" s="18">
        <f>SUM(AO17:AZ17)</f>
        <v>22237053.772999998</v>
      </c>
      <c r="BB17" s="18">
        <v>1706586.34</v>
      </c>
      <c r="BC17" s="18">
        <v>1814360.54</v>
      </c>
      <c r="BD17" s="18">
        <v>2212787.1700000004</v>
      </c>
      <c r="BE17" s="18">
        <v>1906002.5840277779</v>
      </c>
      <c r="BF17" s="18">
        <v>2071727.7600000002</v>
      </c>
      <c r="BG17" s="18">
        <v>2200107.61</v>
      </c>
      <c r="BH17" s="18">
        <v>2170141.0100000002</v>
      </c>
      <c r="BI17" s="18">
        <v>2305545.7000000007</v>
      </c>
      <c r="BJ17" s="18">
        <v>2103580.9900000002</v>
      </c>
      <c r="BK17" s="18">
        <v>2024032.075</v>
      </c>
      <c r="BL17" s="18">
        <v>1904437.1600000001</v>
      </c>
      <c r="BM17" s="18">
        <v>900215.86</v>
      </c>
      <c r="BN17" s="18">
        <f>SUM(BB17:BM17)</f>
        <v>23319524.799027778</v>
      </c>
      <c r="BO17" s="18">
        <v>601454.12</v>
      </c>
      <c r="BP17" s="18">
        <v>592552.81000000006</v>
      </c>
      <c r="BQ17" s="18">
        <v>757327.83</v>
      </c>
      <c r="BR17" s="18">
        <v>711515.91</v>
      </c>
      <c r="BS17" s="18">
        <v>776935.3</v>
      </c>
      <c r="BT17" s="18">
        <v>773198.35</v>
      </c>
      <c r="BU17" s="18">
        <v>800549.33000000007</v>
      </c>
      <c r="BV17" s="18">
        <v>1378400.81</v>
      </c>
      <c r="BW17" s="18">
        <v>737326.91999999993</v>
      </c>
      <c r="BX17" s="18">
        <v>737046.45</v>
      </c>
      <c r="BY17" s="18">
        <v>735499.38</v>
      </c>
      <c r="BZ17" s="18">
        <v>770616</v>
      </c>
      <c r="CA17" s="18">
        <f>SUM(BO17:BZ17)</f>
        <v>9372423.2100000009</v>
      </c>
      <c r="CB17" s="18">
        <v>651418.19000000006</v>
      </c>
      <c r="CC17" s="18">
        <v>680027.79999999993</v>
      </c>
      <c r="CD17" s="18">
        <v>695100.53</v>
      </c>
      <c r="CE17" s="18">
        <v>749502.53</v>
      </c>
      <c r="CF17" s="18">
        <v>759502.37</v>
      </c>
      <c r="CG17" s="18">
        <v>753463.82000000007</v>
      </c>
      <c r="CH17" s="18">
        <v>768398.88000000012</v>
      </c>
      <c r="CI17" s="18">
        <v>753688.47100000002</v>
      </c>
      <c r="CJ17" s="18">
        <v>794819.91999999993</v>
      </c>
      <c r="CK17" s="18">
        <v>744785.86</v>
      </c>
      <c r="CL17" s="18">
        <v>616966.82999999996</v>
      </c>
      <c r="CM17" s="18">
        <v>593433.44000000006</v>
      </c>
      <c r="CN17" s="18">
        <f>SUM(CB17:CM17)</f>
        <v>8561108.6410000008</v>
      </c>
      <c r="CO17" s="18">
        <v>560096.1552777777</v>
      </c>
      <c r="CP17" s="18">
        <v>493212.80999999994</v>
      </c>
      <c r="CQ17" s="18">
        <v>538893.46</v>
      </c>
      <c r="CR17" s="18">
        <v>514301.08999999997</v>
      </c>
      <c r="CS17" s="18">
        <v>595911.09</v>
      </c>
      <c r="CT17" s="18">
        <v>626827.5944444444</v>
      </c>
      <c r="CU17" s="18">
        <v>686679.22000000009</v>
      </c>
      <c r="CV17" s="18">
        <v>652686.31000000006</v>
      </c>
      <c r="CW17" s="18">
        <v>660426.38</v>
      </c>
      <c r="CX17" s="18">
        <v>626847.39999999991</v>
      </c>
      <c r="CY17" s="18">
        <v>600873.22</v>
      </c>
      <c r="CZ17" s="18">
        <v>647051.9800000001</v>
      </c>
      <c r="DA17" s="18">
        <f>SUM(CO17:CZ17)</f>
        <v>7203806.7097222218</v>
      </c>
      <c r="DB17" s="18">
        <v>606698.79</v>
      </c>
      <c r="DC17" s="18">
        <v>621131.85000000009</v>
      </c>
      <c r="DD17" s="18">
        <v>655753.48</v>
      </c>
      <c r="DE17" s="18">
        <v>689959.08000000007</v>
      </c>
      <c r="DF17" s="18">
        <v>693441.12000000011</v>
      </c>
      <c r="DG17" s="18">
        <v>710416.71</v>
      </c>
      <c r="DH17" s="18">
        <v>707928.52</v>
      </c>
      <c r="DI17" s="18">
        <v>680920.99</v>
      </c>
      <c r="DJ17" s="18">
        <v>930281.76</v>
      </c>
      <c r="DK17" s="18">
        <v>704018.07</v>
      </c>
      <c r="DL17" s="18">
        <v>655232.6100000001</v>
      </c>
      <c r="DM17" s="18">
        <v>760938.49</v>
      </c>
      <c r="DN17" s="18">
        <f>SUM(DB17:DM17)</f>
        <v>8416721.4700000007</v>
      </c>
      <c r="DO17" s="18">
        <v>181472.06</v>
      </c>
      <c r="DP17" s="18">
        <v>183527.24</v>
      </c>
      <c r="DQ17" s="18">
        <v>207791.62</v>
      </c>
      <c r="DR17" s="18">
        <v>197236.36</v>
      </c>
      <c r="DS17" s="18">
        <v>213712.81999999998</v>
      </c>
      <c r="DT17" s="18">
        <v>228095.53</v>
      </c>
      <c r="DU17" s="18">
        <v>250909.41999999998</v>
      </c>
      <c r="DV17" s="18">
        <v>232035.7</v>
      </c>
      <c r="DW17" s="18">
        <v>219247.09</v>
      </c>
      <c r="DX17" s="18">
        <v>208837.66</v>
      </c>
      <c r="DY17" s="18">
        <v>196302.45</v>
      </c>
      <c r="DZ17" s="18">
        <v>254216.06</v>
      </c>
      <c r="EA17" s="18">
        <f>SUM(DO17:DZ17)</f>
        <v>2573384.0100000002</v>
      </c>
      <c r="EB17" s="18">
        <v>190282.65999999997</v>
      </c>
      <c r="EC17" s="18">
        <v>194347.77000000005</v>
      </c>
      <c r="ED17" s="18">
        <v>236821.24</v>
      </c>
      <c r="EE17" s="18">
        <v>218010.00999999995</v>
      </c>
      <c r="EF17" s="18">
        <v>254019.27600000001</v>
      </c>
      <c r="EG17" s="18">
        <v>235633.60999999996</v>
      </c>
      <c r="EH17" s="18">
        <v>225023.39999999994</v>
      </c>
      <c r="EI17" s="18">
        <v>218878.58000000002</v>
      </c>
      <c r="EJ17" s="18">
        <v>218829.87999999998</v>
      </c>
      <c r="EK17" s="18">
        <v>241931.44999999995</v>
      </c>
      <c r="EL17" s="18">
        <v>202240.67999999993</v>
      </c>
      <c r="EM17" s="18">
        <v>217001.79999999993</v>
      </c>
      <c r="EN17" s="18">
        <f>SUM(EB17:EM17)</f>
        <v>2653020.3559999997</v>
      </c>
      <c r="EO17" s="18">
        <v>176937.85</v>
      </c>
      <c r="EP17" s="18">
        <v>186477.3</v>
      </c>
      <c r="EQ17" s="18">
        <v>199744.19999999995</v>
      </c>
      <c r="ER17" s="18">
        <v>212333.50000000003</v>
      </c>
      <c r="ES17" s="18">
        <v>233197.31</v>
      </c>
      <c r="ET17" s="18">
        <v>214652.36</v>
      </c>
      <c r="EU17" s="18">
        <v>239599.60000000009</v>
      </c>
      <c r="EV17" s="18">
        <v>223303.93999999997</v>
      </c>
      <c r="EW17" s="18">
        <v>214192.41000000003</v>
      </c>
      <c r="EX17" s="18">
        <v>227213.18</v>
      </c>
      <c r="EY17" s="18">
        <v>234524.44999999998</v>
      </c>
      <c r="EZ17" s="18">
        <v>226880.80000000002</v>
      </c>
      <c r="FA17" s="18">
        <f>SUM(EO17:EZ17)</f>
        <v>2589056.9000000004</v>
      </c>
      <c r="FB17" s="18">
        <v>182335.90000000002</v>
      </c>
      <c r="FC17" s="18">
        <v>166084.55000000008</v>
      </c>
      <c r="FD17" s="18">
        <v>189899.14999999997</v>
      </c>
      <c r="FE17" s="18">
        <v>206787.86999999994</v>
      </c>
      <c r="FF17" s="18">
        <v>220694.5</v>
      </c>
      <c r="FG17" s="18">
        <v>207870.74</v>
      </c>
      <c r="FH17" s="18">
        <v>214532.7</v>
      </c>
      <c r="FI17" s="18">
        <v>206409.00999999995</v>
      </c>
      <c r="FJ17" s="18">
        <v>205900.95</v>
      </c>
      <c r="FK17" s="18">
        <v>224243.35699999999</v>
      </c>
      <c r="FL17" s="18">
        <v>205596.59999999992</v>
      </c>
      <c r="FM17" s="18">
        <v>219938.88999999998</v>
      </c>
      <c r="FN17" s="18">
        <f>SUM(FB17:FM17)</f>
        <v>2450294.2170000002</v>
      </c>
      <c r="FO17" s="18">
        <v>185329.9</v>
      </c>
      <c r="FP17" s="18">
        <v>197431.95999999996</v>
      </c>
      <c r="FQ17" s="18">
        <v>205759.3</v>
      </c>
      <c r="FR17" s="18">
        <v>199790.16</v>
      </c>
      <c r="FS17" s="18">
        <v>210969.69999999995</v>
      </c>
      <c r="FT17" s="18">
        <v>186145.80000000005</v>
      </c>
      <c r="FU17" s="18">
        <v>213208.84999999998</v>
      </c>
      <c r="FV17" s="18">
        <v>186441.25000000003</v>
      </c>
      <c r="FW17" s="18">
        <v>190817.83</v>
      </c>
      <c r="FX17" s="18">
        <v>206868.63999999993</v>
      </c>
      <c r="FY17" s="18">
        <v>177485.83</v>
      </c>
      <c r="FZ17" s="18">
        <v>177118.01999999996</v>
      </c>
      <c r="GA17" s="18">
        <f>SUM(FO17:FZ17)</f>
        <v>2337367.2399999998</v>
      </c>
      <c r="GB17" s="18">
        <v>147205.68</v>
      </c>
      <c r="GC17" s="18">
        <v>147380.94999999998</v>
      </c>
      <c r="GD17" s="18">
        <v>180382.43</v>
      </c>
      <c r="GE17" s="18">
        <v>180163.07999999996</v>
      </c>
      <c r="GF17" s="18">
        <v>185753.25</v>
      </c>
      <c r="GG17" s="18">
        <v>187789.80000000002</v>
      </c>
      <c r="GH17" s="18">
        <v>200740.07999999996</v>
      </c>
      <c r="GI17" s="18">
        <v>180370.39000000004</v>
      </c>
      <c r="GJ17" s="18">
        <v>199040.96000000002</v>
      </c>
      <c r="GK17" s="18">
        <v>185621.81999999995</v>
      </c>
      <c r="GL17" s="18">
        <v>195680.54999999993</v>
      </c>
      <c r="GM17" s="18">
        <v>191049.21999999994</v>
      </c>
      <c r="GN17" s="18">
        <f>SUM(GB17:GM17)</f>
        <v>2181178.2099999995</v>
      </c>
      <c r="GO17" s="18">
        <v>161675.41999999998</v>
      </c>
      <c r="GP17" s="18">
        <v>179078.79000000004</v>
      </c>
      <c r="GQ17" s="18">
        <v>199809.46000000002</v>
      </c>
      <c r="GR17" s="18">
        <v>222017.63999999993</v>
      </c>
      <c r="GS17" s="18">
        <v>200440.08999999994</v>
      </c>
      <c r="GT17" s="18">
        <v>197707.11</v>
      </c>
      <c r="GU17" s="18">
        <v>173832.66299999991</v>
      </c>
      <c r="GV17" s="18">
        <v>181350.84</v>
      </c>
      <c r="GW17" s="18">
        <v>169305.81000000003</v>
      </c>
      <c r="GX17" s="18">
        <v>171817.61000000004</v>
      </c>
      <c r="GY17" s="18">
        <v>193926.76</v>
      </c>
      <c r="GZ17" s="18">
        <v>191985.35000000006</v>
      </c>
      <c r="HA17" s="18">
        <f>SUM(GO17:GZ17)</f>
        <v>2242947.5430000001</v>
      </c>
      <c r="HB17" s="18">
        <v>150475.75999999995</v>
      </c>
      <c r="HC17" s="18">
        <v>140970.66999999998</v>
      </c>
      <c r="HD17" s="18">
        <v>175830.21999999986</v>
      </c>
      <c r="HE17" s="18">
        <v>183456.47</v>
      </c>
      <c r="HF17" s="18">
        <v>178892.68000000005</v>
      </c>
      <c r="HG17" s="18">
        <v>164030.48000000004</v>
      </c>
      <c r="HH17" s="18">
        <v>175736.64</v>
      </c>
      <c r="HI17" s="18">
        <v>206341.37999999995</v>
      </c>
      <c r="HJ17" s="18">
        <v>180118.21999999994</v>
      </c>
      <c r="HK17" s="18">
        <v>200028.88999999996</v>
      </c>
      <c r="HL17" s="18">
        <v>175005.36999999994</v>
      </c>
      <c r="HM17" s="18">
        <v>179652.59999999995</v>
      </c>
      <c r="HN17" s="18">
        <f>SUM(HB17:HM17)</f>
        <v>2110539.3799999994</v>
      </c>
      <c r="HO17" s="18">
        <v>155987.00999999995</v>
      </c>
      <c r="HP17" s="18">
        <v>143962.75</v>
      </c>
      <c r="HQ17" s="18">
        <v>174862.32999999984</v>
      </c>
      <c r="HR17" s="18">
        <v>187964.89999999991</v>
      </c>
      <c r="HS17" s="18">
        <v>175467.18999999994</v>
      </c>
      <c r="HT17" s="18">
        <v>195618</v>
      </c>
      <c r="HU17" s="18">
        <v>204706</v>
      </c>
      <c r="HV17" s="18">
        <v>514837.8899999999</v>
      </c>
      <c r="HW17" s="18">
        <v>615872.35999999987</v>
      </c>
      <c r="HX17" s="18">
        <v>250624.58</v>
      </c>
      <c r="HY17" s="18">
        <v>195975.99999999994</v>
      </c>
      <c r="HZ17" s="18">
        <v>207271</v>
      </c>
      <c r="IA17" s="18">
        <f>SUM(HO17:HZ17)</f>
        <v>3023150.01</v>
      </c>
      <c r="IB17" s="18">
        <v>184978.9</v>
      </c>
      <c r="IC17" s="18">
        <v>206295.5</v>
      </c>
      <c r="ID17" s="18">
        <v>102893.29999999999</v>
      </c>
      <c r="IE17" s="18">
        <v>25838</v>
      </c>
      <c r="IF17" s="18">
        <v>18264.599999999999</v>
      </c>
      <c r="IG17" s="18">
        <v>24637</v>
      </c>
      <c r="IH17" s="18">
        <v>62459</v>
      </c>
      <c r="II17" s="18">
        <v>42416</v>
      </c>
      <c r="IJ17" s="18">
        <v>41576.9</v>
      </c>
      <c r="IK17" s="18">
        <v>106495.64</v>
      </c>
      <c r="IL17" s="18">
        <v>97580.400000000009</v>
      </c>
      <c r="IM17" s="18">
        <v>158219.5</v>
      </c>
      <c r="IN17" s="18">
        <f>SUM(IB17:IM17)</f>
        <v>1071654.7400000002</v>
      </c>
      <c r="IO17" s="18">
        <v>125677.99999999999</v>
      </c>
      <c r="IP17" s="18">
        <v>94306.78</v>
      </c>
      <c r="IQ17" s="18">
        <v>158757.4</v>
      </c>
      <c r="IR17" s="18">
        <v>130923.59999999998</v>
      </c>
      <c r="IS17" s="18">
        <v>170082.7</v>
      </c>
      <c r="IT17" s="18">
        <v>144800.69999999998</v>
      </c>
      <c r="IU17" s="18">
        <v>169010.80000000005</v>
      </c>
      <c r="IV17" s="18">
        <v>154131.29999999999</v>
      </c>
      <c r="IW17" s="18">
        <v>152784.4</v>
      </c>
      <c r="IX17" s="18">
        <v>172529</v>
      </c>
      <c r="IY17" s="18">
        <v>190725.40000000002</v>
      </c>
      <c r="IZ17" s="18">
        <v>216076</v>
      </c>
      <c r="JA17" s="18">
        <f>SUM(IO17:IZ17)</f>
        <v>1879806.08</v>
      </c>
      <c r="JB17" s="18">
        <v>142618</v>
      </c>
      <c r="JC17" s="18">
        <v>162002</v>
      </c>
      <c r="JD17" s="18">
        <v>150290</v>
      </c>
      <c r="JE17" s="18">
        <v>160908</v>
      </c>
      <c r="JF17" s="18">
        <v>168097</v>
      </c>
      <c r="JG17" s="18">
        <v>160430</v>
      </c>
      <c r="JH17" s="18">
        <v>184308</v>
      </c>
      <c r="JI17" s="18">
        <v>193958</v>
      </c>
      <c r="JJ17" s="18">
        <v>197986</v>
      </c>
      <c r="JK17" s="18">
        <v>204029</v>
      </c>
      <c r="JL17" s="18">
        <v>187290.99999999977</v>
      </c>
      <c r="JM17" s="18">
        <v>177819.00000000023</v>
      </c>
      <c r="JN17" s="18">
        <f>SUM(JB17:JM17)</f>
        <v>2089736</v>
      </c>
      <c r="JO17" s="18">
        <v>191775</v>
      </c>
      <c r="JP17" s="18">
        <v>171969</v>
      </c>
      <c r="JQ17" s="18">
        <v>169936</v>
      </c>
      <c r="JR17" s="18">
        <v>148388</v>
      </c>
      <c r="JS17" s="18">
        <v>160298</v>
      </c>
      <c r="JT17" s="18">
        <v>183658</v>
      </c>
      <c r="JU17" s="18">
        <v>220173</v>
      </c>
      <c r="JV17" s="18">
        <v>196795</v>
      </c>
      <c r="JW17" s="18">
        <v>204602</v>
      </c>
      <c r="JX17" s="18">
        <v>194182</v>
      </c>
      <c r="JY17" s="18">
        <v>2051245</v>
      </c>
      <c r="JZ17" s="18">
        <v>21713</v>
      </c>
      <c r="KA17" s="18">
        <f>SUM(JO17:JZ17)</f>
        <v>3914734</v>
      </c>
      <c r="KB17" s="18">
        <v>174.435</v>
      </c>
      <c r="KC17" s="18">
        <v>182.61168000000004</v>
      </c>
      <c r="KD17" s="18">
        <v>205.27145999999996</v>
      </c>
      <c r="KE17" s="18">
        <v>211.38050000000001</v>
      </c>
      <c r="KF17" s="18">
        <v>211.11899999999997</v>
      </c>
      <c r="KG17" s="18">
        <v>185.80650000000003</v>
      </c>
      <c r="KH17" s="18">
        <v>249.49550000000002</v>
      </c>
      <c r="KI17" s="18">
        <v>223.96679999999998</v>
      </c>
      <c r="KJ17" s="18">
        <v>208.99268000000001</v>
      </c>
      <c r="KK17" s="18">
        <v>224.75999999999996</v>
      </c>
      <c r="KL17" s="18">
        <v>223.899</v>
      </c>
      <c r="KM17" s="18">
        <v>211.11250000000001</v>
      </c>
      <c r="KN17" s="18">
        <f>SUM(KB17:KM17)</f>
        <v>2512.8506199999997</v>
      </c>
      <c r="KO17" s="18">
        <v>184.76300000000001</v>
      </c>
      <c r="KP17" s="18">
        <v>187.43800000000002</v>
      </c>
      <c r="KQ17" s="18">
        <v>210.53</v>
      </c>
      <c r="KR17" s="18">
        <v>216.02999999999997</v>
      </c>
      <c r="KS17" s="18">
        <v>258.49799999999999</v>
      </c>
      <c r="KT17" s="18">
        <v>226.53799999999995</v>
      </c>
      <c r="KU17" s="18">
        <v>257.71699999999998</v>
      </c>
      <c r="KV17" s="18">
        <v>222.24100000000004</v>
      </c>
      <c r="KW17" s="18">
        <v>134.80900000000003</v>
      </c>
      <c r="KX17" s="18">
        <v>193.02799999999999</v>
      </c>
      <c r="KY17" s="18">
        <v>187.249</v>
      </c>
      <c r="KZ17" s="18"/>
      <c r="LA17" s="18">
        <f>SUM(KO17:KZ17)</f>
        <v>2278.8409999999999</v>
      </c>
    </row>
    <row r="18" spans="1:313">
      <c r="A18" s="17" t="s">
        <v>86</v>
      </c>
      <c r="B18" s="18">
        <v>16296</v>
      </c>
      <c r="C18" s="18">
        <v>53854</v>
      </c>
      <c r="D18" s="18">
        <v>34370.5</v>
      </c>
      <c r="E18" s="18">
        <v>43279</v>
      </c>
      <c r="F18" s="18">
        <v>78771</v>
      </c>
      <c r="G18" s="18">
        <v>36653</v>
      </c>
      <c r="H18" s="18">
        <v>17207</v>
      </c>
      <c r="I18" s="18">
        <v>34219</v>
      </c>
      <c r="J18" s="18">
        <v>35994</v>
      </c>
      <c r="K18" s="18">
        <v>36000</v>
      </c>
      <c r="L18" s="18">
        <v>54189</v>
      </c>
      <c r="M18" s="18">
        <v>67400</v>
      </c>
      <c r="N18" s="18">
        <f>SUM(B18:M18)</f>
        <v>508232.5</v>
      </c>
      <c r="O18" s="18">
        <v>42578</v>
      </c>
      <c r="P18" s="18">
        <v>62872</v>
      </c>
      <c r="Q18" s="18">
        <v>56250</v>
      </c>
      <c r="R18" s="18">
        <v>61543</v>
      </c>
      <c r="S18" s="18">
        <v>38340</v>
      </c>
      <c r="T18" s="18">
        <v>57455</v>
      </c>
      <c r="U18" s="18">
        <v>56638</v>
      </c>
      <c r="V18" s="18">
        <v>60950</v>
      </c>
      <c r="W18" s="18">
        <v>54786</v>
      </c>
      <c r="X18" s="18">
        <v>55060</v>
      </c>
      <c r="Y18" s="18">
        <v>49212</v>
      </c>
      <c r="Z18" s="18">
        <v>62798</v>
      </c>
      <c r="AA18" s="18">
        <f>SUM(O18:Z18)</f>
        <v>658482</v>
      </c>
      <c r="AB18" s="18">
        <v>41741</v>
      </c>
      <c r="AC18" s="18">
        <v>51807</v>
      </c>
      <c r="AD18" s="18">
        <v>41793</v>
      </c>
      <c r="AE18" s="18">
        <v>44702</v>
      </c>
      <c r="AF18" s="18">
        <v>53015</v>
      </c>
      <c r="AG18" s="18">
        <v>69277</v>
      </c>
      <c r="AH18" s="18">
        <v>213276</v>
      </c>
      <c r="AI18" s="18">
        <v>56311</v>
      </c>
      <c r="AJ18" s="18">
        <v>218982</v>
      </c>
      <c r="AK18" s="18">
        <v>334833</v>
      </c>
      <c r="AL18" s="18">
        <v>20382</v>
      </c>
      <c r="AM18" s="18">
        <v>20310</v>
      </c>
      <c r="AN18" s="18">
        <f>SUM(AB18:AM18)</f>
        <v>1166429</v>
      </c>
      <c r="AO18" s="18">
        <v>90558</v>
      </c>
      <c r="AP18" s="18">
        <v>64354</v>
      </c>
      <c r="AQ18" s="18">
        <v>19504</v>
      </c>
      <c r="AR18" s="18">
        <v>30812</v>
      </c>
      <c r="AS18" s="18">
        <v>44576</v>
      </c>
      <c r="AT18" s="18">
        <v>31721</v>
      </c>
      <c r="AU18" s="18">
        <v>26449</v>
      </c>
      <c r="AV18" s="18">
        <v>19624.2</v>
      </c>
      <c r="AW18" s="18">
        <v>30681.4</v>
      </c>
      <c r="AX18" s="18">
        <v>12130</v>
      </c>
      <c r="AY18" s="18">
        <v>31299.800000000003</v>
      </c>
      <c r="AZ18" s="18">
        <v>19990.400000000001</v>
      </c>
      <c r="BA18" s="18">
        <f>SUM(AO18:AZ18)</f>
        <v>421699.80000000005</v>
      </c>
      <c r="BB18" s="18">
        <v>92660.7</v>
      </c>
      <c r="BC18" s="18">
        <v>47669.2</v>
      </c>
      <c r="BD18" s="18">
        <v>61273</v>
      </c>
      <c r="BE18" s="18">
        <v>20295.8</v>
      </c>
      <c r="BF18" s="18">
        <v>59641</v>
      </c>
      <c r="BG18" s="18">
        <v>20423</v>
      </c>
      <c r="BH18" s="18">
        <v>41137.599999999999</v>
      </c>
      <c r="BI18" s="18">
        <v>34443</v>
      </c>
      <c r="BJ18" s="18">
        <v>50075</v>
      </c>
      <c r="BK18" s="18">
        <v>107812</v>
      </c>
      <c r="BL18" s="18">
        <v>54956</v>
      </c>
      <c r="BM18" s="18">
        <v>10105.799999999999</v>
      </c>
      <c r="BN18" s="18">
        <f>SUM(BB18:BM18)</f>
        <v>600492.1</v>
      </c>
      <c r="BO18" s="18">
        <v>523</v>
      </c>
      <c r="BP18" s="18">
        <v>0</v>
      </c>
      <c r="BQ18" s="18">
        <v>0</v>
      </c>
      <c r="BR18" s="18">
        <v>0</v>
      </c>
      <c r="BS18" s="18">
        <v>0</v>
      </c>
      <c r="BT18" s="18">
        <v>39</v>
      </c>
      <c r="BU18" s="18">
        <v>0</v>
      </c>
      <c r="BV18" s="18">
        <v>65250</v>
      </c>
      <c r="BW18" s="18">
        <v>28.1</v>
      </c>
      <c r="BX18" s="18">
        <v>0</v>
      </c>
      <c r="BY18" s="18">
        <v>1519.71</v>
      </c>
      <c r="BZ18" s="18">
        <v>0</v>
      </c>
      <c r="CA18" s="18">
        <f>SUM(BO18:BZ18)</f>
        <v>67359.810000000012</v>
      </c>
      <c r="CB18" s="18">
        <v>0</v>
      </c>
      <c r="CC18" s="18">
        <v>0</v>
      </c>
      <c r="CD18" s="18">
        <v>0</v>
      </c>
      <c r="CE18" s="18">
        <v>0</v>
      </c>
      <c r="CF18" s="18">
        <v>0</v>
      </c>
      <c r="CG18" s="18">
        <v>0</v>
      </c>
      <c r="CH18" s="18">
        <v>0</v>
      </c>
      <c r="CI18" s="18">
        <v>0</v>
      </c>
      <c r="CJ18" s="18">
        <v>3282.4</v>
      </c>
      <c r="CK18" s="18">
        <v>0</v>
      </c>
      <c r="CL18" s="18">
        <v>0</v>
      </c>
      <c r="CM18" s="18">
        <v>0</v>
      </c>
      <c r="CN18" s="18">
        <f>SUM(CB18:CM18)</f>
        <v>3282.4</v>
      </c>
      <c r="CO18" s="18">
        <v>0</v>
      </c>
      <c r="CP18" s="18">
        <v>0</v>
      </c>
      <c r="CQ18" s="18">
        <v>0</v>
      </c>
      <c r="CR18" s="18">
        <v>0</v>
      </c>
      <c r="CS18" s="18">
        <v>1037</v>
      </c>
      <c r="CT18" s="18">
        <v>0</v>
      </c>
      <c r="CU18" s="18">
        <v>0</v>
      </c>
      <c r="CV18" s="18">
        <v>0</v>
      </c>
      <c r="CW18" s="18">
        <v>110</v>
      </c>
      <c r="CX18" s="18">
        <v>0</v>
      </c>
      <c r="CY18" s="18">
        <v>0</v>
      </c>
      <c r="CZ18" s="18">
        <v>0</v>
      </c>
      <c r="DA18" s="18">
        <f>SUM(CO18:CZ18)</f>
        <v>1147</v>
      </c>
      <c r="DB18" s="18">
        <v>955</v>
      </c>
      <c r="DC18" s="18">
        <v>0</v>
      </c>
      <c r="DD18" s="18">
        <v>0</v>
      </c>
      <c r="DE18" s="18">
        <v>0</v>
      </c>
      <c r="DF18" s="18">
        <v>0</v>
      </c>
      <c r="DG18" s="18">
        <v>0</v>
      </c>
      <c r="DH18" s="18">
        <v>0</v>
      </c>
      <c r="DI18" s="18">
        <v>0</v>
      </c>
      <c r="DJ18" s="18">
        <v>0</v>
      </c>
      <c r="DK18" s="18">
        <v>205.4</v>
      </c>
      <c r="DL18" s="18">
        <v>300</v>
      </c>
      <c r="DM18" s="18">
        <v>0</v>
      </c>
      <c r="DN18" s="18">
        <f>SUM(DB18:DM18)</f>
        <v>1460.4</v>
      </c>
      <c r="DO18" s="18">
        <v>600</v>
      </c>
      <c r="DP18" s="18">
        <v>0</v>
      </c>
      <c r="DQ18" s="18">
        <v>0</v>
      </c>
      <c r="DR18" s="18">
        <v>0</v>
      </c>
      <c r="DS18" s="18">
        <v>561</v>
      </c>
      <c r="DT18" s="18">
        <v>0</v>
      </c>
      <c r="DU18" s="18">
        <v>0</v>
      </c>
      <c r="DV18" s="18">
        <v>0</v>
      </c>
      <c r="DW18" s="18">
        <v>0</v>
      </c>
      <c r="DX18" s="18">
        <v>0</v>
      </c>
      <c r="DY18" s="18">
        <v>0</v>
      </c>
      <c r="DZ18" s="18">
        <v>0</v>
      </c>
      <c r="EA18" s="18">
        <f>SUM(DO18:DZ18)</f>
        <v>1161</v>
      </c>
      <c r="EB18" s="18">
        <v>0</v>
      </c>
      <c r="EC18" s="18">
        <v>0</v>
      </c>
      <c r="ED18" s="18">
        <v>6.6</v>
      </c>
      <c r="EE18" s="18">
        <v>0</v>
      </c>
      <c r="EF18" s="18">
        <v>0</v>
      </c>
      <c r="EG18" s="18">
        <v>0</v>
      </c>
      <c r="EH18" s="18">
        <v>0</v>
      </c>
      <c r="EI18" s="18">
        <v>0</v>
      </c>
      <c r="EJ18" s="18">
        <v>0</v>
      </c>
      <c r="EK18" s="18">
        <v>0</v>
      </c>
      <c r="EL18" s="18">
        <v>0</v>
      </c>
      <c r="EM18" s="18">
        <v>0</v>
      </c>
      <c r="EN18" s="18">
        <f>SUM(EB18:EM18)</f>
        <v>6.6</v>
      </c>
      <c r="EO18" s="18">
        <v>0</v>
      </c>
      <c r="EP18" s="18">
        <v>0</v>
      </c>
      <c r="EQ18" s="18">
        <v>0</v>
      </c>
      <c r="ER18" s="18">
        <v>0</v>
      </c>
      <c r="ES18" s="18">
        <v>0</v>
      </c>
      <c r="ET18" s="18">
        <v>0</v>
      </c>
      <c r="EU18" s="18">
        <v>0</v>
      </c>
      <c r="EV18" s="18">
        <v>0</v>
      </c>
      <c r="EW18" s="18">
        <v>40</v>
      </c>
      <c r="EX18" s="18">
        <v>0</v>
      </c>
      <c r="EY18" s="18">
        <v>0</v>
      </c>
      <c r="EZ18" s="18">
        <v>0</v>
      </c>
      <c r="FA18" s="18">
        <f>SUM(EO18:EZ18)</f>
        <v>40</v>
      </c>
      <c r="FB18" s="18">
        <v>0</v>
      </c>
      <c r="FC18" s="18">
        <v>0</v>
      </c>
      <c r="FD18" s="18">
        <v>0</v>
      </c>
      <c r="FE18" s="18">
        <v>0</v>
      </c>
      <c r="FF18" s="18">
        <v>0</v>
      </c>
      <c r="FG18" s="18">
        <v>0</v>
      </c>
      <c r="FH18" s="18">
        <v>0</v>
      </c>
      <c r="FI18" s="18">
        <v>0</v>
      </c>
      <c r="FJ18" s="18">
        <v>0</v>
      </c>
      <c r="FK18" s="18">
        <v>0</v>
      </c>
      <c r="FL18" s="18">
        <v>0</v>
      </c>
      <c r="FM18" s="18">
        <v>0</v>
      </c>
      <c r="FN18" s="18">
        <f>SUM(FB18:FM18)</f>
        <v>0</v>
      </c>
      <c r="FO18" s="18">
        <v>0</v>
      </c>
      <c r="FP18" s="18">
        <v>238</v>
      </c>
      <c r="FQ18" s="18">
        <v>0</v>
      </c>
      <c r="FR18" s="18">
        <v>1386</v>
      </c>
      <c r="FS18" s="18">
        <v>205</v>
      </c>
      <c r="FT18" s="18">
        <v>796.5</v>
      </c>
      <c r="FU18" s="18">
        <v>0</v>
      </c>
      <c r="FV18" s="18">
        <v>0</v>
      </c>
      <c r="FW18" s="18">
        <v>0</v>
      </c>
      <c r="FX18" s="18">
        <v>0</v>
      </c>
      <c r="FY18" s="18">
        <v>0</v>
      </c>
      <c r="FZ18" s="18">
        <v>0</v>
      </c>
      <c r="GA18" s="18">
        <f>SUM(FO18:FZ18)</f>
        <v>2625.5</v>
      </c>
      <c r="GB18" s="18">
        <v>0</v>
      </c>
      <c r="GC18" s="18">
        <v>424.8</v>
      </c>
      <c r="GD18" s="18">
        <v>754</v>
      </c>
      <c r="GE18" s="18">
        <v>0</v>
      </c>
      <c r="GF18" s="18">
        <v>1265</v>
      </c>
      <c r="GG18" s="18">
        <v>0</v>
      </c>
      <c r="GH18" s="18">
        <v>0</v>
      </c>
      <c r="GI18" s="18">
        <v>0</v>
      </c>
      <c r="GJ18" s="18">
        <v>0</v>
      </c>
      <c r="GK18" s="18">
        <v>643</v>
      </c>
      <c r="GL18" s="18">
        <v>442</v>
      </c>
      <c r="GM18" s="18">
        <v>786</v>
      </c>
      <c r="GN18" s="18">
        <f>SUM(GB18:GM18)</f>
        <v>4314.8</v>
      </c>
      <c r="GO18" s="18">
        <v>0</v>
      </c>
      <c r="GP18" s="18">
        <v>0</v>
      </c>
      <c r="GQ18" s="18">
        <v>0</v>
      </c>
      <c r="GR18" s="18">
        <v>0</v>
      </c>
      <c r="GS18" s="18">
        <v>759</v>
      </c>
      <c r="GT18" s="18">
        <v>903</v>
      </c>
      <c r="GU18" s="18">
        <v>0</v>
      </c>
      <c r="GV18" s="18">
        <v>716</v>
      </c>
      <c r="GW18" s="18">
        <v>0</v>
      </c>
      <c r="GX18" s="18">
        <v>0</v>
      </c>
      <c r="GY18" s="18">
        <v>0</v>
      </c>
      <c r="GZ18" s="18">
        <v>0</v>
      </c>
      <c r="HA18" s="18">
        <f>SUM(GO18:GZ18)</f>
        <v>2378</v>
      </c>
      <c r="HB18" s="18">
        <v>0</v>
      </c>
      <c r="HC18" s="18">
        <v>0</v>
      </c>
      <c r="HD18" s="18">
        <v>0</v>
      </c>
      <c r="HE18" s="18">
        <v>0</v>
      </c>
      <c r="HF18" s="18">
        <v>0</v>
      </c>
      <c r="HG18" s="18">
        <v>0</v>
      </c>
      <c r="HH18" s="18">
        <v>0</v>
      </c>
      <c r="HI18" s="18">
        <v>0</v>
      </c>
      <c r="HJ18" s="18">
        <v>0</v>
      </c>
      <c r="HK18" s="18">
        <v>0</v>
      </c>
      <c r="HL18" s="18">
        <v>0</v>
      </c>
      <c r="HM18" s="18">
        <v>0</v>
      </c>
      <c r="HN18" s="18">
        <f>SUM(HB18:HM18)</f>
        <v>0</v>
      </c>
      <c r="HO18" s="18">
        <v>0</v>
      </c>
      <c r="HP18" s="18">
        <v>0</v>
      </c>
      <c r="HQ18" s="18">
        <v>0</v>
      </c>
      <c r="HR18" s="18">
        <v>0</v>
      </c>
      <c r="HS18" s="18">
        <v>0</v>
      </c>
      <c r="HT18" s="18">
        <v>0</v>
      </c>
      <c r="HU18" s="18">
        <v>0</v>
      </c>
      <c r="HV18" s="18">
        <v>0</v>
      </c>
      <c r="HW18" s="18">
        <v>0</v>
      </c>
      <c r="HX18" s="18">
        <v>0</v>
      </c>
      <c r="HY18" s="18">
        <v>0</v>
      </c>
      <c r="HZ18" s="18">
        <v>0</v>
      </c>
      <c r="IA18" s="18">
        <f>SUM(HO18:HZ18)</f>
        <v>0</v>
      </c>
      <c r="IB18" s="18">
        <v>0</v>
      </c>
      <c r="IC18" s="18">
        <v>0</v>
      </c>
      <c r="ID18" s="18">
        <v>0</v>
      </c>
      <c r="IE18" s="18">
        <v>0</v>
      </c>
      <c r="IF18" s="18">
        <v>0</v>
      </c>
      <c r="IG18" s="18">
        <v>0</v>
      </c>
      <c r="IH18" s="18">
        <v>0</v>
      </c>
      <c r="II18" s="18">
        <v>0</v>
      </c>
      <c r="IJ18" s="18">
        <v>0</v>
      </c>
      <c r="IK18" s="18">
        <v>0</v>
      </c>
      <c r="IL18" s="18">
        <v>0</v>
      </c>
      <c r="IM18" s="18">
        <v>0</v>
      </c>
      <c r="IN18" s="18">
        <f>SUM(IB18:IM18)</f>
        <v>0</v>
      </c>
      <c r="IO18" s="18">
        <v>0</v>
      </c>
      <c r="IP18" s="18">
        <v>0</v>
      </c>
      <c r="IQ18" s="18">
        <v>0</v>
      </c>
      <c r="IR18" s="18">
        <v>0</v>
      </c>
      <c r="IS18" s="18">
        <v>0</v>
      </c>
      <c r="IT18" s="18">
        <v>0</v>
      </c>
      <c r="IU18" s="18">
        <v>0</v>
      </c>
      <c r="IV18" s="18">
        <v>0</v>
      </c>
      <c r="IW18" s="18">
        <v>0</v>
      </c>
      <c r="IX18" s="18">
        <v>0</v>
      </c>
      <c r="IY18" s="18">
        <v>0</v>
      </c>
      <c r="IZ18" s="18">
        <v>0</v>
      </c>
      <c r="JA18" s="18">
        <f>SUM(IO18:IZ18)</f>
        <v>0</v>
      </c>
      <c r="JB18" s="18">
        <v>0</v>
      </c>
      <c r="JC18" s="18">
        <v>0</v>
      </c>
      <c r="JD18" s="18">
        <v>0</v>
      </c>
      <c r="JE18" s="18">
        <v>0</v>
      </c>
      <c r="JF18" s="18">
        <v>0</v>
      </c>
      <c r="JG18" s="18">
        <v>0</v>
      </c>
      <c r="JH18" s="18">
        <v>0</v>
      </c>
      <c r="JI18" s="18">
        <v>0</v>
      </c>
      <c r="JJ18" s="18">
        <v>0</v>
      </c>
      <c r="JK18" s="18">
        <v>0</v>
      </c>
      <c r="JL18" s="18">
        <v>0</v>
      </c>
      <c r="JM18" s="18">
        <v>0</v>
      </c>
      <c r="JN18" s="18">
        <f>SUM(JB18:JM18)</f>
        <v>0</v>
      </c>
      <c r="JO18" s="18">
        <v>0</v>
      </c>
      <c r="JP18" s="18">
        <v>0</v>
      </c>
      <c r="JQ18" s="18">
        <v>0</v>
      </c>
      <c r="JR18" s="18">
        <v>0</v>
      </c>
      <c r="JS18" s="18">
        <v>0</v>
      </c>
      <c r="JT18" s="18">
        <v>0</v>
      </c>
      <c r="JU18" s="18">
        <v>0</v>
      </c>
      <c r="JV18" s="18">
        <v>0</v>
      </c>
      <c r="JW18" s="18">
        <v>0</v>
      </c>
      <c r="JX18" s="18">
        <v>0</v>
      </c>
      <c r="JY18" s="18">
        <v>0</v>
      </c>
      <c r="JZ18" s="18">
        <v>0</v>
      </c>
      <c r="KA18" s="18">
        <f>SUM(JO18:JZ18)</f>
        <v>0</v>
      </c>
      <c r="KB18" s="18">
        <v>0</v>
      </c>
      <c r="KC18" s="18">
        <v>0</v>
      </c>
      <c r="KD18" s="18">
        <v>0</v>
      </c>
      <c r="KE18" s="18">
        <v>0</v>
      </c>
      <c r="KF18" s="18">
        <v>0</v>
      </c>
      <c r="KG18" s="18">
        <v>0</v>
      </c>
      <c r="KH18" s="18">
        <v>0</v>
      </c>
      <c r="KI18" s="18">
        <v>0</v>
      </c>
      <c r="KJ18" s="18">
        <v>0</v>
      </c>
      <c r="KK18" s="18">
        <v>0</v>
      </c>
      <c r="KL18" s="18">
        <v>0</v>
      </c>
      <c r="KM18" s="18">
        <v>0</v>
      </c>
      <c r="KN18" s="18">
        <f>SUM(KB18:KM18)</f>
        <v>0</v>
      </c>
      <c r="KO18" s="18">
        <v>0</v>
      </c>
      <c r="KP18" s="18">
        <v>0</v>
      </c>
      <c r="KQ18" s="18">
        <v>0</v>
      </c>
      <c r="KR18" s="18">
        <v>0</v>
      </c>
      <c r="KS18" s="18">
        <v>0</v>
      </c>
      <c r="KT18" s="18">
        <v>0</v>
      </c>
      <c r="KU18" s="18">
        <v>0</v>
      </c>
      <c r="KV18" s="18">
        <v>0</v>
      </c>
      <c r="KW18" s="18">
        <v>0</v>
      </c>
      <c r="KX18" s="18">
        <v>0</v>
      </c>
      <c r="KY18" s="18">
        <v>0</v>
      </c>
      <c r="KZ18" s="18"/>
      <c r="LA18" s="18">
        <f>SUM(KO18:KZ18)</f>
        <v>0</v>
      </c>
    </row>
    <row r="19" spans="1:313">
      <c r="A19" s="19" t="s">
        <v>88</v>
      </c>
      <c r="B19" s="20">
        <f>SUM(B17:B18)</f>
        <v>2079697</v>
      </c>
      <c r="C19" s="20">
        <f t="shared" ref="C19:BN19" si="12">SUM(C17:C18)</f>
        <v>2401662</v>
      </c>
      <c r="D19" s="20">
        <f t="shared" si="12"/>
        <v>2180941.5</v>
      </c>
      <c r="E19" s="20">
        <f t="shared" si="12"/>
        <v>2729021.2</v>
      </c>
      <c r="F19" s="20">
        <f t="shared" si="12"/>
        <v>2588965.2000000002</v>
      </c>
      <c r="G19" s="20">
        <f t="shared" si="12"/>
        <v>2238268</v>
      </c>
      <c r="H19" s="20">
        <f t="shared" si="12"/>
        <v>2045623</v>
      </c>
      <c r="I19" s="20">
        <f t="shared" si="12"/>
        <v>2243002</v>
      </c>
      <c r="J19" s="20">
        <f t="shared" si="12"/>
        <v>1901116</v>
      </c>
      <c r="K19" s="20">
        <f t="shared" si="12"/>
        <v>1987869</v>
      </c>
      <c r="L19" s="20">
        <f t="shared" si="12"/>
        <v>2034819</v>
      </c>
      <c r="M19" s="20">
        <f t="shared" si="12"/>
        <v>1959874</v>
      </c>
      <c r="N19" s="20">
        <f t="shared" si="12"/>
        <v>26390857.899999999</v>
      </c>
      <c r="O19" s="20">
        <f t="shared" si="12"/>
        <v>1846232</v>
      </c>
      <c r="P19" s="20">
        <f t="shared" si="12"/>
        <v>1752190</v>
      </c>
      <c r="Q19" s="20">
        <f t="shared" si="12"/>
        <v>2051843</v>
      </c>
      <c r="R19" s="20">
        <f t="shared" si="12"/>
        <v>1869123</v>
      </c>
      <c r="S19" s="20">
        <f t="shared" si="12"/>
        <v>2316424.2000000002</v>
      </c>
      <c r="T19" s="20">
        <f t="shared" si="12"/>
        <v>1937807</v>
      </c>
      <c r="U19" s="20">
        <f t="shared" si="12"/>
        <v>2055677</v>
      </c>
      <c r="V19" s="20">
        <f t="shared" si="12"/>
        <v>2014052</v>
      </c>
      <c r="W19" s="20">
        <f t="shared" si="12"/>
        <v>1825367</v>
      </c>
      <c r="X19" s="20">
        <f t="shared" si="12"/>
        <v>1750313</v>
      </c>
      <c r="Y19" s="20">
        <f t="shared" si="12"/>
        <v>1648212</v>
      </c>
      <c r="Z19" s="20">
        <f t="shared" si="12"/>
        <v>2619145</v>
      </c>
      <c r="AA19" s="20">
        <f t="shared" si="12"/>
        <v>23686385.199999999</v>
      </c>
      <c r="AB19" s="20">
        <f t="shared" si="12"/>
        <v>1517518</v>
      </c>
      <c r="AC19" s="20">
        <f t="shared" si="12"/>
        <v>1710485</v>
      </c>
      <c r="AD19" s="20">
        <f t="shared" si="12"/>
        <v>1857586</v>
      </c>
      <c r="AE19" s="20">
        <f t="shared" si="12"/>
        <v>1794869</v>
      </c>
      <c r="AF19" s="20">
        <f t="shared" si="12"/>
        <v>1910525</v>
      </c>
      <c r="AG19" s="20">
        <f t="shared" si="12"/>
        <v>1764318</v>
      </c>
      <c r="AH19" s="20">
        <f t="shared" si="12"/>
        <v>1816169</v>
      </c>
      <c r="AI19" s="20">
        <f t="shared" si="12"/>
        <v>1717015</v>
      </c>
      <c r="AJ19" s="20">
        <f t="shared" si="12"/>
        <v>1809968</v>
      </c>
      <c r="AK19" s="20">
        <f t="shared" si="12"/>
        <v>1728545</v>
      </c>
      <c r="AL19" s="20">
        <f t="shared" si="12"/>
        <v>1431210</v>
      </c>
      <c r="AM19" s="20">
        <f t="shared" si="12"/>
        <v>1566067</v>
      </c>
      <c r="AN19" s="20">
        <f t="shared" si="12"/>
        <v>20624275</v>
      </c>
      <c r="AO19" s="20">
        <f t="shared" si="12"/>
        <v>1652063.2</v>
      </c>
      <c r="AP19" s="20">
        <f t="shared" si="12"/>
        <v>1617600.46</v>
      </c>
      <c r="AQ19" s="20">
        <f t="shared" si="12"/>
        <v>1815376</v>
      </c>
      <c r="AR19" s="20">
        <f t="shared" si="12"/>
        <v>1954848</v>
      </c>
      <c r="AS19" s="20">
        <f t="shared" si="12"/>
        <v>1693866.2</v>
      </c>
      <c r="AT19" s="20">
        <f t="shared" si="12"/>
        <v>1798942.29</v>
      </c>
      <c r="AU19" s="20">
        <f t="shared" si="12"/>
        <v>1800553.16</v>
      </c>
      <c r="AV19" s="20">
        <f t="shared" si="12"/>
        <v>2148272.38</v>
      </c>
      <c r="AW19" s="20">
        <f t="shared" si="12"/>
        <v>2187689.1230000001</v>
      </c>
      <c r="AX19" s="20">
        <f t="shared" si="12"/>
        <v>2079129.95</v>
      </c>
      <c r="AY19" s="20">
        <f t="shared" si="12"/>
        <v>1901704.79</v>
      </c>
      <c r="AZ19" s="20">
        <f t="shared" si="12"/>
        <v>2008708.02</v>
      </c>
      <c r="BA19" s="20">
        <f t="shared" si="12"/>
        <v>22658753.572999999</v>
      </c>
      <c r="BB19" s="20">
        <f t="shared" si="12"/>
        <v>1799247.04</v>
      </c>
      <c r="BC19" s="20">
        <f t="shared" si="12"/>
        <v>1862029.74</v>
      </c>
      <c r="BD19" s="20">
        <f t="shared" si="12"/>
        <v>2274060.1700000004</v>
      </c>
      <c r="BE19" s="20">
        <f t="shared" si="12"/>
        <v>1926298.3840277779</v>
      </c>
      <c r="BF19" s="20">
        <f t="shared" si="12"/>
        <v>2131368.7600000002</v>
      </c>
      <c r="BG19" s="20">
        <f t="shared" si="12"/>
        <v>2220530.61</v>
      </c>
      <c r="BH19" s="20">
        <f t="shared" si="12"/>
        <v>2211278.6100000003</v>
      </c>
      <c r="BI19" s="20">
        <f t="shared" si="12"/>
        <v>2339988.7000000007</v>
      </c>
      <c r="BJ19" s="20">
        <f t="shared" si="12"/>
        <v>2153655.9900000002</v>
      </c>
      <c r="BK19" s="20">
        <f t="shared" si="12"/>
        <v>2131844.0750000002</v>
      </c>
      <c r="BL19" s="20">
        <f t="shared" si="12"/>
        <v>1959393.1600000001</v>
      </c>
      <c r="BM19" s="20">
        <f t="shared" si="12"/>
        <v>910321.66</v>
      </c>
      <c r="BN19" s="20">
        <f t="shared" si="12"/>
        <v>23920016.89902778</v>
      </c>
      <c r="BO19" s="20">
        <f t="shared" ref="BO19:DZ19" si="13">SUM(BO17:BO18)</f>
        <v>601977.12</v>
      </c>
      <c r="BP19" s="20">
        <f t="shared" si="13"/>
        <v>592552.81000000006</v>
      </c>
      <c r="BQ19" s="20">
        <f t="shared" si="13"/>
        <v>757327.83</v>
      </c>
      <c r="BR19" s="20">
        <f t="shared" si="13"/>
        <v>711515.91</v>
      </c>
      <c r="BS19" s="20">
        <f t="shared" si="13"/>
        <v>776935.3</v>
      </c>
      <c r="BT19" s="20">
        <f t="shared" si="13"/>
        <v>773237.35</v>
      </c>
      <c r="BU19" s="20">
        <f t="shared" si="13"/>
        <v>800549.33000000007</v>
      </c>
      <c r="BV19" s="20">
        <f t="shared" si="13"/>
        <v>1443650.81</v>
      </c>
      <c r="BW19" s="20">
        <f t="shared" si="13"/>
        <v>737355.0199999999</v>
      </c>
      <c r="BX19" s="20">
        <f t="shared" si="13"/>
        <v>737046.45</v>
      </c>
      <c r="BY19" s="20">
        <f t="shared" si="13"/>
        <v>737019.09</v>
      </c>
      <c r="BZ19" s="20">
        <f t="shared" si="13"/>
        <v>770616</v>
      </c>
      <c r="CA19" s="20">
        <f t="shared" si="13"/>
        <v>9439783.0200000014</v>
      </c>
      <c r="CB19" s="20">
        <f t="shared" si="13"/>
        <v>651418.19000000006</v>
      </c>
      <c r="CC19" s="20">
        <f t="shared" si="13"/>
        <v>680027.79999999993</v>
      </c>
      <c r="CD19" s="20">
        <f t="shared" si="13"/>
        <v>695100.53</v>
      </c>
      <c r="CE19" s="20">
        <f t="shared" si="13"/>
        <v>749502.53</v>
      </c>
      <c r="CF19" s="20">
        <f t="shared" si="13"/>
        <v>759502.37</v>
      </c>
      <c r="CG19" s="20">
        <f t="shared" si="13"/>
        <v>753463.82000000007</v>
      </c>
      <c r="CH19" s="20">
        <f t="shared" si="13"/>
        <v>768398.88000000012</v>
      </c>
      <c r="CI19" s="20">
        <f t="shared" si="13"/>
        <v>753688.47100000002</v>
      </c>
      <c r="CJ19" s="20">
        <f t="shared" si="13"/>
        <v>798102.32</v>
      </c>
      <c r="CK19" s="20">
        <f t="shared" si="13"/>
        <v>744785.86</v>
      </c>
      <c r="CL19" s="20">
        <f t="shared" si="13"/>
        <v>616966.82999999996</v>
      </c>
      <c r="CM19" s="20">
        <f t="shared" si="13"/>
        <v>593433.44000000006</v>
      </c>
      <c r="CN19" s="20">
        <f t="shared" si="13"/>
        <v>8564391.0410000011</v>
      </c>
      <c r="CO19" s="20">
        <f t="shared" si="13"/>
        <v>560096.1552777777</v>
      </c>
      <c r="CP19" s="20">
        <f t="shared" si="13"/>
        <v>493212.80999999994</v>
      </c>
      <c r="CQ19" s="20">
        <f t="shared" si="13"/>
        <v>538893.46</v>
      </c>
      <c r="CR19" s="20">
        <f t="shared" si="13"/>
        <v>514301.08999999997</v>
      </c>
      <c r="CS19" s="20">
        <f t="shared" si="13"/>
        <v>596948.09</v>
      </c>
      <c r="CT19" s="20">
        <f t="shared" si="13"/>
        <v>626827.5944444444</v>
      </c>
      <c r="CU19" s="20">
        <f t="shared" si="13"/>
        <v>686679.22000000009</v>
      </c>
      <c r="CV19" s="20">
        <f t="shared" si="13"/>
        <v>652686.31000000006</v>
      </c>
      <c r="CW19" s="20">
        <f t="shared" si="13"/>
        <v>660536.38</v>
      </c>
      <c r="CX19" s="20">
        <f t="shared" si="13"/>
        <v>626847.39999999991</v>
      </c>
      <c r="CY19" s="20">
        <f t="shared" si="13"/>
        <v>600873.22</v>
      </c>
      <c r="CZ19" s="20">
        <f t="shared" si="13"/>
        <v>647051.9800000001</v>
      </c>
      <c r="DA19" s="20">
        <f t="shared" si="13"/>
        <v>7204953.7097222218</v>
      </c>
      <c r="DB19" s="20">
        <f t="shared" si="13"/>
        <v>607653.79</v>
      </c>
      <c r="DC19" s="20">
        <f t="shared" si="13"/>
        <v>621131.85000000009</v>
      </c>
      <c r="DD19" s="20">
        <f t="shared" si="13"/>
        <v>655753.48</v>
      </c>
      <c r="DE19" s="20">
        <f t="shared" si="13"/>
        <v>689959.08000000007</v>
      </c>
      <c r="DF19" s="20">
        <f t="shared" si="13"/>
        <v>693441.12000000011</v>
      </c>
      <c r="DG19" s="20">
        <f t="shared" si="13"/>
        <v>710416.71</v>
      </c>
      <c r="DH19" s="20">
        <f t="shared" si="13"/>
        <v>707928.52</v>
      </c>
      <c r="DI19" s="20">
        <f t="shared" si="13"/>
        <v>680920.99</v>
      </c>
      <c r="DJ19" s="20">
        <f t="shared" si="13"/>
        <v>930281.76</v>
      </c>
      <c r="DK19" s="20">
        <f t="shared" si="13"/>
        <v>704223.47</v>
      </c>
      <c r="DL19" s="20">
        <f t="shared" si="13"/>
        <v>655532.6100000001</v>
      </c>
      <c r="DM19" s="20">
        <f t="shared" si="13"/>
        <v>760938.49</v>
      </c>
      <c r="DN19" s="20">
        <f t="shared" si="13"/>
        <v>8418181.870000001</v>
      </c>
      <c r="DO19" s="20">
        <f t="shared" si="13"/>
        <v>182072.06</v>
      </c>
      <c r="DP19" s="20">
        <f t="shared" si="13"/>
        <v>183527.24</v>
      </c>
      <c r="DQ19" s="20">
        <f t="shared" si="13"/>
        <v>207791.62</v>
      </c>
      <c r="DR19" s="20">
        <f t="shared" si="13"/>
        <v>197236.36</v>
      </c>
      <c r="DS19" s="20">
        <f t="shared" si="13"/>
        <v>214273.81999999998</v>
      </c>
      <c r="DT19" s="20">
        <f t="shared" si="13"/>
        <v>228095.53</v>
      </c>
      <c r="DU19" s="20">
        <f t="shared" si="13"/>
        <v>250909.41999999998</v>
      </c>
      <c r="DV19" s="20">
        <f t="shared" si="13"/>
        <v>232035.7</v>
      </c>
      <c r="DW19" s="20">
        <f t="shared" si="13"/>
        <v>219247.09</v>
      </c>
      <c r="DX19" s="20">
        <f t="shared" si="13"/>
        <v>208837.66</v>
      </c>
      <c r="DY19" s="20">
        <f t="shared" si="13"/>
        <v>196302.45</v>
      </c>
      <c r="DZ19" s="20">
        <f t="shared" si="13"/>
        <v>254216.06</v>
      </c>
      <c r="EA19" s="20">
        <f t="shared" ref="EA19:GL19" si="14">SUM(EA17:EA18)</f>
        <v>2574545.0100000002</v>
      </c>
      <c r="EB19" s="20">
        <f t="shared" si="14"/>
        <v>190282.65999999997</v>
      </c>
      <c r="EC19" s="20">
        <f t="shared" si="14"/>
        <v>194347.77000000005</v>
      </c>
      <c r="ED19" s="20">
        <f t="shared" si="14"/>
        <v>236827.84</v>
      </c>
      <c r="EE19" s="20">
        <f t="shared" si="14"/>
        <v>218010.00999999995</v>
      </c>
      <c r="EF19" s="20">
        <f t="shared" si="14"/>
        <v>254019.27600000001</v>
      </c>
      <c r="EG19" s="20">
        <f t="shared" si="14"/>
        <v>235633.60999999996</v>
      </c>
      <c r="EH19" s="20">
        <f t="shared" si="14"/>
        <v>225023.39999999994</v>
      </c>
      <c r="EI19" s="20">
        <f t="shared" si="14"/>
        <v>218878.58000000002</v>
      </c>
      <c r="EJ19" s="20">
        <f t="shared" si="14"/>
        <v>218829.87999999998</v>
      </c>
      <c r="EK19" s="20">
        <f t="shared" si="14"/>
        <v>241931.44999999995</v>
      </c>
      <c r="EL19" s="20">
        <f t="shared" si="14"/>
        <v>202240.67999999993</v>
      </c>
      <c r="EM19" s="20">
        <f t="shared" si="14"/>
        <v>217001.79999999993</v>
      </c>
      <c r="EN19" s="20">
        <f t="shared" si="14"/>
        <v>2653026.9559999998</v>
      </c>
      <c r="EO19" s="20">
        <f t="shared" si="14"/>
        <v>176937.85</v>
      </c>
      <c r="EP19" s="20">
        <f t="shared" si="14"/>
        <v>186477.3</v>
      </c>
      <c r="EQ19" s="20">
        <f t="shared" si="14"/>
        <v>199744.19999999995</v>
      </c>
      <c r="ER19" s="20">
        <f t="shared" si="14"/>
        <v>212333.50000000003</v>
      </c>
      <c r="ES19" s="20">
        <f t="shared" si="14"/>
        <v>233197.31</v>
      </c>
      <c r="ET19" s="20">
        <f t="shared" si="14"/>
        <v>214652.36</v>
      </c>
      <c r="EU19" s="20">
        <f t="shared" si="14"/>
        <v>239599.60000000009</v>
      </c>
      <c r="EV19" s="20">
        <f t="shared" si="14"/>
        <v>223303.93999999997</v>
      </c>
      <c r="EW19" s="20">
        <f t="shared" si="14"/>
        <v>214232.41000000003</v>
      </c>
      <c r="EX19" s="20">
        <f t="shared" si="14"/>
        <v>227213.18</v>
      </c>
      <c r="EY19" s="20">
        <f t="shared" si="14"/>
        <v>234524.44999999998</v>
      </c>
      <c r="EZ19" s="20">
        <f t="shared" si="14"/>
        <v>226880.80000000002</v>
      </c>
      <c r="FA19" s="20">
        <f t="shared" si="14"/>
        <v>2589096.9000000004</v>
      </c>
      <c r="FB19" s="20">
        <f t="shared" si="14"/>
        <v>182335.90000000002</v>
      </c>
      <c r="FC19" s="20">
        <f t="shared" si="14"/>
        <v>166084.55000000008</v>
      </c>
      <c r="FD19" s="20">
        <f t="shared" si="14"/>
        <v>189899.14999999997</v>
      </c>
      <c r="FE19" s="20">
        <f t="shared" si="14"/>
        <v>206787.86999999994</v>
      </c>
      <c r="FF19" s="20">
        <f t="shared" si="14"/>
        <v>220694.5</v>
      </c>
      <c r="FG19" s="20">
        <f t="shared" si="14"/>
        <v>207870.74</v>
      </c>
      <c r="FH19" s="20">
        <f t="shared" si="14"/>
        <v>214532.7</v>
      </c>
      <c r="FI19" s="20">
        <f t="shared" si="14"/>
        <v>206409.00999999995</v>
      </c>
      <c r="FJ19" s="20">
        <f t="shared" si="14"/>
        <v>205900.95</v>
      </c>
      <c r="FK19" s="20">
        <f t="shared" si="14"/>
        <v>224243.35699999999</v>
      </c>
      <c r="FL19" s="20">
        <f t="shared" si="14"/>
        <v>205596.59999999992</v>
      </c>
      <c r="FM19" s="20">
        <f t="shared" si="14"/>
        <v>219938.88999999998</v>
      </c>
      <c r="FN19" s="20">
        <f t="shared" si="14"/>
        <v>2450294.2170000002</v>
      </c>
      <c r="FO19" s="20">
        <f t="shared" si="14"/>
        <v>185329.9</v>
      </c>
      <c r="FP19" s="20">
        <f t="shared" si="14"/>
        <v>197669.95999999996</v>
      </c>
      <c r="FQ19" s="20">
        <f t="shared" si="14"/>
        <v>205759.3</v>
      </c>
      <c r="FR19" s="20">
        <f t="shared" si="14"/>
        <v>201176.16</v>
      </c>
      <c r="FS19" s="20">
        <f t="shared" si="14"/>
        <v>211174.69999999995</v>
      </c>
      <c r="FT19" s="20">
        <f t="shared" si="14"/>
        <v>186942.30000000005</v>
      </c>
      <c r="FU19" s="20">
        <f t="shared" si="14"/>
        <v>213208.84999999998</v>
      </c>
      <c r="FV19" s="20">
        <f t="shared" si="14"/>
        <v>186441.25000000003</v>
      </c>
      <c r="FW19" s="20">
        <f t="shared" si="14"/>
        <v>190817.83</v>
      </c>
      <c r="FX19" s="20">
        <f t="shared" si="14"/>
        <v>206868.63999999993</v>
      </c>
      <c r="FY19" s="20">
        <f t="shared" si="14"/>
        <v>177485.83</v>
      </c>
      <c r="FZ19" s="20">
        <f t="shared" si="14"/>
        <v>177118.01999999996</v>
      </c>
      <c r="GA19" s="20">
        <f t="shared" si="14"/>
        <v>2339992.7399999998</v>
      </c>
      <c r="GB19" s="20">
        <f t="shared" si="14"/>
        <v>147205.68</v>
      </c>
      <c r="GC19" s="20">
        <f t="shared" si="14"/>
        <v>147805.74999999997</v>
      </c>
      <c r="GD19" s="20">
        <f t="shared" si="14"/>
        <v>181136.43</v>
      </c>
      <c r="GE19" s="20">
        <f t="shared" si="14"/>
        <v>180163.07999999996</v>
      </c>
      <c r="GF19" s="20">
        <f t="shared" si="14"/>
        <v>187018.25</v>
      </c>
      <c r="GG19" s="20">
        <f t="shared" si="14"/>
        <v>187789.80000000002</v>
      </c>
      <c r="GH19" s="20">
        <f t="shared" si="14"/>
        <v>200740.07999999996</v>
      </c>
      <c r="GI19" s="20">
        <f t="shared" si="14"/>
        <v>180370.39000000004</v>
      </c>
      <c r="GJ19" s="20">
        <f t="shared" si="14"/>
        <v>199040.96000000002</v>
      </c>
      <c r="GK19" s="20">
        <f t="shared" si="14"/>
        <v>186264.81999999995</v>
      </c>
      <c r="GL19" s="20">
        <f t="shared" si="14"/>
        <v>196122.54999999993</v>
      </c>
      <c r="GM19" s="20">
        <f t="shared" ref="GM19:HA19" si="15">SUM(GM17:GM18)</f>
        <v>191835.21999999994</v>
      </c>
      <c r="GN19" s="20">
        <f t="shared" si="15"/>
        <v>2185493.0099999993</v>
      </c>
      <c r="GO19" s="20">
        <f t="shared" si="15"/>
        <v>161675.41999999998</v>
      </c>
      <c r="GP19" s="20">
        <f t="shared" si="15"/>
        <v>179078.79000000004</v>
      </c>
      <c r="GQ19" s="20">
        <f t="shared" si="15"/>
        <v>199809.46000000002</v>
      </c>
      <c r="GR19" s="20">
        <f t="shared" si="15"/>
        <v>222017.63999999993</v>
      </c>
      <c r="GS19" s="20">
        <f t="shared" si="15"/>
        <v>201199.08999999994</v>
      </c>
      <c r="GT19" s="20">
        <f t="shared" si="15"/>
        <v>198610.11</v>
      </c>
      <c r="GU19" s="20">
        <f t="shared" si="15"/>
        <v>173832.66299999991</v>
      </c>
      <c r="GV19" s="20">
        <f t="shared" si="15"/>
        <v>182066.84</v>
      </c>
      <c r="GW19" s="20">
        <f t="shared" si="15"/>
        <v>169305.81000000003</v>
      </c>
      <c r="GX19" s="20">
        <f t="shared" si="15"/>
        <v>171817.61000000004</v>
      </c>
      <c r="GY19" s="20">
        <f t="shared" si="15"/>
        <v>193926.76</v>
      </c>
      <c r="GZ19" s="20">
        <f t="shared" si="15"/>
        <v>191985.35000000006</v>
      </c>
      <c r="HA19" s="20">
        <f t="shared" si="15"/>
        <v>2245325.5430000001</v>
      </c>
      <c r="HB19" s="20">
        <f t="shared" ref="HB19:HK19" si="16">SUM(HB17:HB18)</f>
        <v>150475.75999999995</v>
      </c>
      <c r="HC19" s="20">
        <f t="shared" si="16"/>
        <v>140970.66999999998</v>
      </c>
      <c r="HD19" s="20">
        <f t="shared" si="16"/>
        <v>175830.21999999986</v>
      </c>
      <c r="HE19" s="20">
        <f t="shared" si="16"/>
        <v>183456.47</v>
      </c>
      <c r="HF19" s="20">
        <f t="shared" si="16"/>
        <v>178892.68000000005</v>
      </c>
      <c r="HG19" s="20">
        <f t="shared" si="16"/>
        <v>164030.48000000004</v>
      </c>
      <c r="HH19" s="20">
        <f t="shared" si="16"/>
        <v>175736.64</v>
      </c>
      <c r="HI19" s="20">
        <f t="shared" si="16"/>
        <v>206341.37999999995</v>
      </c>
      <c r="HJ19" s="20">
        <f t="shared" si="16"/>
        <v>180118.21999999994</v>
      </c>
      <c r="HK19" s="20">
        <f t="shared" si="16"/>
        <v>200028.88999999996</v>
      </c>
      <c r="HL19" s="20">
        <f t="shared" ref="HL19:HX19" si="17">SUM(HL17:HL18)</f>
        <v>175005.36999999994</v>
      </c>
      <c r="HM19" s="20">
        <f t="shared" si="17"/>
        <v>179652.59999999995</v>
      </c>
      <c r="HN19" s="20">
        <f t="shared" si="17"/>
        <v>2110539.3799999994</v>
      </c>
      <c r="HO19" s="20">
        <f t="shared" si="17"/>
        <v>155987.00999999995</v>
      </c>
      <c r="HP19" s="20">
        <f t="shared" si="17"/>
        <v>143962.75</v>
      </c>
      <c r="HQ19" s="20">
        <f t="shared" si="17"/>
        <v>174862.32999999984</v>
      </c>
      <c r="HR19" s="20">
        <f t="shared" si="17"/>
        <v>187964.89999999991</v>
      </c>
      <c r="HS19" s="20">
        <f t="shared" si="17"/>
        <v>175467.18999999994</v>
      </c>
      <c r="HT19" s="20">
        <f t="shared" si="17"/>
        <v>195618</v>
      </c>
      <c r="HU19" s="20">
        <f t="shared" si="17"/>
        <v>204706</v>
      </c>
      <c r="HV19" s="20">
        <f t="shared" si="17"/>
        <v>514837.8899999999</v>
      </c>
      <c r="HW19" s="20">
        <f t="shared" si="17"/>
        <v>615872.35999999987</v>
      </c>
      <c r="HX19" s="20">
        <f t="shared" si="17"/>
        <v>250624.58</v>
      </c>
      <c r="HY19" s="20">
        <f t="shared" ref="HY19:IM19" si="18">SUM(HY17:HY18)</f>
        <v>195975.99999999994</v>
      </c>
      <c r="HZ19" s="20">
        <f t="shared" si="18"/>
        <v>207271</v>
      </c>
      <c r="IA19" s="20">
        <f t="shared" si="18"/>
        <v>3023150.01</v>
      </c>
      <c r="IB19" s="20">
        <f t="shared" si="18"/>
        <v>184978.9</v>
      </c>
      <c r="IC19" s="20">
        <f t="shared" si="18"/>
        <v>206295.5</v>
      </c>
      <c r="ID19" s="20">
        <f t="shared" si="18"/>
        <v>102893.29999999999</v>
      </c>
      <c r="IE19" s="20">
        <f t="shared" si="18"/>
        <v>25838</v>
      </c>
      <c r="IF19" s="20">
        <f t="shared" si="18"/>
        <v>18264.599999999999</v>
      </c>
      <c r="IG19" s="20">
        <f t="shared" si="18"/>
        <v>24637</v>
      </c>
      <c r="IH19" s="20">
        <f t="shared" si="18"/>
        <v>62459</v>
      </c>
      <c r="II19" s="20">
        <f t="shared" si="18"/>
        <v>42416</v>
      </c>
      <c r="IJ19" s="20">
        <f t="shared" si="18"/>
        <v>41576.9</v>
      </c>
      <c r="IK19" s="20">
        <f t="shared" si="18"/>
        <v>106495.64</v>
      </c>
      <c r="IL19" s="20">
        <f t="shared" si="18"/>
        <v>97580.400000000009</v>
      </c>
      <c r="IM19" s="20">
        <f t="shared" si="18"/>
        <v>158219.5</v>
      </c>
      <c r="IN19" s="20">
        <f>SUM(IB19:IM19)</f>
        <v>1071654.7400000002</v>
      </c>
      <c r="IO19" s="20">
        <f t="shared" ref="IO19:IZ19" si="19">IO17+IO18</f>
        <v>125677.99999999999</v>
      </c>
      <c r="IP19" s="20">
        <f t="shared" si="19"/>
        <v>94306.78</v>
      </c>
      <c r="IQ19" s="20">
        <f t="shared" si="19"/>
        <v>158757.4</v>
      </c>
      <c r="IR19" s="20">
        <f t="shared" si="19"/>
        <v>130923.59999999998</v>
      </c>
      <c r="IS19" s="20">
        <f t="shared" si="19"/>
        <v>170082.7</v>
      </c>
      <c r="IT19" s="20">
        <f t="shared" si="19"/>
        <v>144800.69999999998</v>
      </c>
      <c r="IU19" s="20">
        <f t="shared" si="19"/>
        <v>169010.80000000005</v>
      </c>
      <c r="IV19" s="20">
        <f t="shared" si="19"/>
        <v>154131.29999999999</v>
      </c>
      <c r="IW19" s="20">
        <f t="shared" si="19"/>
        <v>152784.4</v>
      </c>
      <c r="IX19" s="20">
        <f t="shared" si="19"/>
        <v>172529</v>
      </c>
      <c r="IY19" s="20">
        <f t="shared" si="19"/>
        <v>190725.40000000002</v>
      </c>
      <c r="IZ19" s="20">
        <f t="shared" si="19"/>
        <v>216076</v>
      </c>
      <c r="JA19" s="20">
        <f>SUM(IO19:IZ19)</f>
        <v>1879806.08</v>
      </c>
      <c r="JB19" s="20">
        <f>SUM(JB17,JB18)</f>
        <v>142618</v>
      </c>
      <c r="JC19" s="20">
        <f t="shared" ref="JC19:JL19" si="20">SUM(JC17,JC18)</f>
        <v>162002</v>
      </c>
      <c r="JD19" s="20">
        <f t="shared" si="20"/>
        <v>150290</v>
      </c>
      <c r="JE19" s="20">
        <f t="shared" si="20"/>
        <v>160908</v>
      </c>
      <c r="JF19" s="20">
        <f t="shared" si="20"/>
        <v>168097</v>
      </c>
      <c r="JG19" s="20">
        <f t="shared" si="20"/>
        <v>160430</v>
      </c>
      <c r="JH19" s="20">
        <f t="shared" si="20"/>
        <v>184308</v>
      </c>
      <c r="JI19" s="20">
        <f t="shared" si="20"/>
        <v>193958</v>
      </c>
      <c r="JJ19" s="20">
        <f t="shared" si="20"/>
        <v>197986</v>
      </c>
      <c r="JK19" s="20">
        <f t="shared" si="20"/>
        <v>204029</v>
      </c>
      <c r="JL19" s="20">
        <f t="shared" si="20"/>
        <v>187290.99999999977</v>
      </c>
      <c r="JM19" s="20">
        <f>SUM(JM17,JM18)</f>
        <v>177819.00000000023</v>
      </c>
      <c r="JN19" s="20">
        <f>SUM(JB19:JM19)</f>
        <v>2089736</v>
      </c>
      <c r="JO19" s="20">
        <f t="shared" ref="JO19:JV19" si="21">SUM(JO17,JO18)</f>
        <v>191775</v>
      </c>
      <c r="JP19" s="20">
        <f t="shared" si="21"/>
        <v>171969</v>
      </c>
      <c r="JQ19" s="20">
        <f t="shared" si="21"/>
        <v>169936</v>
      </c>
      <c r="JR19" s="20">
        <f t="shared" si="21"/>
        <v>148388</v>
      </c>
      <c r="JS19" s="20">
        <f t="shared" si="21"/>
        <v>160298</v>
      </c>
      <c r="JT19" s="20">
        <f t="shared" si="21"/>
        <v>183658</v>
      </c>
      <c r="JU19" s="20">
        <f t="shared" si="21"/>
        <v>220173</v>
      </c>
      <c r="JV19" s="20">
        <f t="shared" si="21"/>
        <v>196795</v>
      </c>
      <c r="JW19" s="20">
        <f>SUM(JW17,JW18)</f>
        <v>204602</v>
      </c>
      <c r="JX19" s="20">
        <f>SUM(JX17,JX18)</f>
        <v>194182</v>
      </c>
      <c r="JY19" s="20">
        <f>SUM(JY17,JY18)</f>
        <v>2051245</v>
      </c>
      <c r="JZ19" s="20">
        <f>SUM(JZ17,JZ18)</f>
        <v>21713</v>
      </c>
      <c r="KA19" s="20">
        <f>SUM(JO19:JZ19)</f>
        <v>3914734</v>
      </c>
      <c r="KB19" s="20">
        <f t="shared" ref="KB19:KI19" si="22">SUM(KB17,KB18)</f>
        <v>174.435</v>
      </c>
      <c r="KC19" s="20">
        <f t="shared" si="22"/>
        <v>182.61168000000004</v>
      </c>
      <c r="KD19" s="20">
        <f t="shared" si="22"/>
        <v>205.27145999999996</v>
      </c>
      <c r="KE19" s="20">
        <f t="shared" si="22"/>
        <v>211.38050000000001</v>
      </c>
      <c r="KF19" s="20">
        <f t="shared" si="22"/>
        <v>211.11899999999997</v>
      </c>
      <c r="KG19" s="20">
        <f t="shared" si="22"/>
        <v>185.80650000000003</v>
      </c>
      <c r="KH19" s="20">
        <f t="shared" si="22"/>
        <v>249.49550000000002</v>
      </c>
      <c r="KI19" s="20">
        <f t="shared" si="22"/>
        <v>223.96679999999998</v>
      </c>
      <c r="KJ19" s="20">
        <f>SUM(KJ17,KJ18)</f>
        <v>208.99268000000001</v>
      </c>
      <c r="KK19" s="20">
        <f>SUM(KK17,KK18)</f>
        <v>224.75999999999996</v>
      </c>
      <c r="KL19" s="20">
        <f>SUM(KL17,KL18)</f>
        <v>223.899</v>
      </c>
      <c r="KM19" s="20">
        <f>SUM(KM17,KM18)</f>
        <v>211.11250000000001</v>
      </c>
      <c r="KN19" s="20">
        <f>SUM(KB19:KM19)</f>
        <v>2512.8506199999997</v>
      </c>
      <c r="KO19" s="20">
        <f t="shared" ref="KO19:KV19" si="23">SUM(KO17,KO18)</f>
        <v>184.76300000000001</v>
      </c>
      <c r="KP19" s="20">
        <f t="shared" si="23"/>
        <v>187.43800000000002</v>
      </c>
      <c r="KQ19" s="20">
        <f t="shared" si="23"/>
        <v>210.53</v>
      </c>
      <c r="KR19" s="20">
        <f t="shared" si="23"/>
        <v>216.02999999999997</v>
      </c>
      <c r="KS19" s="20">
        <f t="shared" si="23"/>
        <v>258.49799999999999</v>
      </c>
      <c r="KT19" s="20">
        <f t="shared" si="23"/>
        <v>226.53799999999995</v>
      </c>
      <c r="KU19" s="20">
        <f t="shared" si="23"/>
        <v>257.71699999999998</v>
      </c>
      <c r="KV19" s="20">
        <f t="shared" si="23"/>
        <v>222.24100000000004</v>
      </c>
      <c r="KW19" s="20">
        <f>SUM(KW17,KW18)</f>
        <v>134.80900000000003</v>
      </c>
      <c r="KX19" s="20">
        <f>SUM(KX17,KX18)</f>
        <v>193.02799999999999</v>
      </c>
      <c r="KY19" s="20">
        <f>SUM(KY17,KY18)</f>
        <v>187.249</v>
      </c>
      <c r="KZ19" s="20">
        <f>SUM(KZ17,KZ18)</f>
        <v>0</v>
      </c>
      <c r="LA19" s="20">
        <f>SUM(KO19:KZ19)</f>
        <v>2278.8409999999999</v>
      </c>
    </row>
    <row r="20" spans="1:313">
      <c r="A20" s="15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</row>
    <row r="21" spans="1:313">
      <c r="A21" s="15" t="s">
        <v>91</v>
      </c>
    </row>
    <row r="22" spans="1:313" ht="3" customHeight="1">
      <c r="A22" s="15"/>
    </row>
    <row r="23" spans="1:313" ht="15" customHeight="1">
      <c r="A23" s="77" t="s">
        <v>45</v>
      </c>
      <c r="B23" s="75">
        <v>2002</v>
      </c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9" t="s">
        <v>47</v>
      </c>
      <c r="O23" s="75">
        <v>2003</v>
      </c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9" t="s">
        <v>48</v>
      </c>
      <c r="AB23" s="75">
        <v>2004</v>
      </c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9" t="s">
        <v>49</v>
      </c>
      <c r="AO23" s="75">
        <v>2005</v>
      </c>
      <c r="AP23" s="75"/>
      <c r="AQ23" s="75"/>
      <c r="AR23" s="75"/>
      <c r="AS23" s="75"/>
      <c r="AT23" s="75"/>
      <c r="AU23" s="75"/>
      <c r="AV23" s="75"/>
      <c r="AW23" s="75"/>
      <c r="AX23" s="75"/>
      <c r="AY23" s="75"/>
      <c r="AZ23" s="75"/>
      <c r="BA23" s="79" t="s">
        <v>50</v>
      </c>
      <c r="BB23" s="75">
        <v>2006</v>
      </c>
      <c r="BC23" s="75"/>
      <c r="BD23" s="75"/>
      <c r="BE23" s="75"/>
      <c r="BF23" s="75"/>
      <c r="BG23" s="75"/>
      <c r="BH23" s="75"/>
      <c r="BI23" s="75"/>
      <c r="BJ23" s="75"/>
      <c r="BK23" s="75"/>
      <c r="BL23" s="75"/>
      <c r="BM23" s="75"/>
      <c r="BN23" s="79" t="s">
        <v>51</v>
      </c>
      <c r="BO23" s="75">
        <v>2007</v>
      </c>
      <c r="BP23" s="75"/>
      <c r="BQ23" s="75"/>
      <c r="BR23" s="75"/>
      <c r="BS23" s="75"/>
      <c r="BT23" s="75"/>
      <c r="BU23" s="75"/>
      <c r="BV23" s="75"/>
      <c r="BW23" s="75"/>
      <c r="BX23" s="75"/>
      <c r="BY23" s="75"/>
      <c r="BZ23" s="75"/>
      <c r="CA23" s="79" t="s">
        <v>52</v>
      </c>
      <c r="CB23" s="75">
        <v>2008</v>
      </c>
      <c r="CC23" s="75"/>
      <c r="CD23" s="75"/>
      <c r="CE23" s="75"/>
      <c r="CF23" s="75"/>
      <c r="CG23" s="75"/>
      <c r="CH23" s="75"/>
      <c r="CI23" s="75"/>
      <c r="CJ23" s="75"/>
      <c r="CK23" s="75"/>
      <c r="CL23" s="75"/>
      <c r="CM23" s="75"/>
      <c r="CN23" s="79" t="s">
        <v>53</v>
      </c>
      <c r="CO23" s="75">
        <v>2009</v>
      </c>
      <c r="CP23" s="75"/>
      <c r="CQ23" s="75"/>
      <c r="CR23" s="75"/>
      <c r="CS23" s="75"/>
      <c r="CT23" s="75"/>
      <c r="CU23" s="75"/>
      <c r="CV23" s="75"/>
      <c r="CW23" s="75"/>
      <c r="CX23" s="75"/>
      <c r="CY23" s="75"/>
      <c r="CZ23" s="75"/>
      <c r="DA23" s="79" t="s">
        <v>54</v>
      </c>
      <c r="DB23" s="75">
        <v>2010</v>
      </c>
      <c r="DC23" s="75"/>
      <c r="DD23" s="75"/>
      <c r="DE23" s="75"/>
      <c r="DF23" s="75"/>
      <c r="DG23" s="75"/>
      <c r="DH23" s="75"/>
      <c r="DI23" s="75"/>
      <c r="DJ23" s="75"/>
      <c r="DK23" s="75"/>
      <c r="DL23" s="75"/>
      <c r="DM23" s="75"/>
      <c r="DN23" s="79" t="s">
        <v>55</v>
      </c>
      <c r="DO23" s="75">
        <v>2011</v>
      </c>
      <c r="DP23" s="75"/>
      <c r="DQ23" s="75"/>
      <c r="DR23" s="75"/>
      <c r="DS23" s="75"/>
      <c r="DT23" s="75"/>
      <c r="DU23" s="75"/>
      <c r="DV23" s="75"/>
      <c r="DW23" s="75"/>
      <c r="DX23" s="75"/>
      <c r="DY23" s="75"/>
      <c r="DZ23" s="75"/>
      <c r="EA23" s="79" t="s">
        <v>56</v>
      </c>
      <c r="EB23" s="75">
        <v>2012</v>
      </c>
      <c r="EC23" s="75"/>
      <c r="ED23" s="75"/>
      <c r="EE23" s="75"/>
      <c r="EF23" s="75"/>
      <c r="EG23" s="75"/>
      <c r="EH23" s="75"/>
      <c r="EI23" s="75"/>
      <c r="EJ23" s="75"/>
      <c r="EK23" s="75"/>
      <c r="EL23" s="75"/>
      <c r="EM23" s="75"/>
      <c r="EN23" s="79" t="s">
        <v>57</v>
      </c>
      <c r="EO23" s="75">
        <v>2013</v>
      </c>
      <c r="EP23" s="75"/>
      <c r="EQ23" s="75"/>
      <c r="ER23" s="75"/>
      <c r="ES23" s="75"/>
      <c r="ET23" s="75"/>
      <c r="EU23" s="75"/>
      <c r="EV23" s="75"/>
      <c r="EW23" s="75"/>
      <c r="EX23" s="75"/>
      <c r="EY23" s="75"/>
      <c r="EZ23" s="75"/>
      <c r="FA23" s="79" t="s">
        <v>58</v>
      </c>
      <c r="FB23" s="75">
        <v>2014</v>
      </c>
      <c r="FC23" s="75"/>
      <c r="FD23" s="75"/>
      <c r="FE23" s="75"/>
      <c r="FF23" s="75"/>
      <c r="FG23" s="75"/>
      <c r="FH23" s="75"/>
      <c r="FI23" s="75"/>
      <c r="FJ23" s="75"/>
      <c r="FK23" s="75"/>
      <c r="FL23" s="75"/>
      <c r="FM23" s="75"/>
      <c r="FN23" s="79" t="s">
        <v>59</v>
      </c>
      <c r="FO23" s="75">
        <v>2015</v>
      </c>
      <c r="FP23" s="75"/>
      <c r="FQ23" s="75"/>
      <c r="FR23" s="75"/>
      <c r="FS23" s="75"/>
      <c r="FT23" s="75"/>
      <c r="FU23" s="75"/>
      <c r="FV23" s="75"/>
      <c r="FW23" s="75"/>
      <c r="FX23" s="75"/>
      <c r="FY23" s="75"/>
      <c r="FZ23" s="75"/>
      <c r="GA23" s="79" t="s">
        <v>60</v>
      </c>
      <c r="GB23" s="75">
        <v>2016</v>
      </c>
      <c r="GC23" s="75"/>
      <c r="GD23" s="75"/>
      <c r="GE23" s="75"/>
      <c r="GF23" s="75"/>
      <c r="GG23" s="75"/>
      <c r="GH23" s="75"/>
      <c r="GI23" s="75"/>
      <c r="GJ23" s="75"/>
      <c r="GK23" s="75"/>
      <c r="GL23" s="75"/>
      <c r="GM23" s="75"/>
      <c r="GN23" s="79" t="s">
        <v>61</v>
      </c>
      <c r="GO23" s="75">
        <v>2017</v>
      </c>
      <c r="GP23" s="75"/>
      <c r="GQ23" s="75"/>
      <c r="GR23" s="75"/>
      <c r="GS23" s="75"/>
      <c r="GT23" s="75"/>
      <c r="GU23" s="75"/>
      <c r="GV23" s="75"/>
      <c r="GW23" s="75"/>
      <c r="GX23" s="75"/>
      <c r="GY23" s="75"/>
      <c r="GZ23" s="75"/>
      <c r="HA23" s="79" t="s">
        <v>62</v>
      </c>
      <c r="HB23" s="83">
        <v>2018</v>
      </c>
      <c r="HC23" s="84"/>
      <c r="HD23" s="84"/>
      <c r="HE23" s="84"/>
      <c r="HF23" s="84"/>
      <c r="HG23" s="84"/>
      <c r="HH23" s="84"/>
      <c r="HI23" s="84"/>
      <c r="HJ23" s="84"/>
      <c r="HK23" s="84"/>
      <c r="HL23" s="84"/>
      <c r="HM23" s="85"/>
      <c r="HN23" s="79" t="s">
        <v>63</v>
      </c>
      <c r="HO23" s="75">
        <v>2019</v>
      </c>
      <c r="HP23" s="75"/>
      <c r="HQ23" s="75"/>
      <c r="HR23" s="75"/>
      <c r="HS23" s="75"/>
      <c r="HT23" s="75"/>
      <c r="HU23" s="75"/>
      <c r="HV23" s="75"/>
      <c r="HW23" s="75"/>
      <c r="HX23" s="75"/>
      <c r="HY23" s="75"/>
      <c r="HZ23" s="75"/>
      <c r="IA23" s="79" t="s">
        <v>64</v>
      </c>
      <c r="IB23" s="75">
        <v>2020</v>
      </c>
      <c r="IC23" s="75"/>
      <c r="ID23" s="75"/>
      <c r="IE23" s="75"/>
      <c r="IF23" s="75"/>
      <c r="IG23" s="75"/>
      <c r="IH23" s="75"/>
      <c r="II23" s="75"/>
      <c r="IJ23" s="75"/>
      <c r="IK23" s="75"/>
      <c r="IL23" s="75"/>
      <c r="IM23" s="75"/>
      <c r="IN23" s="79" t="s">
        <v>65</v>
      </c>
      <c r="IO23" s="89">
        <v>2021</v>
      </c>
      <c r="IP23" s="90"/>
      <c r="IQ23" s="90"/>
      <c r="IR23" s="90"/>
      <c r="IS23" s="90"/>
      <c r="IT23" s="90"/>
      <c r="IU23" s="90"/>
      <c r="IV23" s="90"/>
      <c r="IW23" s="90"/>
      <c r="IX23" s="90"/>
      <c r="IY23" s="90"/>
      <c r="IZ23" s="91"/>
      <c r="JA23" s="79" t="s">
        <v>138</v>
      </c>
      <c r="JB23" s="75">
        <v>2022</v>
      </c>
      <c r="JC23" s="75"/>
      <c r="JD23" s="75"/>
      <c r="JE23" s="75"/>
      <c r="JF23" s="75"/>
      <c r="JG23" s="75"/>
      <c r="JH23" s="75"/>
      <c r="JI23" s="75"/>
      <c r="JJ23" s="75"/>
      <c r="JK23" s="75"/>
      <c r="JL23" s="75"/>
      <c r="JM23" s="75"/>
      <c r="JN23" s="79" t="s">
        <v>67</v>
      </c>
      <c r="JO23" s="75">
        <v>2023</v>
      </c>
      <c r="JP23" s="75"/>
      <c r="JQ23" s="75"/>
      <c r="JR23" s="75"/>
      <c r="JS23" s="75"/>
      <c r="JT23" s="75"/>
      <c r="JU23" s="75"/>
      <c r="JV23" s="75"/>
      <c r="JW23" s="75"/>
      <c r="JX23" s="75"/>
      <c r="JY23" s="75"/>
      <c r="JZ23" s="75"/>
      <c r="KA23" s="79" t="s">
        <v>68</v>
      </c>
      <c r="KB23" s="75">
        <v>2024</v>
      </c>
      <c r="KC23" s="75"/>
      <c r="KD23" s="75"/>
      <c r="KE23" s="75"/>
      <c r="KF23" s="75"/>
      <c r="KG23" s="75"/>
      <c r="KH23" s="75"/>
      <c r="KI23" s="75"/>
      <c r="KJ23" s="75"/>
      <c r="KK23" s="75"/>
      <c r="KL23" s="75"/>
      <c r="KM23" s="75"/>
      <c r="KN23" s="79" t="s">
        <v>69</v>
      </c>
      <c r="KO23" s="75">
        <v>2025</v>
      </c>
      <c r="KP23" s="75"/>
      <c r="KQ23" s="75"/>
      <c r="KR23" s="75"/>
      <c r="KS23" s="75"/>
      <c r="KT23" s="75"/>
      <c r="KU23" s="75"/>
      <c r="KV23" s="75"/>
      <c r="KW23" s="75"/>
      <c r="KX23" s="75"/>
      <c r="KY23" s="75"/>
      <c r="KZ23" s="75"/>
      <c r="LA23" s="79" t="s">
        <v>70</v>
      </c>
    </row>
    <row r="24" spans="1:313">
      <c r="A24" s="78"/>
      <c r="B24" s="16" t="s">
        <v>71</v>
      </c>
      <c r="C24" s="16" t="s">
        <v>72</v>
      </c>
      <c r="D24" s="16" t="s">
        <v>73</v>
      </c>
      <c r="E24" s="16" t="s">
        <v>74</v>
      </c>
      <c r="F24" s="16" t="s">
        <v>75</v>
      </c>
      <c r="G24" s="16" t="s">
        <v>76</v>
      </c>
      <c r="H24" s="16" t="s">
        <v>77</v>
      </c>
      <c r="I24" s="16" t="s">
        <v>78</v>
      </c>
      <c r="J24" s="16" t="s">
        <v>79</v>
      </c>
      <c r="K24" s="16" t="s">
        <v>80</v>
      </c>
      <c r="L24" s="16" t="s">
        <v>81</v>
      </c>
      <c r="M24" s="16" t="s">
        <v>82</v>
      </c>
      <c r="N24" s="80"/>
      <c r="O24" s="16" t="s">
        <v>71</v>
      </c>
      <c r="P24" s="16" t="s">
        <v>72</v>
      </c>
      <c r="Q24" s="16" t="s">
        <v>73</v>
      </c>
      <c r="R24" s="16" t="s">
        <v>74</v>
      </c>
      <c r="S24" s="16" t="s">
        <v>75</v>
      </c>
      <c r="T24" s="16" t="s">
        <v>76</v>
      </c>
      <c r="U24" s="16" t="s">
        <v>77</v>
      </c>
      <c r="V24" s="16" t="s">
        <v>78</v>
      </c>
      <c r="W24" s="16" t="s">
        <v>79</v>
      </c>
      <c r="X24" s="16" t="s">
        <v>80</v>
      </c>
      <c r="Y24" s="16" t="s">
        <v>81</v>
      </c>
      <c r="Z24" s="16" t="s">
        <v>82</v>
      </c>
      <c r="AA24" s="80"/>
      <c r="AB24" s="16" t="s">
        <v>71</v>
      </c>
      <c r="AC24" s="16" t="s">
        <v>72</v>
      </c>
      <c r="AD24" s="16" t="s">
        <v>73</v>
      </c>
      <c r="AE24" s="16" t="s">
        <v>74</v>
      </c>
      <c r="AF24" s="16" t="s">
        <v>75</v>
      </c>
      <c r="AG24" s="16" t="s">
        <v>76</v>
      </c>
      <c r="AH24" s="16" t="s">
        <v>77</v>
      </c>
      <c r="AI24" s="16" t="s">
        <v>78</v>
      </c>
      <c r="AJ24" s="16" t="s">
        <v>79</v>
      </c>
      <c r="AK24" s="16" t="s">
        <v>80</v>
      </c>
      <c r="AL24" s="16" t="s">
        <v>81</v>
      </c>
      <c r="AM24" s="16" t="s">
        <v>82</v>
      </c>
      <c r="AN24" s="80"/>
      <c r="AO24" s="16" t="s">
        <v>71</v>
      </c>
      <c r="AP24" s="16" t="s">
        <v>72</v>
      </c>
      <c r="AQ24" s="16" t="s">
        <v>73</v>
      </c>
      <c r="AR24" s="16" t="s">
        <v>74</v>
      </c>
      <c r="AS24" s="16" t="s">
        <v>75</v>
      </c>
      <c r="AT24" s="16" t="s">
        <v>76</v>
      </c>
      <c r="AU24" s="16" t="s">
        <v>77</v>
      </c>
      <c r="AV24" s="16" t="s">
        <v>78</v>
      </c>
      <c r="AW24" s="16" t="s">
        <v>79</v>
      </c>
      <c r="AX24" s="16" t="s">
        <v>80</v>
      </c>
      <c r="AY24" s="16" t="s">
        <v>81</v>
      </c>
      <c r="AZ24" s="16" t="s">
        <v>82</v>
      </c>
      <c r="BA24" s="80"/>
      <c r="BB24" s="16" t="s">
        <v>71</v>
      </c>
      <c r="BC24" s="16" t="s">
        <v>72</v>
      </c>
      <c r="BD24" s="16" t="s">
        <v>73</v>
      </c>
      <c r="BE24" s="16" t="s">
        <v>74</v>
      </c>
      <c r="BF24" s="16" t="s">
        <v>75</v>
      </c>
      <c r="BG24" s="16" t="s">
        <v>76</v>
      </c>
      <c r="BH24" s="16" t="s">
        <v>77</v>
      </c>
      <c r="BI24" s="16" t="s">
        <v>78</v>
      </c>
      <c r="BJ24" s="16" t="s">
        <v>79</v>
      </c>
      <c r="BK24" s="16" t="s">
        <v>80</v>
      </c>
      <c r="BL24" s="16" t="s">
        <v>81</v>
      </c>
      <c r="BM24" s="16" t="s">
        <v>82</v>
      </c>
      <c r="BN24" s="80"/>
      <c r="BO24" s="16" t="s">
        <v>71</v>
      </c>
      <c r="BP24" s="16" t="s">
        <v>72</v>
      </c>
      <c r="BQ24" s="16" t="s">
        <v>73</v>
      </c>
      <c r="BR24" s="16" t="s">
        <v>74</v>
      </c>
      <c r="BS24" s="16" t="s">
        <v>75</v>
      </c>
      <c r="BT24" s="16" t="s">
        <v>76</v>
      </c>
      <c r="BU24" s="16" t="s">
        <v>77</v>
      </c>
      <c r="BV24" s="16" t="s">
        <v>78</v>
      </c>
      <c r="BW24" s="16" t="s">
        <v>79</v>
      </c>
      <c r="BX24" s="16" t="s">
        <v>80</v>
      </c>
      <c r="BY24" s="16" t="s">
        <v>81</v>
      </c>
      <c r="BZ24" s="16" t="s">
        <v>82</v>
      </c>
      <c r="CA24" s="80"/>
      <c r="CB24" s="16" t="s">
        <v>71</v>
      </c>
      <c r="CC24" s="16" t="s">
        <v>72</v>
      </c>
      <c r="CD24" s="16" t="s">
        <v>73</v>
      </c>
      <c r="CE24" s="16" t="s">
        <v>74</v>
      </c>
      <c r="CF24" s="16" t="s">
        <v>75</v>
      </c>
      <c r="CG24" s="16" t="s">
        <v>76</v>
      </c>
      <c r="CH24" s="16" t="s">
        <v>77</v>
      </c>
      <c r="CI24" s="16" t="s">
        <v>78</v>
      </c>
      <c r="CJ24" s="16" t="s">
        <v>79</v>
      </c>
      <c r="CK24" s="16" t="s">
        <v>80</v>
      </c>
      <c r="CL24" s="16" t="s">
        <v>81</v>
      </c>
      <c r="CM24" s="16" t="s">
        <v>82</v>
      </c>
      <c r="CN24" s="80"/>
      <c r="CO24" s="16" t="s">
        <v>71</v>
      </c>
      <c r="CP24" s="16" t="s">
        <v>72</v>
      </c>
      <c r="CQ24" s="16" t="s">
        <v>73</v>
      </c>
      <c r="CR24" s="16" t="s">
        <v>74</v>
      </c>
      <c r="CS24" s="16" t="s">
        <v>75</v>
      </c>
      <c r="CT24" s="16" t="s">
        <v>76</v>
      </c>
      <c r="CU24" s="16" t="s">
        <v>77</v>
      </c>
      <c r="CV24" s="16" t="s">
        <v>78</v>
      </c>
      <c r="CW24" s="16" t="s">
        <v>79</v>
      </c>
      <c r="CX24" s="16" t="s">
        <v>80</v>
      </c>
      <c r="CY24" s="16" t="s">
        <v>81</v>
      </c>
      <c r="CZ24" s="16" t="s">
        <v>82</v>
      </c>
      <c r="DA24" s="80"/>
      <c r="DB24" s="16" t="s">
        <v>71</v>
      </c>
      <c r="DC24" s="16" t="s">
        <v>72</v>
      </c>
      <c r="DD24" s="16" t="s">
        <v>73</v>
      </c>
      <c r="DE24" s="16" t="s">
        <v>74</v>
      </c>
      <c r="DF24" s="16" t="s">
        <v>75</v>
      </c>
      <c r="DG24" s="16" t="s">
        <v>76</v>
      </c>
      <c r="DH24" s="16" t="s">
        <v>77</v>
      </c>
      <c r="DI24" s="16" t="s">
        <v>78</v>
      </c>
      <c r="DJ24" s="16" t="s">
        <v>79</v>
      </c>
      <c r="DK24" s="16" t="s">
        <v>80</v>
      </c>
      <c r="DL24" s="16" t="s">
        <v>81</v>
      </c>
      <c r="DM24" s="16" t="s">
        <v>82</v>
      </c>
      <c r="DN24" s="80"/>
      <c r="DO24" s="16" t="s">
        <v>71</v>
      </c>
      <c r="DP24" s="16" t="s">
        <v>72</v>
      </c>
      <c r="DQ24" s="16" t="s">
        <v>73</v>
      </c>
      <c r="DR24" s="16" t="s">
        <v>74</v>
      </c>
      <c r="DS24" s="16" t="s">
        <v>75</v>
      </c>
      <c r="DT24" s="16" t="s">
        <v>76</v>
      </c>
      <c r="DU24" s="16" t="s">
        <v>77</v>
      </c>
      <c r="DV24" s="16" t="s">
        <v>78</v>
      </c>
      <c r="DW24" s="16" t="s">
        <v>79</v>
      </c>
      <c r="DX24" s="16" t="s">
        <v>80</v>
      </c>
      <c r="DY24" s="16" t="s">
        <v>81</v>
      </c>
      <c r="DZ24" s="16" t="s">
        <v>82</v>
      </c>
      <c r="EA24" s="80"/>
      <c r="EB24" s="16" t="s">
        <v>71</v>
      </c>
      <c r="EC24" s="16" t="s">
        <v>72</v>
      </c>
      <c r="ED24" s="16" t="s">
        <v>73</v>
      </c>
      <c r="EE24" s="16" t="s">
        <v>74</v>
      </c>
      <c r="EF24" s="16" t="s">
        <v>75</v>
      </c>
      <c r="EG24" s="16" t="s">
        <v>76</v>
      </c>
      <c r="EH24" s="16" t="s">
        <v>77</v>
      </c>
      <c r="EI24" s="16" t="s">
        <v>78</v>
      </c>
      <c r="EJ24" s="16" t="s">
        <v>79</v>
      </c>
      <c r="EK24" s="16" t="s">
        <v>80</v>
      </c>
      <c r="EL24" s="16" t="s">
        <v>81</v>
      </c>
      <c r="EM24" s="16" t="s">
        <v>82</v>
      </c>
      <c r="EN24" s="80"/>
      <c r="EO24" s="16" t="s">
        <v>71</v>
      </c>
      <c r="EP24" s="16" t="s">
        <v>72</v>
      </c>
      <c r="EQ24" s="16" t="s">
        <v>73</v>
      </c>
      <c r="ER24" s="16" t="s">
        <v>74</v>
      </c>
      <c r="ES24" s="16" t="s">
        <v>75</v>
      </c>
      <c r="ET24" s="16" t="s">
        <v>76</v>
      </c>
      <c r="EU24" s="16" t="s">
        <v>77</v>
      </c>
      <c r="EV24" s="16" t="s">
        <v>78</v>
      </c>
      <c r="EW24" s="16" t="s">
        <v>79</v>
      </c>
      <c r="EX24" s="16" t="s">
        <v>80</v>
      </c>
      <c r="EY24" s="16" t="s">
        <v>81</v>
      </c>
      <c r="EZ24" s="16" t="s">
        <v>82</v>
      </c>
      <c r="FA24" s="80"/>
      <c r="FB24" s="16" t="s">
        <v>71</v>
      </c>
      <c r="FC24" s="16" t="s">
        <v>72</v>
      </c>
      <c r="FD24" s="16" t="s">
        <v>73</v>
      </c>
      <c r="FE24" s="16" t="s">
        <v>74</v>
      </c>
      <c r="FF24" s="16" t="s">
        <v>75</v>
      </c>
      <c r="FG24" s="16" t="s">
        <v>76</v>
      </c>
      <c r="FH24" s="16" t="s">
        <v>77</v>
      </c>
      <c r="FI24" s="16" t="s">
        <v>78</v>
      </c>
      <c r="FJ24" s="16" t="s">
        <v>79</v>
      </c>
      <c r="FK24" s="16" t="s">
        <v>80</v>
      </c>
      <c r="FL24" s="16" t="s">
        <v>81</v>
      </c>
      <c r="FM24" s="16" t="s">
        <v>82</v>
      </c>
      <c r="FN24" s="80"/>
      <c r="FO24" s="16" t="s">
        <v>71</v>
      </c>
      <c r="FP24" s="16" t="s">
        <v>72</v>
      </c>
      <c r="FQ24" s="16" t="s">
        <v>73</v>
      </c>
      <c r="FR24" s="16" t="s">
        <v>74</v>
      </c>
      <c r="FS24" s="16" t="s">
        <v>75</v>
      </c>
      <c r="FT24" s="16" t="s">
        <v>76</v>
      </c>
      <c r="FU24" s="16" t="s">
        <v>77</v>
      </c>
      <c r="FV24" s="16" t="s">
        <v>78</v>
      </c>
      <c r="FW24" s="16" t="s">
        <v>79</v>
      </c>
      <c r="FX24" s="16" t="s">
        <v>80</v>
      </c>
      <c r="FY24" s="16" t="s">
        <v>81</v>
      </c>
      <c r="FZ24" s="16" t="s">
        <v>82</v>
      </c>
      <c r="GA24" s="80"/>
      <c r="GB24" s="16" t="s">
        <v>71</v>
      </c>
      <c r="GC24" s="16" t="s">
        <v>72</v>
      </c>
      <c r="GD24" s="16" t="s">
        <v>73</v>
      </c>
      <c r="GE24" s="16" t="s">
        <v>74</v>
      </c>
      <c r="GF24" s="16" t="s">
        <v>75</v>
      </c>
      <c r="GG24" s="16" t="s">
        <v>76</v>
      </c>
      <c r="GH24" s="16" t="s">
        <v>77</v>
      </c>
      <c r="GI24" s="16" t="s">
        <v>78</v>
      </c>
      <c r="GJ24" s="16" t="s">
        <v>79</v>
      </c>
      <c r="GK24" s="16" t="s">
        <v>80</v>
      </c>
      <c r="GL24" s="16" t="s">
        <v>81</v>
      </c>
      <c r="GM24" s="16" t="s">
        <v>82</v>
      </c>
      <c r="GN24" s="80"/>
      <c r="GO24" s="16" t="s">
        <v>71</v>
      </c>
      <c r="GP24" s="16" t="s">
        <v>72</v>
      </c>
      <c r="GQ24" s="16" t="s">
        <v>73</v>
      </c>
      <c r="GR24" s="16" t="s">
        <v>74</v>
      </c>
      <c r="GS24" s="16" t="s">
        <v>75</v>
      </c>
      <c r="GT24" s="16" t="s">
        <v>76</v>
      </c>
      <c r="GU24" s="16" t="s">
        <v>77</v>
      </c>
      <c r="GV24" s="16" t="s">
        <v>78</v>
      </c>
      <c r="GW24" s="16" t="s">
        <v>79</v>
      </c>
      <c r="GX24" s="16" t="s">
        <v>80</v>
      </c>
      <c r="GY24" s="16" t="s">
        <v>81</v>
      </c>
      <c r="GZ24" s="16" t="s">
        <v>82</v>
      </c>
      <c r="HA24" s="80"/>
      <c r="HB24" s="16" t="s">
        <v>71</v>
      </c>
      <c r="HC24" s="16" t="s">
        <v>72</v>
      </c>
      <c r="HD24" s="16" t="s">
        <v>73</v>
      </c>
      <c r="HE24" s="16" t="s">
        <v>74</v>
      </c>
      <c r="HF24" s="16" t="s">
        <v>75</v>
      </c>
      <c r="HG24" s="16" t="s">
        <v>76</v>
      </c>
      <c r="HH24" s="16" t="s">
        <v>77</v>
      </c>
      <c r="HI24" s="16" t="s">
        <v>78</v>
      </c>
      <c r="HJ24" s="16" t="s">
        <v>79</v>
      </c>
      <c r="HK24" s="16" t="s">
        <v>80</v>
      </c>
      <c r="HL24" s="16" t="s">
        <v>81</v>
      </c>
      <c r="HM24" s="16" t="s">
        <v>82</v>
      </c>
      <c r="HN24" s="80"/>
      <c r="HO24" s="16" t="s">
        <v>71</v>
      </c>
      <c r="HP24" s="16" t="s">
        <v>72</v>
      </c>
      <c r="HQ24" s="16" t="s">
        <v>73</v>
      </c>
      <c r="HR24" s="16" t="s">
        <v>74</v>
      </c>
      <c r="HS24" s="16" t="s">
        <v>75</v>
      </c>
      <c r="HT24" s="16" t="s">
        <v>76</v>
      </c>
      <c r="HU24" s="16" t="s">
        <v>77</v>
      </c>
      <c r="HV24" s="16" t="s">
        <v>78</v>
      </c>
      <c r="HW24" s="16" t="s">
        <v>79</v>
      </c>
      <c r="HX24" s="16" t="s">
        <v>80</v>
      </c>
      <c r="HY24" s="16" t="s">
        <v>81</v>
      </c>
      <c r="HZ24" s="16" t="s">
        <v>82</v>
      </c>
      <c r="IA24" s="80"/>
      <c r="IB24" s="16" t="s">
        <v>71</v>
      </c>
      <c r="IC24" s="16" t="s">
        <v>72</v>
      </c>
      <c r="ID24" s="16" t="s">
        <v>73</v>
      </c>
      <c r="IE24" s="16" t="s">
        <v>74</v>
      </c>
      <c r="IF24" s="16" t="s">
        <v>75</v>
      </c>
      <c r="IG24" s="16" t="s">
        <v>76</v>
      </c>
      <c r="IH24" s="16" t="s">
        <v>77</v>
      </c>
      <c r="II24" s="16" t="s">
        <v>78</v>
      </c>
      <c r="IJ24" s="16" t="s">
        <v>79</v>
      </c>
      <c r="IK24" s="16" t="s">
        <v>80</v>
      </c>
      <c r="IL24" s="16" t="s">
        <v>81</v>
      </c>
      <c r="IM24" s="16" t="s">
        <v>82</v>
      </c>
      <c r="IN24" s="80"/>
      <c r="IO24" s="33" t="s">
        <v>71</v>
      </c>
      <c r="IP24" s="33" t="s">
        <v>72</v>
      </c>
      <c r="IQ24" s="33" t="s">
        <v>73</v>
      </c>
      <c r="IR24" s="33" t="s">
        <v>74</v>
      </c>
      <c r="IS24" s="33" t="s">
        <v>75</v>
      </c>
      <c r="IT24" s="33" t="s">
        <v>76</v>
      </c>
      <c r="IU24" s="33" t="s">
        <v>77</v>
      </c>
      <c r="IV24" s="33" t="s">
        <v>78</v>
      </c>
      <c r="IW24" s="33" t="s">
        <v>79</v>
      </c>
      <c r="IX24" s="33" t="s">
        <v>80</v>
      </c>
      <c r="IY24" s="33" t="s">
        <v>81</v>
      </c>
      <c r="IZ24" s="33" t="s">
        <v>82</v>
      </c>
      <c r="JA24" s="80"/>
      <c r="JB24" s="16" t="s">
        <v>71</v>
      </c>
      <c r="JC24" s="16" t="s">
        <v>72</v>
      </c>
      <c r="JD24" s="16" t="s">
        <v>73</v>
      </c>
      <c r="JE24" s="16" t="s">
        <v>74</v>
      </c>
      <c r="JF24" s="16" t="s">
        <v>75</v>
      </c>
      <c r="JG24" s="16" t="s">
        <v>76</v>
      </c>
      <c r="JH24" s="16" t="s">
        <v>77</v>
      </c>
      <c r="JI24" s="16" t="s">
        <v>78</v>
      </c>
      <c r="JJ24" s="16" t="s">
        <v>79</v>
      </c>
      <c r="JK24" s="16" t="s">
        <v>80</v>
      </c>
      <c r="JL24" s="16" t="s">
        <v>81</v>
      </c>
      <c r="JM24" s="16" t="s">
        <v>82</v>
      </c>
      <c r="JN24" s="80"/>
      <c r="JO24" s="16" t="s">
        <v>71</v>
      </c>
      <c r="JP24" s="16" t="s">
        <v>72</v>
      </c>
      <c r="JQ24" s="16" t="s">
        <v>73</v>
      </c>
      <c r="JR24" s="16" t="s">
        <v>74</v>
      </c>
      <c r="JS24" s="16" t="s">
        <v>75</v>
      </c>
      <c r="JT24" s="16" t="s">
        <v>76</v>
      </c>
      <c r="JU24" s="16" t="s">
        <v>77</v>
      </c>
      <c r="JV24" s="16" t="s">
        <v>78</v>
      </c>
      <c r="JW24" s="16" t="s">
        <v>79</v>
      </c>
      <c r="JX24" s="16" t="s">
        <v>80</v>
      </c>
      <c r="JY24" s="16" t="s">
        <v>81</v>
      </c>
      <c r="JZ24" s="16" t="s">
        <v>82</v>
      </c>
      <c r="KA24" s="80"/>
      <c r="KB24" s="16" t="s">
        <v>71</v>
      </c>
      <c r="KC24" s="16" t="s">
        <v>72</v>
      </c>
      <c r="KD24" s="16" t="s">
        <v>73</v>
      </c>
      <c r="KE24" s="16" t="s">
        <v>74</v>
      </c>
      <c r="KF24" s="16" t="s">
        <v>75</v>
      </c>
      <c r="KG24" s="16" t="s">
        <v>76</v>
      </c>
      <c r="KH24" s="16" t="s">
        <v>77</v>
      </c>
      <c r="KI24" s="16" t="s">
        <v>78</v>
      </c>
      <c r="KJ24" s="16" t="s">
        <v>79</v>
      </c>
      <c r="KK24" s="16" t="s">
        <v>80</v>
      </c>
      <c r="KL24" s="16" t="s">
        <v>81</v>
      </c>
      <c r="KM24" s="16" t="s">
        <v>82</v>
      </c>
      <c r="KN24" s="80"/>
      <c r="KO24" s="16" t="s">
        <v>71</v>
      </c>
      <c r="KP24" s="16" t="s">
        <v>72</v>
      </c>
      <c r="KQ24" s="16" t="s">
        <v>73</v>
      </c>
      <c r="KR24" s="16" t="s">
        <v>74</v>
      </c>
      <c r="KS24" s="16" t="s">
        <v>75</v>
      </c>
      <c r="KT24" s="16" t="s">
        <v>76</v>
      </c>
      <c r="KU24" s="16" t="s">
        <v>77</v>
      </c>
      <c r="KV24" s="16" t="s">
        <v>78</v>
      </c>
      <c r="KW24" s="16" t="s">
        <v>79</v>
      </c>
      <c r="KX24" s="16" t="s">
        <v>80</v>
      </c>
      <c r="KY24" s="16" t="s">
        <v>81</v>
      </c>
      <c r="KZ24" s="16" t="s">
        <v>82</v>
      </c>
      <c r="LA24" s="80"/>
    </row>
    <row r="25" spans="1:313">
      <c r="A25" s="17" t="s">
        <v>85</v>
      </c>
      <c r="B25" s="18">
        <v>9639</v>
      </c>
      <c r="C25" s="18">
        <v>9049</v>
      </c>
      <c r="D25" s="18">
        <v>10326</v>
      </c>
      <c r="E25" s="18">
        <v>11075</v>
      </c>
      <c r="F25" s="18">
        <v>11377</v>
      </c>
      <c r="G25" s="18">
        <v>10628</v>
      </c>
      <c r="H25" s="18">
        <v>12676</v>
      </c>
      <c r="I25" s="18">
        <v>13338</v>
      </c>
      <c r="J25" s="18">
        <v>11751</v>
      </c>
      <c r="K25" s="18">
        <v>11776</v>
      </c>
      <c r="L25" s="18">
        <v>10652</v>
      </c>
      <c r="M25" s="18">
        <v>9367</v>
      </c>
      <c r="N25" s="18">
        <f>SUM(B25:M25)</f>
        <v>131654</v>
      </c>
      <c r="O25" s="18">
        <v>9123</v>
      </c>
      <c r="P25" s="18">
        <v>8145</v>
      </c>
      <c r="Q25" s="18">
        <v>9565</v>
      </c>
      <c r="R25" s="18">
        <v>9727</v>
      </c>
      <c r="S25" s="18">
        <v>9837</v>
      </c>
      <c r="T25" s="18">
        <v>10244</v>
      </c>
      <c r="U25" s="18">
        <v>12311</v>
      </c>
      <c r="V25" s="18">
        <v>12973</v>
      </c>
      <c r="W25" s="18">
        <v>11880</v>
      </c>
      <c r="X25" s="18">
        <v>11988</v>
      </c>
      <c r="Y25" s="18">
        <v>11094</v>
      </c>
      <c r="Z25" s="18">
        <v>9556</v>
      </c>
      <c r="AA25" s="18">
        <f>SUM(O25:Z25)</f>
        <v>126443</v>
      </c>
      <c r="AB25" s="18">
        <v>9624</v>
      </c>
      <c r="AC25" s="18">
        <v>9269</v>
      </c>
      <c r="AD25" s="18">
        <v>10619</v>
      </c>
      <c r="AE25" s="18">
        <v>10740</v>
      </c>
      <c r="AF25" s="18">
        <v>11602</v>
      </c>
      <c r="AG25" s="18">
        <v>10706</v>
      </c>
      <c r="AH25" s="18">
        <v>12501</v>
      </c>
      <c r="AI25" s="18">
        <v>13934</v>
      </c>
      <c r="AJ25" s="18">
        <v>13138</v>
      </c>
      <c r="AK25" s="18">
        <v>12687</v>
      </c>
      <c r="AL25" s="18">
        <v>10571</v>
      </c>
      <c r="AM25" s="18">
        <v>10515</v>
      </c>
      <c r="AN25" s="18">
        <f>SUM(AB25:AM25)</f>
        <v>135906</v>
      </c>
      <c r="AO25" s="18">
        <v>10069</v>
      </c>
      <c r="AP25" s="18">
        <v>9039</v>
      </c>
      <c r="AQ25" s="18">
        <v>11113</v>
      </c>
      <c r="AR25" s="18">
        <v>10686</v>
      </c>
      <c r="AS25" s="18">
        <v>12066</v>
      </c>
      <c r="AT25" s="18">
        <v>11177</v>
      </c>
      <c r="AU25" s="18">
        <v>13083</v>
      </c>
      <c r="AV25" s="18">
        <v>14216</v>
      </c>
      <c r="AW25" s="18">
        <v>12459</v>
      </c>
      <c r="AX25" s="18">
        <v>12538</v>
      </c>
      <c r="AY25" s="18">
        <v>11354</v>
      </c>
      <c r="AZ25" s="18">
        <v>10529</v>
      </c>
      <c r="BA25" s="18">
        <f>SUM(AO25:AZ25)</f>
        <v>138329</v>
      </c>
      <c r="BB25" s="18">
        <v>10837</v>
      </c>
      <c r="BC25" s="18">
        <v>10230</v>
      </c>
      <c r="BD25" s="18">
        <v>12153</v>
      </c>
      <c r="BE25" s="18">
        <v>12393</v>
      </c>
      <c r="BF25" s="18">
        <v>12299</v>
      </c>
      <c r="BG25" s="18">
        <v>12200</v>
      </c>
      <c r="BH25" s="18">
        <v>14347</v>
      </c>
      <c r="BI25" s="18">
        <v>14919</v>
      </c>
      <c r="BJ25" s="18">
        <v>13799</v>
      </c>
      <c r="BK25" s="18">
        <v>14462</v>
      </c>
      <c r="BL25" s="18">
        <v>13410</v>
      </c>
      <c r="BM25" s="18">
        <v>8805</v>
      </c>
      <c r="BN25" s="18">
        <f>SUM(BB25:BM25)</f>
        <v>149854</v>
      </c>
      <c r="BO25" s="18">
        <v>8655</v>
      </c>
      <c r="BP25" s="18">
        <v>8609</v>
      </c>
      <c r="BQ25" s="18">
        <v>9991</v>
      </c>
      <c r="BR25" s="18">
        <v>11081</v>
      </c>
      <c r="BS25" s="18">
        <v>10808</v>
      </c>
      <c r="BT25" s="18">
        <v>10164</v>
      </c>
      <c r="BU25" s="18">
        <v>13118</v>
      </c>
      <c r="BV25" s="18">
        <v>12110</v>
      </c>
      <c r="BW25" s="18">
        <v>10231</v>
      </c>
      <c r="BX25" s="18">
        <v>11487</v>
      </c>
      <c r="BY25" s="18">
        <v>11069</v>
      </c>
      <c r="BZ25" s="18">
        <v>8748</v>
      </c>
      <c r="CA25" s="18">
        <f>SUM(BO25:BZ25)</f>
        <v>126071</v>
      </c>
      <c r="CB25" s="18">
        <v>9933</v>
      </c>
      <c r="CC25" s="18">
        <v>8301</v>
      </c>
      <c r="CD25" s="18">
        <v>9503</v>
      </c>
      <c r="CE25" s="18">
        <v>9275</v>
      </c>
      <c r="CF25" s="18">
        <v>9255</v>
      </c>
      <c r="CG25" s="18">
        <v>8809</v>
      </c>
      <c r="CH25" s="18">
        <v>10492</v>
      </c>
      <c r="CI25" s="18">
        <v>10682</v>
      </c>
      <c r="CJ25" s="18">
        <v>10440</v>
      </c>
      <c r="CK25" s="18">
        <v>10181</v>
      </c>
      <c r="CL25" s="18">
        <v>8142</v>
      </c>
      <c r="CM25" s="18">
        <v>6586</v>
      </c>
      <c r="CN25" s="18">
        <f>SUM(CB25:CM25)</f>
        <v>111599</v>
      </c>
      <c r="CO25" s="18">
        <v>7288</v>
      </c>
      <c r="CP25" s="18">
        <v>6326</v>
      </c>
      <c r="CQ25" s="18">
        <v>8303</v>
      </c>
      <c r="CR25" s="18">
        <v>8611</v>
      </c>
      <c r="CS25" s="18">
        <v>8003</v>
      </c>
      <c r="CT25" s="18">
        <v>8690</v>
      </c>
      <c r="CU25" s="18">
        <v>9279</v>
      </c>
      <c r="CV25" s="18">
        <v>9638</v>
      </c>
      <c r="CW25" s="18">
        <v>9720</v>
      </c>
      <c r="CX25" s="18">
        <v>10104</v>
      </c>
      <c r="CY25" s="18">
        <v>9157</v>
      </c>
      <c r="CZ25" s="18">
        <v>8362</v>
      </c>
      <c r="DA25" s="18">
        <f>SUM(CO25:CZ25)</f>
        <v>103481</v>
      </c>
      <c r="DB25" s="18">
        <v>9021</v>
      </c>
      <c r="DC25" s="18">
        <v>7835</v>
      </c>
      <c r="DD25" s="18">
        <v>7497</v>
      </c>
      <c r="DE25" s="18">
        <v>8373</v>
      </c>
      <c r="DF25" s="18">
        <v>9360</v>
      </c>
      <c r="DG25" s="18">
        <v>9735</v>
      </c>
      <c r="DH25" s="18">
        <v>11213</v>
      </c>
      <c r="DI25" s="18">
        <v>10540</v>
      </c>
      <c r="DJ25" s="18">
        <v>9570</v>
      </c>
      <c r="DK25" s="18">
        <v>8764</v>
      </c>
      <c r="DL25" s="18">
        <v>7015</v>
      </c>
      <c r="DM25" s="18">
        <v>6629</v>
      </c>
      <c r="DN25" s="18">
        <f>SUM(DB25:DM25)</f>
        <v>105552</v>
      </c>
      <c r="DO25" s="18">
        <v>4265</v>
      </c>
      <c r="DP25" s="18">
        <v>4078</v>
      </c>
      <c r="DQ25" s="18">
        <v>4135</v>
      </c>
      <c r="DR25" s="18">
        <v>5332</v>
      </c>
      <c r="DS25" s="18">
        <v>5701</v>
      </c>
      <c r="DT25" s="18">
        <v>6481</v>
      </c>
      <c r="DU25" s="18">
        <v>8013</v>
      </c>
      <c r="DV25" s="18">
        <v>7668</v>
      </c>
      <c r="DW25" s="18">
        <v>5979</v>
      </c>
      <c r="DX25" s="18">
        <v>6508</v>
      </c>
      <c r="DY25" s="18">
        <v>6133</v>
      </c>
      <c r="DZ25" s="18">
        <v>5170</v>
      </c>
      <c r="EA25" s="18">
        <f>SUM(DO25:DZ25)</f>
        <v>69463</v>
      </c>
      <c r="EB25" s="18">
        <v>6090</v>
      </c>
      <c r="EC25" s="18">
        <v>5069</v>
      </c>
      <c r="ED25" s="18">
        <v>6162</v>
      </c>
      <c r="EE25" s="18">
        <v>7199</v>
      </c>
      <c r="EF25" s="18">
        <v>7475</v>
      </c>
      <c r="EG25" s="18">
        <v>6508</v>
      </c>
      <c r="EH25" s="18">
        <v>7726</v>
      </c>
      <c r="EI25" s="18">
        <v>8506</v>
      </c>
      <c r="EJ25" s="18">
        <v>8568</v>
      </c>
      <c r="EK25" s="18">
        <v>11639</v>
      </c>
      <c r="EL25" s="18">
        <v>8231</v>
      </c>
      <c r="EM25" s="18">
        <v>6371</v>
      </c>
      <c r="EN25" s="18">
        <f>SUM(EB25:EM25)</f>
        <v>89544</v>
      </c>
      <c r="EO25" s="18">
        <v>7121</v>
      </c>
      <c r="EP25" s="18">
        <v>6330</v>
      </c>
      <c r="EQ25" s="18">
        <v>7205</v>
      </c>
      <c r="ER25" s="18">
        <v>7584</v>
      </c>
      <c r="ES25" s="18">
        <v>7433</v>
      </c>
      <c r="ET25" s="18">
        <v>6281</v>
      </c>
      <c r="EU25" s="18">
        <v>7623</v>
      </c>
      <c r="EV25" s="18">
        <v>7727</v>
      </c>
      <c r="EW25" s="18">
        <v>7029</v>
      </c>
      <c r="EX25" s="18">
        <v>7527</v>
      </c>
      <c r="EY25" s="18">
        <v>6532</v>
      </c>
      <c r="EZ25" s="18">
        <v>5535</v>
      </c>
      <c r="FA25" s="18">
        <f>SUM(EO25:EZ25)</f>
        <v>83927</v>
      </c>
      <c r="FB25" s="18">
        <v>5915</v>
      </c>
      <c r="FC25" s="18">
        <v>5269</v>
      </c>
      <c r="FD25" s="18">
        <v>5977</v>
      </c>
      <c r="FE25" s="18">
        <v>6638</v>
      </c>
      <c r="FF25" s="18">
        <v>6914</v>
      </c>
      <c r="FG25" s="18">
        <v>5960</v>
      </c>
      <c r="FH25" s="18">
        <v>7429</v>
      </c>
      <c r="FI25" s="18">
        <v>8209</v>
      </c>
      <c r="FJ25" s="18">
        <v>8215</v>
      </c>
      <c r="FK25" s="18">
        <v>7884</v>
      </c>
      <c r="FL25" s="18">
        <v>6846</v>
      </c>
      <c r="FM25" s="18">
        <v>6460</v>
      </c>
      <c r="FN25" s="18">
        <f>SUM(FB25:FM25)</f>
        <v>81716</v>
      </c>
      <c r="FO25" s="18">
        <v>6843</v>
      </c>
      <c r="FP25" s="18">
        <v>6688</v>
      </c>
      <c r="FQ25" s="18">
        <v>7512</v>
      </c>
      <c r="FR25" s="18">
        <v>7603</v>
      </c>
      <c r="FS25" s="18">
        <v>7805</v>
      </c>
      <c r="FT25" s="18">
        <v>7039</v>
      </c>
      <c r="FU25" s="18">
        <v>8582</v>
      </c>
      <c r="FV25" s="18">
        <v>8996</v>
      </c>
      <c r="FW25" s="18">
        <v>8625</v>
      </c>
      <c r="FX25" s="18">
        <v>8707</v>
      </c>
      <c r="FY25" s="18">
        <v>7452</v>
      </c>
      <c r="FZ25" s="18">
        <v>6835</v>
      </c>
      <c r="GA25" s="18">
        <f>SUM(FO25:FZ25)</f>
        <v>92687</v>
      </c>
      <c r="GB25" s="18">
        <v>6880</v>
      </c>
      <c r="GC25" s="18">
        <v>6393</v>
      </c>
      <c r="GD25" s="18">
        <v>7389</v>
      </c>
      <c r="GE25" s="18">
        <v>7382</v>
      </c>
      <c r="GF25" s="18">
        <v>8146</v>
      </c>
      <c r="GG25" s="18">
        <v>7455</v>
      </c>
      <c r="GH25" s="18">
        <v>10186</v>
      </c>
      <c r="GI25" s="18">
        <v>9322</v>
      </c>
      <c r="GJ25" s="48">
        <v>9345</v>
      </c>
      <c r="GK25" s="48">
        <v>8124</v>
      </c>
      <c r="GL25" s="48">
        <v>7418</v>
      </c>
      <c r="GM25" s="18">
        <v>6623</v>
      </c>
      <c r="GN25" s="18">
        <f>SUM(GB25:GM25)</f>
        <v>94663</v>
      </c>
      <c r="GO25" s="18">
        <v>7047</v>
      </c>
      <c r="GP25" s="18">
        <v>6048</v>
      </c>
      <c r="GQ25" s="18">
        <v>7442</v>
      </c>
      <c r="GR25" s="18">
        <v>7829</v>
      </c>
      <c r="GS25" s="18">
        <v>7780</v>
      </c>
      <c r="GT25" s="18">
        <v>7391</v>
      </c>
      <c r="GU25" s="18">
        <v>9053</v>
      </c>
      <c r="GV25" s="18">
        <v>9531</v>
      </c>
      <c r="GW25" s="48">
        <v>8389</v>
      </c>
      <c r="GX25" s="48">
        <v>8739</v>
      </c>
      <c r="GY25" s="48">
        <v>7410</v>
      </c>
      <c r="GZ25" s="18">
        <v>7278</v>
      </c>
      <c r="HA25" s="18">
        <f>SUM(GO25:GZ25)</f>
        <v>93937</v>
      </c>
      <c r="HB25" s="18">
        <v>8184</v>
      </c>
      <c r="HC25" s="18">
        <v>6950</v>
      </c>
      <c r="HD25" s="18">
        <v>7902</v>
      </c>
      <c r="HE25" s="18">
        <v>8206</v>
      </c>
      <c r="HF25" s="18">
        <v>8464</v>
      </c>
      <c r="HG25" s="18">
        <v>7861</v>
      </c>
      <c r="HH25" s="18">
        <v>9348</v>
      </c>
      <c r="HI25" s="18">
        <v>9637</v>
      </c>
      <c r="HJ25" s="48">
        <v>8794</v>
      </c>
      <c r="HK25" s="48">
        <v>8711</v>
      </c>
      <c r="HL25" s="48">
        <v>7498</v>
      </c>
      <c r="HM25" s="18">
        <v>6815</v>
      </c>
      <c r="HN25" s="18">
        <f>SUM(HB25:HM25)</f>
        <v>98370</v>
      </c>
      <c r="HO25" s="18">
        <v>7039</v>
      </c>
      <c r="HP25" s="18">
        <v>6064</v>
      </c>
      <c r="HQ25" s="18">
        <v>7386</v>
      </c>
      <c r="HR25" s="18">
        <v>8389</v>
      </c>
      <c r="HS25" s="18">
        <v>8937</v>
      </c>
      <c r="HT25" s="18">
        <v>7784</v>
      </c>
      <c r="HU25" s="18">
        <v>9120</v>
      </c>
      <c r="HV25" s="18">
        <v>9512</v>
      </c>
      <c r="HW25" s="48">
        <v>8824</v>
      </c>
      <c r="HX25" s="48">
        <v>8346</v>
      </c>
      <c r="HY25" s="48">
        <v>7729</v>
      </c>
      <c r="HZ25" s="18">
        <v>6963</v>
      </c>
      <c r="IA25" s="18">
        <f>SUM(HO25:HZ25)</f>
        <v>96093</v>
      </c>
      <c r="IB25" s="18">
        <v>7388</v>
      </c>
      <c r="IC25" s="18">
        <v>6926</v>
      </c>
      <c r="ID25" s="18">
        <v>3966</v>
      </c>
      <c r="IE25" s="18">
        <v>545</v>
      </c>
      <c r="IF25" s="18">
        <v>481</v>
      </c>
      <c r="IG25" s="18">
        <v>677</v>
      </c>
      <c r="IH25" s="18">
        <v>1470</v>
      </c>
      <c r="II25" s="18">
        <v>1572</v>
      </c>
      <c r="IJ25" s="18">
        <v>1605</v>
      </c>
      <c r="IK25" s="18">
        <v>2073</v>
      </c>
      <c r="IL25" s="18">
        <v>2239</v>
      </c>
      <c r="IM25" s="18">
        <v>2302</v>
      </c>
      <c r="IN25" s="18">
        <f>SUM(IB25:IM25)</f>
        <v>31244</v>
      </c>
      <c r="IO25" s="18">
        <v>2678</v>
      </c>
      <c r="IP25" s="18">
        <v>1832</v>
      </c>
      <c r="IQ25" s="18">
        <v>2815</v>
      </c>
      <c r="IR25" s="18">
        <v>2754</v>
      </c>
      <c r="IS25" s="18">
        <v>3121</v>
      </c>
      <c r="IT25" s="18">
        <v>3209</v>
      </c>
      <c r="IU25" s="18">
        <v>4436</v>
      </c>
      <c r="IV25" s="18">
        <v>4621</v>
      </c>
      <c r="IW25" s="18">
        <v>4818</v>
      </c>
      <c r="IX25" s="18">
        <v>5591</v>
      </c>
      <c r="IY25" s="18">
        <v>5642</v>
      </c>
      <c r="IZ25" s="18">
        <v>5303</v>
      </c>
      <c r="JA25" s="18">
        <f>SUM(IO25:IZ25)</f>
        <v>46820</v>
      </c>
      <c r="JB25" s="18">
        <v>5209</v>
      </c>
      <c r="JC25" s="18">
        <v>4099</v>
      </c>
      <c r="JD25" s="18">
        <v>4953</v>
      </c>
      <c r="JE25" s="18">
        <v>5723</v>
      </c>
      <c r="JF25" s="18">
        <v>5926</v>
      </c>
      <c r="JG25" s="18">
        <v>5605</v>
      </c>
      <c r="JH25" s="18">
        <v>6729</v>
      </c>
      <c r="JI25" s="18">
        <v>7534</v>
      </c>
      <c r="JJ25" s="18">
        <v>6754</v>
      </c>
      <c r="JK25" s="18">
        <v>7067</v>
      </c>
      <c r="JL25" s="18">
        <v>6800</v>
      </c>
      <c r="JM25" s="18">
        <v>4698</v>
      </c>
      <c r="JN25" s="18">
        <f>SUM(JB25:JM25)</f>
        <v>71097</v>
      </c>
      <c r="JO25" s="18">
        <v>4112</v>
      </c>
      <c r="JP25" s="18">
        <v>3665</v>
      </c>
      <c r="JQ25" s="18">
        <v>4367</v>
      </c>
      <c r="JR25" s="18">
        <v>4964</v>
      </c>
      <c r="JS25" s="18">
        <v>5048</v>
      </c>
      <c r="JT25" s="18">
        <v>4915</v>
      </c>
      <c r="JU25" s="18">
        <v>5859</v>
      </c>
      <c r="JV25" s="18">
        <v>6358</v>
      </c>
      <c r="JW25" s="18">
        <v>5609</v>
      </c>
      <c r="JX25" s="18">
        <v>5879</v>
      </c>
      <c r="JY25" s="18">
        <v>5806</v>
      </c>
      <c r="JZ25" s="18">
        <v>5406</v>
      </c>
      <c r="KA25" s="18">
        <f>SUM(JO25:JZ25)</f>
        <v>61988</v>
      </c>
      <c r="KB25" s="18">
        <v>5672</v>
      </c>
      <c r="KC25" s="18">
        <v>4850</v>
      </c>
      <c r="KD25" s="18">
        <v>6180</v>
      </c>
      <c r="KE25" s="18">
        <v>6614</v>
      </c>
      <c r="KF25" s="18">
        <v>7330</v>
      </c>
      <c r="KG25" s="18">
        <v>6248</v>
      </c>
      <c r="KH25" s="18">
        <v>7412</v>
      </c>
      <c r="KI25" s="18">
        <v>8159</v>
      </c>
      <c r="KJ25" s="18">
        <v>7344</v>
      </c>
      <c r="KK25" s="18">
        <v>7437</v>
      </c>
      <c r="KL25" s="18">
        <v>6007</v>
      </c>
      <c r="KM25" s="18">
        <v>5681</v>
      </c>
      <c r="KN25" s="18">
        <f>SUM(KB25:KM25)</f>
        <v>78934</v>
      </c>
      <c r="KO25" s="18">
        <v>5879</v>
      </c>
      <c r="KP25" s="18">
        <v>4084</v>
      </c>
      <c r="KQ25" s="18">
        <v>5731</v>
      </c>
      <c r="KR25" s="18">
        <v>7234</v>
      </c>
      <c r="KS25" s="18">
        <v>7094</v>
      </c>
      <c r="KT25" s="18">
        <v>6618</v>
      </c>
      <c r="KU25" s="18">
        <v>7717</v>
      </c>
      <c r="KV25" s="18">
        <v>7995</v>
      </c>
      <c r="KW25" s="18">
        <v>7230</v>
      </c>
      <c r="KX25" s="18">
        <v>7155</v>
      </c>
      <c r="KY25" s="18">
        <v>5960</v>
      </c>
      <c r="KZ25" s="18"/>
      <c r="LA25" s="18">
        <f>SUM(KO25:KZ25)</f>
        <v>72697</v>
      </c>
    </row>
    <row r="26" spans="1:313">
      <c r="A26" s="17" t="s">
        <v>86</v>
      </c>
      <c r="B26" s="18">
        <v>86</v>
      </c>
      <c r="C26" s="18">
        <v>127</v>
      </c>
      <c r="D26" s="18">
        <v>157</v>
      </c>
      <c r="E26" s="18">
        <v>119</v>
      </c>
      <c r="F26" s="18">
        <v>121</v>
      </c>
      <c r="G26" s="18">
        <v>155</v>
      </c>
      <c r="H26" s="18">
        <v>116</v>
      </c>
      <c r="I26" s="18">
        <v>98</v>
      </c>
      <c r="J26" s="18">
        <v>115</v>
      </c>
      <c r="K26" s="18">
        <v>119</v>
      </c>
      <c r="L26" s="18">
        <v>86</v>
      </c>
      <c r="M26" s="18">
        <v>74</v>
      </c>
      <c r="N26" s="18">
        <f>SUM(B26:M26)</f>
        <v>1373</v>
      </c>
      <c r="O26" s="18">
        <v>78</v>
      </c>
      <c r="P26" s="18">
        <v>68</v>
      </c>
      <c r="Q26" s="18">
        <v>100</v>
      </c>
      <c r="R26" s="18">
        <v>93</v>
      </c>
      <c r="S26" s="18">
        <v>137</v>
      </c>
      <c r="T26" s="18">
        <v>95</v>
      </c>
      <c r="U26" s="18">
        <v>108</v>
      </c>
      <c r="V26" s="18">
        <v>104</v>
      </c>
      <c r="W26" s="18">
        <v>89</v>
      </c>
      <c r="X26" s="18">
        <v>117</v>
      </c>
      <c r="Y26" s="18">
        <v>94</v>
      </c>
      <c r="Z26" s="18">
        <v>103</v>
      </c>
      <c r="AA26" s="18">
        <f>SUM(O26:Z26)</f>
        <v>1186</v>
      </c>
      <c r="AB26" s="18">
        <v>95</v>
      </c>
      <c r="AC26" s="18">
        <v>86</v>
      </c>
      <c r="AD26" s="18">
        <v>96</v>
      </c>
      <c r="AE26" s="18">
        <v>89</v>
      </c>
      <c r="AF26" s="18">
        <v>92</v>
      </c>
      <c r="AG26" s="18">
        <v>79</v>
      </c>
      <c r="AH26" s="18">
        <v>110</v>
      </c>
      <c r="AI26" s="18">
        <v>95</v>
      </c>
      <c r="AJ26" s="18">
        <v>74</v>
      </c>
      <c r="AK26" s="18">
        <v>98</v>
      </c>
      <c r="AL26" s="18">
        <v>109</v>
      </c>
      <c r="AM26" s="18">
        <v>113</v>
      </c>
      <c r="AN26" s="18">
        <f>SUM(AB26:AM26)</f>
        <v>1136</v>
      </c>
      <c r="AO26" s="18">
        <v>72</v>
      </c>
      <c r="AP26" s="18">
        <v>78</v>
      </c>
      <c r="AQ26" s="18">
        <v>93</v>
      </c>
      <c r="AR26" s="18">
        <v>75</v>
      </c>
      <c r="AS26" s="18">
        <v>58</v>
      </c>
      <c r="AT26" s="18">
        <v>97</v>
      </c>
      <c r="AU26" s="18">
        <v>67</v>
      </c>
      <c r="AV26" s="18">
        <v>74</v>
      </c>
      <c r="AW26" s="18">
        <v>72</v>
      </c>
      <c r="AX26" s="18">
        <v>50</v>
      </c>
      <c r="AY26" s="18">
        <v>54</v>
      </c>
      <c r="AZ26" s="18">
        <v>39</v>
      </c>
      <c r="BA26" s="18">
        <f>SUM(AO26:AZ26)</f>
        <v>829</v>
      </c>
      <c r="BB26" s="18">
        <v>64</v>
      </c>
      <c r="BC26" s="18">
        <v>44</v>
      </c>
      <c r="BD26" s="18">
        <v>50</v>
      </c>
      <c r="BE26" s="18">
        <v>62</v>
      </c>
      <c r="BF26" s="18">
        <v>69</v>
      </c>
      <c r="BG26" s="18">
        <v>42</v>
      </c>
      <c r="BH26" s="18">
        <v>90</v>
      </c>
      <c r="BI26" s="18">
        <v>56</v>
      </c>
      <c r="BJ26" s="18">
        <v>45</v>
      </c>
      <c r="BK26" s="18">
        <v>59</v>
      </c>
      <c r="BL26" s="18">
        <v>50</v>
      </c>
      <c r="BM26" s="18">
        <v>39</v>
      </c>
      <c r="BN26" s="18">
        <f>SUM(BB26:BM26)</f>
        <v>670</v>
      </c>
      <c r="BO26" s="18">
        <v>34</v>
      </c>
      <c r="BP26" s="18">
        <v>40</v>
      </c>
      <c r="BQ26" s="18">
        <v>36</v>
      </c>
      <c r="BR26" s="18">
        <v>14</v>
      </c>
      <c r="BS26" s="18">
        <v>11</v>
      </c>
      <c r="BT26" s="18">
        <v>27</v>
      </c>
      <c r="BU26" s="18">
        <v>25</v>
      </c>
      <c r="BV26" s="18">
        <v>97</v>
      </c>
      <c r="BW26" s="18">
        <v>48</v>
      </c>
      <c r="BX26" s="18">
        <v>32</v>
      </c>
      <c r="BY26" s="18">
        <v>28</v>
      </c>
      <c r="BZ26" s="18">
        <v>48</v>
      </c>
      <c r="CA26" s="18">
        <f>SUM(BO26:BZ26)</f>
        <v>440</v>
      </c>
      <c r="CB26" s="18">
        <v>46</v>
      </c>
      <c r="CC26" s="18">
        <v>51</v>
      </c>
      <c r="CD26" s="18">
        <v>50</v>
      </c>
      <c r="CE26" s="18">
        <v>64</v>
      </c>
      <c r="CF26" s="18">
        <v>52</v>
      </c>
      <c r="CG26" s="18">
        <v>60</v>
      </c>
      <c r="CH26" s="18">
        <v>66</v>
      </c>
      <c r="CI26" s="18">
        <v>54</v>
      </c>
      <c r="CJ26" s="18">
        <v>57</v>
      </c>
      <c r="CK26" s="18">
        <v>67</v>
      </c>
      <c r="CL26" s="18">
        <v>58</v>
      </c>
      <c r="CM26" s="18">
        <v>39</v>
      </c>
      <c r="CN26" s="18">
        <f>SUM(CB26:CM26)</f>
        <v>664</v>
      </c>
      <c r="CO26" s="18">
        <v>55</v>
      </c>
      <c r="CP26" s="18">
        <v>50</v>
      </c>
      <c r="CQ26" s="18">
        <v>80</v>
      </c>
      <c r="CR26" s="18">
        <v>58</v>
      </c>
      <c r="CS26" s="18">
        <v>66</v>
      </c>
      <c r="CT26" s="18">
        <v>50</v>
      </c>
      <c r="CU26" s="18">
        <v>59</v>
      </c>
      <c r="CV26" s="18">
        <v>63</v>
      </c>
      <c r="CW26" s="18">
        <v>62</v>
      </c>
      <c r="CX26" s="18">
        <v>58</v>
      </c>
      <c r="CY26" s="18">
        <v>55</v>
      </c>
      <c r="CZ26" s="18">
        <v>58</v>
      </c>
      <c r="DA26" s="18">
        <f>SUM(CO26:CZ26)</f>
        <v>714</v>
      </c>
      <c r="DB26" s="18">
        <v>58</v>
      </c>
      <c r="DC26" s="18">
        <v>37</v>
      </c>
      <c r="DD26" s="18">
        <v>42</v>
      </c>
      <c r="DE26" s="18">
        <v>45</v>
      </c>
      <c r="DF26" s="18">
        <v>43</v>
      </c>
      <c r="DG26" s="18">
        <v>41</v>
      </c>
      <c r="DH26" s="18">
        <v>59</v>
      </c>
      <c r="DI26" s="18">
        <v>60</v>
      </c>
      <c r="DJ26" s="18">
        <v>58</v>
      </c>
      <c r="DK26" s="18">
        <v>72</v>
      </c>
      <c r="DL26" s="18">
        <v>83</v>
      </c>
      <c r="DM26" s="18">
        <v>77</v>
      </c>
      <c r="DN26" s="18">
        <f>SUM(DB26:DM26)</f>
        <v>675</v>
      </c>
      <c r="DO26" s="18">
        <v>41</v>
      </c>
      <c r="DP26" s="18">
        <v>0</v>
      </c>
      <c r="DQ26" s="18">
        <v>45</v>
      </c>
      <c r="DR26" s="18">
        <v>19</v>
      </c>
      <c r="DS26" s="18">
        <v>22</v>
      </c>
      <c r="DT26" s="18">
        <v>29</v>
      </c>
      <c r="DU26" s="18">
        <v>30</v>
      </c>
      <c r="DV26" s="18">
        <v>35</v>
      </c>
      <c r="DW26" s="18">
        <v>33</v>
      </c>
      <c r="DX26" s="18">
        <v>38</v>
      </c>
      <c r="DY26" s="18">
        <v>25</v>
      </c>
      <c r="DZ26" s="18">
        <v>30</v>
      </c>
      <c r="EA26" s="18">
        <f>SUM(DO26:DZ26)</f>
        <v>347</v>
      </c>
      <c r="EB26" s="18">
        <v>33</v>
      </c>
      <c r="EC26" s="18">
        <v>27</v>
      </c>
      <c r="ED26" s="18">
        <v>28</v>
      </c>
      <c r="EE26" s="18">
        <v>27</v>
      </c>
      <c r="EF26" s="18">
        <v>5</v>
      </c>
      <c r="EG26" s="18">
        <v>5</v>
      </c>
      <c r="EH26" s="18">
        <v>7</v>
      </c>
      <c r="EI26" s="18">
        <v>10</v>
      </c>
      <c r="EJ26" s="18">
        <v>27</v>
      </c>
      <c r="EK26" s="18">
        <v>36</v>
      </c>
      <c r="EL26" s="18">
        <v>41</v>
      </c>
      <c r="EM26" s="18">
        <v>46</v>
      </c>
      <c r="EN26" s="18">
        <f>SUM(EB26:EM26)</f>
        <v>292</v>
      </c>
      <c r="EO26" s="18">
        <v>44</v>
      </c>
      <c r="EP26" s="18">
        <v>33</v>
      </c>
      <c r="EQ26" s="18">
        <v>43</v>
      </c>
      <c r="ER26" s="18">
        <v>52</v>
      </c>
      <c r="ES26" s="18">
        <v>49</v>
      </c>
      <c r="ET26" s="18">
        <v>57</v>
      </c>
      <c r="EU26" s="18">
        <v>60</v>
      </c>
      <c r="EV26" s="18">
        <v>52</v>
      </c>
      <c r="EW26" s="18">
        <v>62</v>
      </c>
      <c r="EX26" s="18">
        <v>56</v>
      </c>
      <c r="EY26" s="18">
        <v>64</v>
      </c>
      <c r="EZ26" s="18">
        <v>67</v>
      </c>
      <c r="FA26" s="18">
        <f>SUM(EO26:EZ26)</f>
        <v>639</v>
      </c>
      <c r="FB26" s="18">
        <v>66</v>
      </c>
      <c r="FC26" s="18">
        <v>51</v>
      </c>
      <c r="FD26" s="18">
        <v>60</v>
      </c>
      <c r="FE26" s="18">
        <v>59</v>
      </c>
      <c r="FF26" s="18">
        <v>53</v>
      </c>
      <c r="FG26" s="18">
        <v>58</v>
      </c>
      <c r="FH26" s="18">
        <v>65</v>
      </c>
      <c r="FI26" s="18">
        <v>63</v>
      </c>
      <c r="FJ26" s="18">
        <v>51</v>
      </c>
      <c r="FK26" s="18">
        <v>49</v>
      </c>
      <c r="FL26" s="18">
        <v>58</v>
      </c>
      <c r="FM26" s="18">
        <v>95</v>
      </c>
      <c r="FN26" s="18">
        <f>SUM(FB26:FM26)</f>
        <v>728</v>
      </c>
      <c r="FO26" s="18">
        <v>127</v>
      </c>
      <c r="FP26" s="18">
        <v>118</v>
      </c>
      <c r="FQ26" s="18">
        <v>125</v>
      </c>
      <c r="FR26" s="18">
        <v>120</v>
      </c>
      <c r="FS26" s="18">
        <v>125</v>
      </c>
      <c r="FT26" s="18">
        <v>127</v>
      </c>
      <c r="FU26" s="18">
        <v>133</v>
      </c>
      <c r="FV26" s="18">
        <v>133</v>
      </c>
      <c r="FW26" s="18">
        <v>112</v>
      </c>
      <c r="FX26" s="18">
        <v>127</v>
      </c>
      <c r="FY26" s="18">
        <v>119</v>
      </c>
      <c r="FZ26" s="18">
        <v>120</v>
      </c>
      <c r="GA26" s="18">
        <f>SUM(FO26:FZ26)</f>
        <v>1486</v>
      </c>
      <c r="GB26" s="18">
        <v>144</v>
      </c>
      <c r="GC26" s="18">
        <v>142</v>
      </c>
      <c r="GD26" s="18">
        <v>135</v>
      </c>
      <c r="GE26" s="18">
        <v>90</v>
      </c>
      <c r="GF26" s="18">
        <v>91</v>
      </c>
      <c r="GG26" s="18">
        <v>85</v>
      </c>
      <c r="GH26" s="18">
        <v>90</v>
      </c>
      <c r="GI26" s="18">
        <v>93</v>
      </c>
      <c r="GJ26" s="48">
        <v>81</v>
      </c>
      <c r="GK26" s="48">
        <v>94</v>
      </c>
      <c r="GL26" s="48">
        <v>92</v>
      </c>
      <c r="GM26" s="18">
        <v>99</v>
      </c>
      <c r="GN26" s="18">
        <f>SUM(GB26:GM26)</f>
        <v>1236</v>
      </c>
      <c r="GO26" s="18">
        <v>125</v>
      </c>
      <c r="GP26" s="18">
        <v>122</v>
      </c>
      <c r="GQ26" s="18">
        <v>126</v>
      </c>
      <c r="GR26" s="18">
        <v>87</v>
      </c>
      <c r="GS26" s="18">
        <v>104</v>
      </c>
      <c r="GT26" s="18">
        <v>110</v>
      </c>
      <c r="GU26" s="18">
        <v>164</v>
      </c>
      <c r="GV26" s="18">
        <v>159</v>
      </c>
      <c r="GW26" s="48">
        <v>122</v>
      </c>
      <c r="GX26" s="48">
        <v>123</v>
      </c>
      <c r="GY26" s="48">
        <v>132</v>
      </c>
      <c r="GZ26" s="18">
        <v>146</v>
      </c>
      <c r="HA26" s="18">
        <f>SUM(GO26:GZ26)</f>
        <v>1520</v>
      </c>
      <c r="HB26" s="18">
        <v>172</v>
      </c>
      <c r="HC26" s="18">
        <v>145</v>
      </c>
      <c r="HD26" s="18">
        <v>157</v>
      </c>
      <c r="HE26" s="18">
        <v>119</v>
      </c>
      <c r="HF26" s="18">
        <v>130</v>
      </c>
      <c r="HG26" s="18">
        <v>118</v>
      </c>
      <c r="HH26" s="18">
        <v>168</v>
      </c>
      <c r="HI26" s="18">
        <v>182</v>
      </c>
      <c r="HJ26" s="48">
        <v>145</v>
      </c>
      <c r="HK26" s="48">
        <v>147</v>
      </c>
      <c r="HL26" s="48">
        <v>135</v>
      </c>
      <c r="HM26" s="18">
        <v>148</v>
      </c>
      <c r="HN26" s="18">
        <f>SUM(HB26:HM26)</f>
        <v>1766</v>
      </c>
      <c r="HO26" s="18">
        <v>168</v>
      </c>
      <c r="HP26" s="18">
        <v>149</v>
      </c>
      <c r="HQ26" s="18">
        <v>156</v>
      </c>
      <c r="HR26" s="18">
        <v>153</v>
      </c>
      <c r="HS26" s="18">
        <v>157</v>
      </c>
      <c r="HT26" s="18">
        <v>156</v>
      </c>
      <c r="HU26" s="18">
        <v>212</v>
      </c>
      <c r="HV26" s="18">
        <v>204</v>
      </c>
      <c r="HW26" s="48">
        <v>180</v>
      </c>
      <c r="HX26" s="48">
        <v>93</v>
      </c>
      <c r="HY26" s="48">
        <v>197</v>
      </c>
      <c r="HZ26" s="18">
        <v>196</v>
      </c>
      <c r="IA26" s="18">
        <f>SUM(HO26:HZ26)</f>
        <v>2021</v>
      </c>
      <c r="IB26" s="18">
        <v>198</v>
      </c>
      <c r="IC26" s="18">
        <v>185</v>
      </c>
      <c r="ID26" s="18">
        <v>122</v>
      </c>
      <c r="IE26" s="18">
        <v>20</v>
      </c>
      <c r="IF26" s="18">
        <v>0</v>
      </c>
      <c r="IG26" s="18">
        <v>0</v>
      </c>
      <c r="IH26" s="18">
        <v>0</v>
      </c>
      <c r="II26" s="18">
        <v>4</v>
      </c>
      <c r="IJ26" s="18">
        <v>1</v>
      </c>
      <c r="IK26" s="18">
        <v>0</v>
      </c>
      <c r="IL26" s="18">
        <v>0</v>
      </c>
      <c r="IM26" s="18">
        <v>0</v>
      </c>
      <c r="IN26" s="18">
        <f>SUM(IB26:IM26)</f>
        <v>530</v>
      </c>
      <c r="IO26" s="18">
        <v>4</v>
      </c>
      <c r="IP26" s="18">
        <v>6</v>
      </c>
      <c r="IQ26" s="18">
        <v>6</v>
      </c>
      <c r="IR26" s="18">
        <v>4</v>
      </c>
      <c r="IS26" s="18">
        <v>0</v>
      </c>
      <c r="IT26" s="18">
        <v>1</v>
      </c>
      <c r="IU26" s="18">
        <v>2</v>
      </c>
      <c r="IV26" s="18">
        <v>3</v>
      </c>
      <c r="IW26" s="18">
        <v>1</v>
      </c>
      <c r="IX26" s="18">
        <v>3</v>
      </c>
      <c r="IY26" s="18">
        <v>2</v>
      </c>
      <c r="IZ26" s="18">
        <v>1</v>
      </c>
      <c r="JA26" s="18">
        <f>SUM(IO26:IZ26)</f>
        <v>33</v>
      </c>
      <c r="JB26" s="18">
        <v>3</v>
      </c>
      <c r="JC26" s="18">
        <v>9</v>
      </c>
      <c r="JD26" s="18">
        <v>16</v>
      </c>
      <c r="JE26" s="18">
        <v>7</v>
      </c>
      <c r="JF26" s="18">
        <v>11</v>
      </c>
      <c r="JG26" s="18">
        <v>9</v>
      </c>
      <c r="JH26" s="18">
        <v>36</v>
      </c>
      <c r="JI26" s="18">
        <v>35</v>
      </c>
      <c r="JJ26" s="18">
        <v>40</v>
      </c>
      <c r="JK26" s="18">
        <v>28</v>
      </c>
      <c r="JL26" s="18">
        <v>27</v>
      </c>
      <c r="JM26" s="18">
        <v>19</v>
      </c>
      <c r="JN26" s="18">
        <f>SUM(JB26:JM26)</f>
        <v>240</v>
      </c>
      <c r="JO26" s="18">
        <v>21</v>
      </c>
      <c r="JP26" s="18">
        <v>1</v>
      </c>
      <c r="JQ26" s="18">
        <v>3</v>
      </c>
      <c r="JR26" s="18">
        <v>7</v>
      </c>
      <c r="JS26" s="18">
        <v>5</v>
      </c>
      <c r="JT26" s="18">
        <v>2</v>
      </c>
      <c r="JU26" s="18">
        <v>4</v>
      </c>
      <c r="JV26" s="18">
        <v>12</v>
      </c>
      <c r="JW26" s="18">
        <v>7</v>
      </c>
      <c r="JX26" s="18">
        <v>38</v>
      </c>
      <c r="JY26" s="18">
        <v>105</v>
      </c>
      <c r="JZ26" s="18">
        <v>96</v>
      </c>
      <c r="KA26" s="18">
        <f>SUM(JO26:JZ26)</f>
        <v>301</v>
      </c>
      <c r="KB26" s="18">
        <v>101</v>
      </c>
      <c r="KC26" s="18">
        <v>97</v>
      </c>
      <c r="KD26" s="18">
        <v>104</v>
      </c>
      <c r="KE26" s="18">
        <v>99</v>
      </c>
      <c r="KF26" s="18">
        <v>122</v>
      </c>
      <c r="KG26" s="18">
        <v>104</v>
      </c>
      <c r="KH26" s="18">
        <v>118</v>
      </c>
      <c r="KI26" s="18">
        <v>123</v>
      </c>
      <c r="KJ26" s="18">
        <v>114</v>
      </c>
      <c r="KK26" s="18">
        <v>117</v>
      </c>
      <c r="KL26" s="18">
        <v>120</v>
      </c>
      <c r="KM26" s="18">
        <v>134</v>
      </c>
      <c r="KN26" s="18">
        <f>SUM(KB26:KM26)</f>
        <v>1353</v>
      </c>
      <c r="KO26" s="18">
        <v>139</v>
      </c>
      <c r="KP26" s="18">
        <v>142</v>
      </c>
      <c r="KQ26" s="18">
        <v>167</v>
      </c>
      <c r="KR26" s="18">
        <v>159</v>
      </c>
      <c r="KS26" s="18">
        <v>163</v>
      </c>
      <c r="KT26" s="18">
        <v>157</v>
      </c>
      <c r="KU26" s="18">
        <v>166</v>
      </c>
      <c r="KV26" s="18">
        <v>158</v>
      </c>
      <c r="KW26" s="18">
        <v>162</v>
      </c>
      <c r="KX26" s="18">
        <v>180</v>
      </c>
      <c r="KY26" s="18">
        <v>178</v>
      </c>
      <c r="KZ26" s="18"/>
      <c r="LA26" s="18">
        <f>SUM(KO26:KZ26)</f>
        <v>1771</v>
      </c>
    </row>
    <row r="27" spans="1:313">
      <c r="A27" s="19" t="s">
        <v>88</v>
      </c>
      <c r="B27" s="20">
        <f>SUM(B25:B26)</f>
        <v>9725</v>
      </c>
      <c r="C27" s="20">
        <f t="shared" ref="C27:BN27" si="24">SUM(C25:C26)</f>
        <v>9176</v>
      </c>
      <c r="D27" s="20">
        <f t="shared" si="24"/>
        <v>10483</v>
      </c>
      <c r="E27" s="20">
        <f t="shared" si="24"/>
        <v>11194</v>
      </c>
      <c r="F27" s="20">
        <f t="shared" si="24"/>
        <v>11498</v>
      </c>
      <c r="G27" s="20">
        <f t="shared" si="24"/>
        <v>10783</v>
      </c>
      <c r="H27" s="20">
        <f t="shared" si="24"/>
        <v>12792</v>
      </c>
      <c r="I27" s="20">
        <f t="shared" si="24"/>
        <v>13436</v>
      </c>
      <c r="J27" s="20">
        <f t="shared" si="24"/>
        <v>11866</v>
      </c>
      <c r="K27" s="20">
        <f t="shared" si="24"/>
        <v>11895</v>
      </c>
      <c r="L27" s="20">
        <f t="shared" si="24"/>
        <v>10738</v>
      </c>
      <c r="M27" s="20">
        <f t="shared" si="24"/>
        <v>9441</v>
      </c>
      <c r="N27" s="20">
        <f t="shared" si="24"/>
        <v>133027</v>
      </c>
      <c r="O27" s="20">
        <f t="shared" si="24"/>
        <v>9201</v>
      </c>
      <c r="P27" s="20">
        <f t="shared" si="24"/>
        <v>8213</v>
      </c>
      <c r="Q27" s="20">
        <f t="shared" si="24"/>
        <v>9665</v>
      </c>
      <c r="R27" s="20">
        <f t="shared" si="24"/>
        <v>9820</v>
      </c>
      <c r="S27" s="20">
        <f t="shared" si="24"/>
        <v>9974</v>
      </c>
      <c r="T27" s="20">
        <f t="shared" si="24"/>
        <v>10339</v>
      </c>
      <c r="U27" s="20">
        <f t="shared" si="24"/>
        <v>12419</v>
      </c>
      <c r="V27" s="20">
        <f t="shared" si="24"/>
        <v>13077</v>
      </c>
      <c r="W27" s="20">
        <f t="shared" si="24"/>
        <v>11969</v>
      </c>
      <c r="X27" s="20">
        <f t="shared" si="24"/>
        <v>12105</v>
      </c>
      <c r="Y27" s="20">
        <f t="shared" si="24"/>
        <v>11188</v>
      </c>
      <c r="Z27" s="20">
        <f t="shared" si="24"/>
        <v>9659</v>
      </c>
      <c r="AA27" s="20">
        <f t="shared" si="24"/>
        <v>127629</v>
      </c>
      <c r="AB27" s="20">
        <f t="shared" si="24"/>
        <v>9719</v>
      </c>
      <c r="AC27" s="20">
        <f t="shared" si="24"/>
        <v>9355</v>
      </c>
      <c r="AD27" s="20">
        <f t="shared" si="24"/>
        <v>10715</v>
      </c>
      <c r="AE27" s="20">
        <f t="shared" si="24"/>
        <v>10829</v>
      </c>
      <c r="AF27" s="20">
        <f t="shared" si="24"/>
        <v>11694</v>
      </c>
      <c r="AG27" s="20">
        <f t="shared" si="24"/>
        <v>10785</v>
      </c>
      <c r="AH27" s="20">
        <f t="shared" si="24"/>
        <v>12611</v>
      </c>
      <c r="AI27" s="20">
        <f t="shared" si="24"/>
        <v>14029</v>
      </c>
      <c r="AJ27" s="20">
        <f t="shared" si="24"/>
        <v>13212</v>
      </c>
      <c r="AK27" s="20">
        <f t="shared" si="24"/>
        <v>12785</v>
      </c>
      <c r="AL27" s="20">
        <f t="shared" si="24"/>
        <v>10680</v>
      </c>
      <c r="AM27" s="20">
        <f t="shared" si="24"/>
        <v>10628</v>
      </c>
      <c r="AN27" s="20">
        <f t="shared" si="24"/>
        <v>137042</v>
      </c>
      <c r="AO27" s="20">
        <f t="shared" si="24"/>
        <v>10141</v>
      </c>
      <c r="AP27" s="20">
        <f t="shared" si="24"/>
        <v>9117</v>
      </c>
      <c r="AQ27" s="20">
        <f t="shared" si="24"/>
        <v>11206</v>
      </c>
      <c r="AR27" s="20">
        <f t="shared" si="24"/>
        <v>10761</v>
      </c>
      <c r="AS27" s="20">
        <f t="shared" si="24"/>
        <v>12124</v>
      </c>
      <c r="AT27" s="20">
        <f t="shared" si="24"/>
        <v>11274</v>
      </c>
      <c r="AU27" s="20">
        <f t="shared" si="24"/>
        <v>13150</v>
      </c>
      <c r="AV27" s="20">
        <f t="shared" si="24"/>
        <v>14290</v>
      </c>
      <c r="AW27" s="20">
        <f t="shared" si="24"/>
        <v>12531</v>
      </c>
      <c r="AX27" s="20">
        <f t="shared" si="24"/>
        <v>12588</v>
      </c>
      <c r="AY27" s="20">
        <f t="shared" si="24"/>
        <v>11408</v>
      </c>
      <c r="AZ27" s="20">
        <f t="shared" si="24"/>
        <v>10568</v>
      </c>
      <c r="BA27" s="20">
        <f t="shared" si="24"/>
        <v>139158</v>
      </c>
      <c r="BB27" s="20">
        <f t="shared" si="24"/>
        <v>10901</v>
      </c>
      <c r="BC27" s="20">
        <f t="shared" si="24"/>
        <v>10274</v>
      </c>
      <c r="BD27" s="20">
        <f t="shared" si="24"/>
        <v>12203</v>
      </c>
      <c r="BE27" s="20">
        <f t="shared" si="24"/>
        <v>12455</v>
      </c>
      <c r="BF27" s="20">
        <f t="shared" si="24"/>
        <v>12368</v>
      </c>
      <c r="BG27" s="20">
        <f t="shared" si="24"/>
        <v>12242</v>
      </c>
      <c r="BH27" s="20">
        <f t="shared" si="24"/>
        <v>14437</v>
      </c>
      <c r="BI27" s="20">
        <f t="shared" si="24"/>
        <v>14975</v>
      </c>
      <c r="BJ27" s="20">
        <f t="shared" si="24"/>
        <v>13844</v>
      </c>
      <c r="BK27" s="20">
        <f t="shared" si="24"/>
        <v>14521</v>
      </c>
      <c r="BL27" s="20">
        <f t="shared" si="24"/>
        <v>13460</v>
      </c>
      <c r="BM27" s="20">
        <f t="shared" si="24"/>
        <v>8844</v>
      </c>
      <c r="BN27" s="20">
        <f t="shared" si="24"/>
        <v>150524</v>
      </c>
      <c r="BO27" s="20">
        <f t="shared" ref="BO27:DZ27" si="25">SUM(BO25:BO26)</f>
        <v>8689</v>
      </c>
      <c r="BP27" s="20">
        <f t="shared" si="25"/>
        <v>8649</v>
      </c>
      <c r="BQ27" s="20">
        <f t="shared" si="25"/>
        <v>10027</v>
      </c>
      <c r="BR27" s="20">
        <f t="shared" si="25"/>
        <v>11095</v>
      </c>
      <c r="BS27" s="20">
        <f t="shared" si="25"/>
        <v>10819</v>
      </c>
      <c r="BT27" s="20">
        <f t="shared" si="25"/>
        <v>10191</v>
      </c>
      <c r="BU27" s="20">
        <f t="shared" si="25"/>
        <v>13143</v>
      </c>
      <c r="BV27" s="20">
        <f t="shared" si="25"/>
        <v>12207</v>
      </c>
      <c r="BW27" s="20">
        <f t="shared" si="25"/>
        <v>10279</v>
      </c>
      <c r="BX27" s="20">
        <f t="shared" si="25"/>
        <v>11519</v>
      </c>
      <c r="BY27" s="20">
        <f t="shared" si="25"/>
        <v>11097</v>
      </c>
      <c r="BZ27" s="20">
        <f t="shared" si="25"/>
        <v>8796</v>
      </c>
      <c r="CA27" s="20">
        <f t="shared" si="25"/>
        <v>126511</v>
      </c>
      <c r="CB27" s="20">
        <f t="shared" si="25"/>
        <v>9979</v>
      </c>
      <c r="CC27" s="20">
        <f t="shared" si="25"/>
        <v>8352</v>
      </c>
      <c r="CD27" s="20">
        <f t="shared" si="25"/>
        <v>9553</v>
      </c>
      <c r="CE27" s="20">
        <f t="shared" si="25"/>
        <v>9339</v>
      </c>
      <c r="CF27" s="20">
        <f t="shared" si="25"/>
        <v>9307</v>
      </c>
      <c r="CG27" s="20">
        <f t="shared" si="25"/>
        <v>8869</v>
      </c>
      <c r="CH27" s="20">
        <f t="shared" si="25"/>
        <v>10558</v>
      </c>
      <c r="CI27" s="20">
        <f t="shared" si="25"/>
        <v>10736</v>
      </c>
      <c r="CJ27" s="20">
        <f t="shared" si="25"/>
        <v>10497</v>
      </c>
      <c r="CK27" s="20">
        <f t="shared" si="25"/>
        <v>10248</v>
      </c>
      <c r="CL27" s="20">
        <f t="shared" si="25"/>
        <v>8200</v>
      </c>
      <c r="CM27" s="20">
        <f t="shared" si="25"/>
        <v>6625</v>
      </c>
      <c r="CN27" s="20">
        <f t="shared" si="25"/>
        <v>112263</v>
      </c>
      <c r="CO27" s="20">
        <f t="shared" si="25"/>
        <v>7343</v>
      </c>
      <c r="CP27" s="20">
        <f t="shared" si="25"/>
        <v>6376</v>
      </c>
      <c r="CQ27" s="20">
        <f t="shared" si="25"/>
        <v>8383</v>
      </c>
      <c r="CR27" s="20">
        <f t="shared" si="25"/>
        <v>8669</v>
      </c>
      <c r="CS27" s="20">
        <f t="shared" si="25"/>
        <v>8069</v>
      </c>
      <c r="CT27" s="20">
        <f t="shared" si="25"/>
        <v>8740</v>
      </c>
      <c r="CU27" s="20">
        <f t="shared" si="25"/>
        <v>9338</v>
      </c>
      <c r="CV27" s="20">
        <f t="shared" si="25"/>
        <v>9701</v>
      </c>
      <c r="CW27" s="20">
        <f t="shared" si="25"/>
        <v>9782</v>
      </c>
      <c r="CX27" s="20">
        <f t="shared" si="25"/>
        <v>10162</v>
      </c>
      <c r="CY27" s="20">
        <f t="shared" si="25"/>
        <v>9212</v>
      </c>
      <c r="CZ27" s="20">
        <f t="shared" si="25"/>
        <v>8420</v>
      </c>
      <c r="DA27" s="20">
        <f t="shared" si="25"/>
        <v>104195</v>
      </c>
      <c r="DB27" s="20">
        <f t="shared" si="25"/>
        <v>9079</v>
      </c>
      <c r="DC27" s="20">
        <f t="shared" si="25"/>
        <v>7872</v>
      </c>
      <c r="DD27" s="20">
        <f t="shared" si="25"/>
        <v>7539</v>
      </c>
      <c r="DE27" s="20">
        <f t="shared" si="25"/>
        <v>8418</v>
      </c>
      <c r="DF27" s="20">
        <f t="shared" si="25"/>
        <v>9403</v>
      </c>
      <c r="DG27" s="20">
        <f t="shared" si="25"/>
        <v>9776</v>
      </c>
      <c r="DH27" s="20">
        <f t="shared" si="25"/>
        <v>11272</v>
      </c>
      <c r="DI27" s="20">
        <f t="shared" si="25"/>
        <v>10600</v>
      </c>
      <c r="DJ27" s="20">
        <f t="shared" si="25"/>
        <v>9628</v>
      </c>
      <c r="DK27" s="20">
        <f t="shared" si="25"/>
        <v>8836</v>
      </c>
      <c r="DL27" s="20">
        <f t="shared" si="25"/>
        <v>7098</v>
      </c>
      <c r="DM27" s="20">
        <f t="shared" si="25"/>
        <v>6706</v>
      </c>
      <c r="DN27" s="20">
        <f t="shared" si="25"/>
        <v>106227</v>
      </c>
      <c r="DO27" s="20">
        <f t="shared" si="25"/>
        <v>4306</v>
      </c>
      <c r="DP27" s="20">
        <f t="shared" si="25"/>
        <v>4078</v>
      </c>
      <c r="DQ27" s="20">
        <f t="shared" si="25"/>
        <v>4180</v>
      </c>
      <c r="DR27" s="20">
        <f t="shared" si="25"/>
        <v>5351</v>
      </c>
      <c r="DS27" s="20">
        <f t="shared" si="25"/>
        <v>5723</v>
      </c>
      <c r="DT27" s="20">
        <f t="shared" si="25"/>
        <v>6510</v>
      </c>
      <c r="DU27" s="20">
        <f t="shared" si="25"/>
        <v>8043</v>
      </c>
      <c r="DV27" s="20">
        <f t="shared" si="25"/>
        <v>7703</v>
      </c>
      <c r="DW27" s="20">
        <f t="shared" si="25"/>
        <v>6012</v>
      </c>
      <c r="DX27" s="20">
        <f t="shared" si="25"/>
        <v>6546</v>
      </c>
      <c r="DY27" s="20">
        <f t="shared" si="25"/>
        <v>6158</v>
      </c>
      <c r="DZ27" s="20">
        <f t="shared" si="25"/>
        <v>5200</v>
      </c>
      <c r="EA27" s="20">
        <f t="shared" ref="EA27:GL27" si="26">SUM(EA25:EA26)</f>
        <v>69810</v>
      </c>
      <c r="EB27" s="20">
        <f t="shared" si="26"/>
        <v>6123</v>
      </c>
      <c r="EC27" s="20">
        <f t="shared" si="26"/>
        <v>5096</v>
      </c>
      <c r="ED27" s="20">
        <f t="shared" si="26"/>
        <v>6190</v>
      </c>
      <c r="EE27" s="20">
        <f t="shared" si="26"/>
        <v>7226</v>
      </c>
      <c r="EF27" s="20">
        <f t="shared" si="26"/>
        <v>7480</v>
      </c>
      <c r="EG27" s="20">
        <f t="shared" si="26"/>
        <v>6513</v>
      </c>
      <c r="EH27" s="20">
        <f t="shared" si="26"/>
        <v>7733</v>
      </c>
      <c r="EI27" s="20">
        <f t="shared" si="26"/>
        <v>8516</v>
      </c>
      <c r="EJ27" s="20">
        <f t="shared" si="26"/>
        <v>8595</v>
      </c>
      <c r="EK27" s="20">
        <f t="shared" si="26"/>
        <v>11675</v>
      </c>
      <c r="EL27" s="20">
        <f t="shared" si="26"/>
        <v>8272</v>
      </c>
      <c r="EM27" s="20">
        <f t="shared" si="26"/>
        <v>6417</v>
      </c>
      <c r="EN27" s="20">
        <f t="shared" si="26"/>
        <v>89836</v>
      </c>
      <c r="EO27" s="20">
        <f t="shared" si="26"/>
        <v>7165</v>
      </c>
      <c r="EP27" s="20">
        <f t="shared" si="26"/>
        <v>6363</v>
      </c>
      <c r="EQ27" s="20">
        <f t="shared" si="26"/>
        <v>7248</v>
      </c>
      <c r="ER27" s="20">
        <f t="shared" si="26"/>
        <v>7636</v>
      </c>
      <c r="ES27" s="20">
        <f t="shared" si="26"/>
        <v>7482</v>
      </c>
      <c r="ET27" s="20">
        <f t="shared" si="26"/>
        <v>6338</v>
      </c>
      <c r="EU27" s="20">
        <f t="shared" si="26"/>
        <v>7683</v>
      </c>
      <c r="EV27" s="20">
        <f t="shared" si="26"/>
        <v>7779</v>
      </c>
      <c r="EW27" s="20">
        <f t="shared" si="26"/>
        <v>7091</v>
      </c>
      <c r="EX27" s="20">
        <f t="shared" si="26"/>
        <v>7583</v>
      </c>
      <c r="EY27" s="20">
        <f t="shared" si="26"/>
        <v>6596</v>
      </c>
      <c r="EZ27" s="20">
        <f t="shared" si="26"/>
        <v>5602</v>
      </c>
      <c r="FA27" s="20">
        <f t="shared" si="26"/>
        <v>84566</v>
      </c>
      <c r="FB27" s="20">
        <f t="shared" si="26"/>
        <v>5981</v>
      </c>
      <c r="FC27" s="20">
        <f t="shared" si="26"/>
        <v>5320</v>
      </c>
      <c r="FD27" s="20">
        <f t="shared" si="26"/>
        <v>6037</v>
      </c>
      <c r="FE27" s="20">
        <f t="shared" si="26"/>
        <v>6697</v>
      </c>
      <c r="FF27" s="20">
        <f t="shared" si="26"/>
        <v>6967</v>
      </c>
      <c r="FG27" s="20">
        <f t="shared" si="26"/>
        <v>6018</v>
      </c>
      <c r="FH27" s="20">
        <f t="shared" si="26"/>
        <v>7494</v>
      </c>
      <c r="FI27" s="20">
        <f t="shared" si="26"/>
        <v>8272</v>
      </c>
      <c r="FJ27" s="20">
        <f t="shared" si="26"/>
        <v>8266</v>
      </c>
      <c r="FK27" s="20">
        <f t="shared" si="26"/>
        <v>7933</v>
      </c>
      <c r="FL27" s="20">
        <f t="shared" si="26"/>
        <v>6904</v>
      </c>
      <c r="FM27" s="20">
        <f t="shared" si="26"/>
        <v>6555</v>
      </c>
      <c r="FN27" s="20">
        <f t="shared" si="26"/>
        <v>82444</v>
      </c>
      <c r="FO27" s="20">
        <f t="shared" si="26"/>
        <v>6970</v>
      </c>
      <c r="FP27" s="20">
        <f t="shared" si="26"/>
        <v>6806</v>
      </c>
      <c r="FQ27" s="20">
        <f t="shared" si="26"/>
        <v>7637</v>
      </c>
      <c r="FR27" s="20">
        <f t="shared" si="26"/>
        <v>7723</v>
      </c>
      <c r="FS27" s="20">
        <f t="shared" si="26"/>
        <v>7930</v>
      </c>
      <c r="FT27" s="20">
        <f t="shared" si="26"/>
        <v>7166</v>
      </c>
      <c r="FU27" s="20">
        <f t="shared" si="26"/>
        <v>8715</v>
      </c>
      <c r="FV27" s="20">
        <f t="shared" si="26"/>
        <v>9129</v>
      </c>
      <c r="FW27" s="20">
        <f t="shared" si="26"/>
        <v>8737</v>
      </c>
      <c r="FX27" s="20">
        <f t="shared" si="26"/>
        <v>8834</v>
      </c>
      <c r="FY27" s="20">
        <f t="shared" si="26"/>
        <v>7571</v>
      </c>
      <c r="FZ27" s="20">
        <f t="shared" si="26"/>
        <v>6955</v>
      </c>
      <c r="GA27" s="20">
        <f t="shared" si="26"/>
        <v>94173</v>
      </c>
      <c r="GB27" s="20">
        <f t="shared" si="26"/>
        <v>7024</v>
      </c>
      <c r="GC27" s="20">
        <f t="shared" si="26"/>
        <v>6535</v>
      </c>
      <c r="GD27" s="20">
        <f t="shared" si="26"/>
        <v>7524</v>
      </c>
      <c r="GE27" s="20">
        <f t="shared" si="26"/>
        <v>7472</v>
      </c>
      <c r="GF27" s="20">
        <f t="shared" si="26"/>
        <v>8237</v>
      </c>
      <c r="GG27" s="20">
        <f t="shared" si="26"/>
        <v>7540</v>
      </c>
      <c r="GH27" s="20">
        <f t="shared" si="26"/>
        <v>10276</v>
      </c>
      <c r="GI27" s="20">
        <f t="shared" si="26"/>
        <v>9415</v>
      </c>
      <c r="GJ27" s="20">
        <f t="shared" si="26"/>
        <v>9426</v>
      </c>
      <c r="GK27" s="20">
        <f t="shared" si="26"/>
        <v>8218</v>
      </c>
      <c r="GL27" s="20">
        <f t="shared" si="26"/>
        <v>7510</v>
      </c>
      <c r="GM27" s="20">
        <f t="shared" ref="GM27:HA27" si="27">SUM(GM25:GM26)</f>
        <v>6722</v>
      </c>
      <c r="GN27" s="20">
        <f t="shared" si="27"/>
        <v>95899</v>
      </c>
      <c r="GO27" s="20">
        <f t="shared" si="27"/>
        <v>7172</v>
      </c>
      <c r="GP27" s="20">
        <f t="shared" si="27"/>
        <v>6170</v>
      </c>
      <c r="GQ27" s="20">
        <f t="shared" si="27"/>
        <v>7568</v>
      </c>
      <c r="GR27" s="20">
        <f t="shared" si="27"/>
        <v>7916</v>
      </c>
      <c r="GS27" s="20">
        <f t="shared" si="27"/>
        <v>7884</v>
      </c>
      <c r="GT27" s="20">
        <f t="shared" si="27"/>
        <v>7501</v>
      </c>
      <c r="GU27" s="20">
        <f t="shared" si="27"/>
        <v>9217</v>
      </c>
      <c r="GV27" s="20">
        <f t="shared" si="27"/>
        <v>9690</v>
      </c>
      <c r="GW27" s="20">
        <f t="shared" si="27"/>
        <v>8511</v>
      </c>
      <c r="GX27" s="20">
        <f t="shared" si="27"/>
        <v>8862</v>
      </c>
      <c r="GY27" s="20">
        <f t="shared" si="27"/>
        <v>7542</v>
      </c>
      <c r="GZ27" s="20">
        <f t="shared" si="27"/>
        <v>7424</v>
      </c>
      <c r="HA27" s="20">
        <f t="shared" si="27"/>
        <v>95457</v>
      </c>
      <c r="HB27" s="20">
        <f t="shared" ref="HB27:HJ27" si="28">SUM(HB25:HB26)</f>
        <v>8356</v>
      </c>
      <c r="HC27" s="20">
        <f t="shared" si="28"/>
        <v>7095</v>
      </c>
      <c r="HD27" s="20">
        <f t="shared" si="28"/>
        <v>8059</v>
      </c>
      <c r="HE27" s="20">
        <f t="shared" si="28"/>
        <v>8325</v>
      </c>
      <c r="HF27" s="20">
        <f t="shared" si="28"/>
        <v>8594</v>
      </c>
      <c r="HG27" s="20">
        <f t="shared" si="28"/>
        <v>7979</v>
      </c>
      <c r="HH27" s="20">
        <f t="shared" si="28"/>
        <v>9516</v>
      </c>
      <c r="HI27" s="20">
        <f t="shared" si="28"/>
        <v>9819</v>
      </c>
      <c r="HJ27" s="20">
        <f t="shared" si="28"/>
        <v>8939</v>
      </c>
      <c r="HK27" s="20">
        <f t="shared" ref="HK27:HW27" si="29">SUM(HK25:HK26)</f>
        <v>8858</v>
      </c>
      <c r="HL27" s="20">
        <f t="shared" si="29"/>
        <v>7633</v>
      </c>
      <c r="HM27" s="20">
        <f t="shared" si="29"/>
        <v>6963</v>
      </c>
      <c r="HN27" s="20">
        <f t="shared" si="29"/>
        <v>100136</v>
      </c>
      <c r="HO27" s="20">
        <f t="shared" si="29"/>
        <v>7207</v>
      </c>
      <c r="HP27" s="20">
        <f t="shared" si="29"/>
        <v>6213</v>
      </c>
      <c r="HQ27" s="20">
        <f t="shared" si="29"/>
        <v>7542</v>
      </c>
      <c r="HR27" s="20">
        <f t="shared" si="29"/>
        <v>8542</v>
      </c>
      <c r="HS27" s="20">
        <f t="shared" si="29"/>
        <v>9094</v>
      </c>
      <c r="HT27" s="20">
        <f t="shared" si="29"/>
        <v>7940</v>
      </c>
      <c r="HU27" s="20">
        <f t="shared" si="29"/>
        <v>9332</v>
      </c>
      <c r="HV27" s="20">
        <f t="shared" si="29"/>
        <v>9716</v>
      </c>
      <c r="HW27" s="20">
        <f t="shared" si="29"/>
        <v>9004</v>
      </c>
      <c r="HX27" s="20">
        <f t="shared" ref="HX27:IM27" si="30">SUM(HX25:HX26)</f>
        <v>8439</v>
      </c>
      <c r="HY27" s="20">
        <f t="shared" si="30"/>
        <v>7926</v>
      </c>
      <c r="HZ27" s="20">
        <f t="shared" si="30"/>
        <v>7159</v>
      </c>
      <c r="IA27" s="20">
        <f t="shared" si="30"/>
        <v>98114</v>
      </c>
      <c r="IB27" s="20">
        <f t="shared" si="30"/>
        <v>7586</v>
      </c>
      <c r="IC27" s="20">
        <f t="shared" si="30"/>
        <v>7111</v>
      </c>
      <c r="ID27" s="20">
        <f t="shared" si="30"/>
        <v>4088</v>
      </c>
      <c r="IE27" s="20">
        <f t="shared" si="30"/>
        <v>565</v>
      </c>
      <c r="IF27" s="20">
        <f t="shared" si="30"/>
        <v>481</v>
      </c>
      <c r="IG27" s="20">
        <f t="shared" si="30"/>
        <v>677</v>
      </c>
      <c r="IH27" s="20">
        <f t="shared" si="30"/>
        <v>1470</v>
      </c>
      <c r="II27" s="20">
        <f t="shared" si="30"/>
        <v>1576</v>
      </c>
      <c r="IJ27" s="20">
        <f t="shared" si="30"/>
        <v>1606</v>
      </c>
      <c r="IK27" s="20">
        <f t="shared" si="30"/>
        <v>2073</v>
      </c>
      <c r="IL27" s="20">
        <f t="shared" si="30"/>
        <v>2239</v>
      </c>
      <c r="IM27" s="20">
        <f t="shared" si="30"/>
        <v>2302</v>
      </c>
      <c r="IN27" s="20">
        <f>SUM(IB27:IM27)</f>
        <v>31774</v>
      </c>
      <c r="IO27" s="20">
        <f>IO25+IO26</f>
        <v>2682</v>
      </c>
      <c r="IP27" s="20">
        <f t="shared" ref="IP27:IW27" si="31">IP25+IP26</f>
        <v>1838</v>
      </c>
      <c r="IQ27" s="20">
        <f t="shared" si="31"/>
        <v>2821</v>
      </c>
      <c r="IR27" s="20">
        <f t="shared" si="31"/>
        <v>2758</v>
      </c>
      <c r="IS27" s="20">
        <f t="shared" si="31"/>
        <v>3121</v>
      </c>
      <c r="IT27" s="20">
        <f t="shared" si="31"/>
        <v>3210</v>
      </c>
      <c r="IU27" s="20">
        <f t="shared" si="31"/>
        <v>4438</v>
      </c>
      <c r="IV27" s="20">
        <f t="shared" si="31"/>
        <v>4624</v>
      </c>
      <c r="IW27" s="20">
        <f t="shared" si="31"/>
        <v>4819</v>
      </c>
      <c r="IX27" s="20">
        <f>IX25+IX26</f>
        <v>5594</v>
      </c>
      <c r="IY27" s="20">
        <f>IY25+IY26</f>
        <v>5644</v>
      </c>
      <c r="IZ27" s="20">
        <f>IZ25+IZ26</f>
        <v>5304</v>
      </c>
      <c r="JA27" s="20">
        <f>SUM(IO27:IZ27)</f>
        <v>46853</v>
      </c>
      <c r="JB27" s="20">
        <f>SUM(JB25,JB26)</f>
        <v>5212</v>
      </c>
      <c r="JC27" s="20">
        <f t="shared" ref="JC27:JM27" si="32">SUM(JC25,JC26)</f>
        <v>4108</v>
      </c>
      <c r="JD27" s="20">
        <f t="shared" si="32"/>
        <v>4969</v>
      </c>
      <c r="JE27" s="20">
        <f t="shared" si="32"/>
        <v>5730</v>
      </c>
      <c r="JF27" s="20">
        <f t="shared" si="32"/>
        <v>5937</v>
      </c>
      <c r="JG27" s="20">
        <f t="shared" si="32"/>
        <v>5614</v>
      </c>
      <c r="JH27" s="20">
        <f t="shared" si="32"/>
        <v>6765</v>
      </c>
      <c r="JI27" s="20">
        <f t="shared" si="32"/>
        <v>7569</v>
      </c>
      <c r="JJ27" s="20">
        <f t="shared" si="32"/>
        <v>6794</v>
      </c>
      <c r="JK27" s="20">
        <f t="shared" si="32"/>
        <v>7095</v>
      </c>
      <c r="JL27" s="20">
        <f t="shared" si="32"/>
        <v>6827</v>
      </c>
      <c r="JM27" s="20">
        <f t="shared" si="32"/>
        <v>4717</v>
      </c>
      <c r="JN27" s="20">
        <f>SUM(JB27:JM27)</f>
        <v>71337</v>
      </c>
      <c r="JO27" s="20">
        <f>SUM(JO25,JO26)</f>
        <v>4133</v>
      </c>
      <c r="JP27" s="20">
        <f t="shared" ref="JP27:JZ27" si="33">SUM(JP25,JP26)</f>
        <v>3666</v>
      </c>
      <c r="JQ27" s="20">
        <f t="shared" si="33"/>
        <v>4370</v>
      </c>
      <c r="JR27" s="20">
        <f t="shared" si="33"/>
        <v>4971</v>
      </c>
      <c r="JS27" s="20">
        <f t="shared" si="33"/>
        <v>5053</v>
      </c>
      <c r="JT27" s="20">
        <f t="shared" si="33"/>
        <v>4917</v>
      </c>
      <c r="JU27" s="20">
        <f t="shared" si="33"/>
        <v>5863</v>
      </c>
      <c r="JV27" s="20">
        <f t="shared" si="33"/>
        <v>6370</v>
      </c>
      <c r="JW27" s="20">
        <f t="shared" si="33"/>
        <v>5616</v>
      </c>
      <c r="JX27" s="20">
        <f t="shared" si="33"/>
        <v>5917</v>
      </c>
      <c r="JY27" s="20">
        <f t="shared" si="33"/>
        <v>5911</v>
      </c>
      <c r="JZ27" s="20">
        <f t="shared" si="33"/>
        <v>5502</v>
      </c>
      <c r="KA27" s="20">
        <f>SUM(JO27:JZ27)</f>
        <v>62289</v>
      </c>
      <c r="KB27" s="20">
        <f>SUM(KB25,KB26)</f>
        <v>5773</v>
      </c>
      <c r="KC27" s="20">
        <f t="shared" ref="KC27:KM27" si="34">SUM(KC25,KC26)</f>
        <v>4947</v>
      </c>
      <c r="KD27" s="20">
        <f t="shared" si="34"/>
        <v>6284</v>
      </c>
      <c r="KE27" s="20">
        <f t="shared" si="34"/>
        <v>6713</v>
      </c>
      <c r="KF27" s="20">
        <f t="shared" si="34"/>
        <v>7452</v>
      </c>
      <c r="KG27" s="20">
        <f t="shared" si="34"/>
        <v>6352</v>
      </c>
      <c r="KH27" s="20">
        <f t="shared" si="34"/>
        <v>7530</v>
      </c>
      <c r="KI27" s="20">
        <f t="shared" si="34"/>
        <v>8282</v>
      </c>
      <c r="KJ27" s="20">
        <f t="shared" si="34"/>
        <v>7458</v>
      </c>
      <c r="KK27" s="20">
        <f t="shared" si="34"/>
        <v>7554</v>
      </c>
      <c r="KL27" s="20">
        <f t="shared" si="34"/>
        <v>6127</v>
      </c>
      <c r="KM27" s="20">
        <f t="shared" si="34"/>
        <v>5815</v>
      </c>
      <c r="KN27" s="20">
        <f>SUM(KB27:KM27)</f>
        <v>80287</v>
      </c>
      <c r="KO27" s="20">
        <f>SUM(KO25,KO26)</f>
        <v>6018</v>
      </c>
      <c r="KP27" s="20">
        <f t="shared" ref="KP27:KZ27" si="35">SUM(KP25,KP26)</f>
        <v>4226</v>
      </c>
      <c r="KQ27" s="20">
        <f t="shared" si="35"/>
        <v>5898</v>
      </c>
      <c r="KR27" s="20">
        <f t="shared" si="35"/>
        <v>7393</v>
      </c>
      <c r="KS27" s="20">
        <f t="shared" si="35"/>
        <v>7257</v>
      </c>
      <c r="KT27" s="20">
        <f t="shared" si="35"/>
        <v>6775</v>
      </c>
      <c r="KU27" s="20">
        <f t="shared" si="35"/>
        <v>7883</v>
      </c>
      <c r="KV27" s="20">
        <f t="shared" si="35"/>
        <v>8153</v>
      </c>
      <c r="KW27" s="20">
        <f t="shared" si="35"/>
        <v>7392</v>
      </c>
      <c r="KX27" s="20">
        <f t="shared" si="35"/>
        <v>7335</v>
      </c>
      <c r="KY27" s="20">
        <f t="shared" si="35"/>
        <v>6138</v>
      </c>
      <c r="KZ27" s="20">
        <f t="shared" si="35"/>
        <v>0</v>
      </c>
      <c r="LA27" s="20">
        <f>SUM(KO27:KZ27)</f>
        <v>74468</v>
      </c>
    </row>
    <row r="28" spans="1:313">
      <c r="A28" s="49" t="s">
        <v>139</v>
      </c>
    </row>
    <row r="29" spans="1:313">
      <c r="JF29" s="57"/>
    </row>
    <row r="30" spans="1:313">
      <c r="IA30" s="57"/>
      <c r="IB30" s="59"/>
      <c r="JF30" s="57"/>
    </row>
    <row r="31" spans="1:313">
      <c r="IB31" s="58"/>
      <c r="IC31" s="58"/>
      <c r="ID31" s="58"/>
      <c r="IE31" s="58"/>
      <c r="IF31" s="58"/>
      <c r="IG31" s="58"/>
      <c r="IH31" s="58"/>
      <c r="II31" s="58"/>
      <c r="IJ31" s="58"/>
      <c r="IK31" s="58"/>
      <c r="IL31" s="58"/>
      <c r="IM31" s="58"/>
      <c r="JF31" s="57"/>
    </row>
    <row r="32" spans="1:313">
      <c r="IB32" s="58"/>
      <c r="IC32" s="58"/>
      <c r="ID32" s="58"/>
      <c r="IE32" s="58"/>
      <c r="IF32" s="58"/>
      <c r="IG32" s="58"/>
      <c r="IH32" s="58"/>
      <c r="II32" s="58"/>
      <c r="IJ32" s="58"/>
      <c r="IK32" s="58"/>
      <c r="IL32" s="58"/>
      <c r="IM32" s="58"/>
      <c r="JF32" s="57"/>
    </row>
    <row r="33" spans="236:266">
      <c r="JF33" s="57"/>
    </row>
    <row r="34" spans="236:266">
      <c r="JF34" s="57"/>
    </row>
    <row r="35" spans="236:266">
      <c r="JF35" s="57"/>
    </row>
    <row r="36" spans="236:266">
      <c r="IB36" s="58"/>
      <c r="IC36" s="58"/>
      <c r="ID36" s="58"/>
      <c r="IE36" s="58"/>
      <c r="IF36" s="58"/>
      <c r="IG36" s="58"/>
      <c r="IH36" s="58"/>
      <c r="II36" s="58"/>
      <c r="IJ36" s="58"/>
      <c r="IK36" s="58"/>
      <c r="IL36" s="58"/>
      <c r="IM36" s="58"/>
      <c r="JF36" s="57"/>
    </row>
    <row r="37" spans="236:266">
      <c r="IB37" s="58"/>
      <c r="IC37" s="58"/>
      <c r="ID37" s="58"/>
      <c r="IE37" s="58"/>
      <c r="IF37" s="58"/>
      <c r="IG37" s="58"/>
      <c r="IH37" s="58"/>
      <c r="II37" s="58"/>
      <c r="IJ37" s="58"/>
      <c r="IK37" s="58"/>
      <c r="IL37" s="58"/>
      <c r="IM37" s="58"/>
      <c r="JF37" s="57"/>
    </row>
    <row r="38" spans="236:266">
      <c r="JF38" s="57"/>
    </row>
    <row r="39" spans="236:266">
      <c r="JF39" s="57"/>
    </row>
    <row r="40" spans="236:266">
      <c r="JF40" s="57"/>
    </row>
    <row r="41" spans="236:266">
      <c r="JF41" s="57"/>
    </row>
    <row r="42" spans="236:266">
      <c r="JF42" s="57"/>
    </row>
    <row r="43" spans="236:266">
      <c r="JF43" s="57"/>
    </row>
    <row r="44" spans="236:266">
      <c r="JF44" s="57"/>
    </row>
    <row r="45" spans="236:266">
      <c r="JF45" s="57"/>
    </row>
    <row r="46" spans="236:266">
      <c r="JF46" s="57"/>
    </row>
    <row r="47" spans="236:266">
      <c r="JF47" s="57"/>
    </row>
    <row r="48" spans="236:266">
      <c r="JF48" s="57"/>
    </row>
    <row r="49" spans="266:266">
      <c r="JF49" s="57"/>
    </row>
    <row r="50" spans="266:266">
      <c r="JF50" s="57"/>
    </row>
    <row r="51" spans="266:266">
      <c r="JF51" s="57"/>
    </row>
  </sheetData>
  <mergeCells count="147">
    <mergeCell ref="KB7:KM7"/>
    <mergeCell ref="KN7:KN8"/>
    <mergeCell ref="KB15:KM15"/>
    <mergeCell ref="KN15:KN16"/>
    <mergeCell ref="KB23:KM23"/>
    <mergeCell ref="KN23:KN24"/>
    <mergeCell ref="GN23:GN24"/>
    <mergeCell ref="GO23:GZ23"/>
    <mergeCell ref="HA23:HA24"/>
    <mergeCell ref="GN15:GN16"/>
    <mergeCell ref="GO15:GZ15"/>
    <mergeCell ref="HA15:HA16"/>
    <mergeCell ref="GN7:GN8"/>
    <mergeCell ref="GO7:GZ7"/>
    <mergeCell ref="HA7:HA8"/>
    <mergeCell ref="JN7:JN8"/>
    <mergeCell ref="JN15:JN16"/>
    <mergeCell ref="JN23:JN24"/>
    <mergeCell ref="JO7:JZ7"/>
    <mergeCell ref="KA7:KA8"/>
    <mergeCell ref="JO15:JZ15"/>
    <mergeCell ref="KA15:KA16"/>
    <mergeCell ref="JO23:JZ23"/>
    <mergeCell ref="KA23:KA24"/>
    <mergeCell ref="B23:M23"/>
    <mergeCell ref="N23:N24"/>
    <mergeCell ref="O23:Z23"/>
    <mergeCell ref="AA23:AA24"/>
    <mergeCell ref="AB23:AM23"/>
    <mergeCell ref="AN23:AN24"/>
    <mergeCell ref="AO23:AZ23"/>
    <mergeCell ref="BA23:BA24"/>
    <mergeCell ref="BB23:BM23"/>
    <mergeCell ref="FB23:FM23"/>
    <mergeCell ref="FN23:FN24"/>
    <mergeCell ref="FO23:FZ23"/>
    <mergeCell ref="GA23:GA24"/>
    <mergeCell ref="GB23:GM23"/>
    <mergeCell ref="DB23:DM23"/>
    <mergeCell ref="DN23:DN24"/>
    <mergeCell ref="DO23:DZ23"/>
    <mergeCell ref="CN23:CN24"/>
    <mergeCell ref="EO23:EZ23"/>
    <mergeCell ref="FA23:FA24"/>
    <mergeCell ref="CO23:CZ23"/>
    <mergeCell ref="DA23:DA24"/>
    <mergeCell ref="B15:M15"/>
    <mergeCell ref="N15:N16"/>
    <mergeCell ref="O15:Z15"/>
    <mergeCell ref="AA15:AA16"/>
    <mergeCell ref="AB15:AM15"/>
    <mergeCell ref="AN15:AN16"/>
    <mergeCell ref="AO15:AZ15"/>
    <mergeCell ref="BA15:BA16"/>
    <mergeCell ref="BB15:BM15"/>
    <mergeCell ref="FB7:FM7"/>
    <mergeCell ref="FN7:FN8"/>
    <mergeCell ref="FO7:FZ7"/>
    <mergeCell ref="GA7:GA8"/>
    <mergeCell ref="GB7:GM7"/>
    <mergeCell ref="FB15:FM15"/>
    <mergeCell ref="FN15:FN16"/>
    <mergeCell ref="FO15:FZ15"/>
    <mergeCell ref="GA15:GA16"/>
    <mergeCell ref="GB15:GM15"/>
    <mergeCell ref="EO7:EZ7"/>
    <mergeCell ref="FA7:FA8"/>
    <mergeCell ref="CO7:CZ7"/>
    <mergeCell ref="DA7:DA8"/>
    <mergeCell ref="DB7:DM7"/>
    <mergeCell ref="DN7:DN8"/>
    <mergeCell ref="DO7:DZ7"/>
    <mergeCell ref="EA15:EA16"/>
    <mergeCell ref="EB15:EM15"/>
    <mergeCell ref="EN15:EN16"/>
    <mergeCell ref="EO15:EZ15"/>
    <mergeCell ref="FA15:FA16"/>
    <mergeCell ref="CO15:CZ15"/>
    <mergeCell ref="DA15:DA16"/>
    <mergeCell ref="DB15:DM15"/>
    <mergeCell ref="DN15:DN16"/>
    <mergeCell ref="DO15:DZ15"/>
    <mergeCell ref="AB7:AM7"/>
    <mergeCell ref="AN7:AN8"/>
    <mergeCell ref="AO7:AZ7"/>
    <mergeCell ref="BA7:BA8"/>
    <mergeCell ref="BB7:BM7"/>
    <mergeCell ref="CN15:CN16"/>
    <mergeCell ref="EA23:EA24"/>
    <mergeCell ref="EB23:EM23"/>
    <mergeCell ref="EN23:EN24"/>
    <mergeCell ref="BN15:BN16"/>
    <mergeCell ref="BO15:BZ15"/>
    <mergeCell ref="CA15:CA16"/>
    <mergeCell ref="CB15:CM15"/>
    <mergeCell ref="BN23:BN24"/>
    <mergeCell ref="BO23:BZ23"/>
    <mergeCell ref="CA23:CA24"/>
    <mergeCell ref="CB23:CM23"/>
    <mergeCell ref="B7:M7"/>
    <mergeCell ref="N7:N8"/>
    <mergeCell ref="O7:Z7"/>
    <mergeCell ref="AA7:AA8"/>
    <mergeCell ref="IB15:IM15"/>
    <mergeCell ref="IN15:IN16"/>
    <mergeCell ref="IB23:IM23"/>
    <mergeCell ref="IN23:IN24"/>
    <mergeCell ref="JB7:JM7"/>
    <mergeCell ref="JB15:JM15"/>
    <mergeCell ref="JB23:JM23"/>
    <mergeCell ref="JA7:JA8"/>
    <mergeCell ref="IO15:IZ15"/>
    <mergeCell ref="IO23:IZ23"/>
    <mergeCell ref="JA15:JA16"/>
    <mergeCell ref="JA23:JA24"/>
    <mergeCell ref="BN7:BN8"/>
    <mergeCell ref="BO7:BZ7"/>
    <mergeCell ref="CA7:CA8"/>
    <mergeCell ref="CB7:CM7"/>
    <mergeCell ref="CN7:CN8"/>
    <mergeCell ref="EA7:EA8"/>
    <mergeCell ref="EB7:EM7"/>
    <mergeCell ref="EN7:EN8"/>
    <mergeCell ref="KO7:KZ7"/>
    <mergeCell ref="LA7:LA8"/>
    <mergeCell ref="KO15:KZ15"/>
    <mergeCell ref="LA15:LA16"/>
    <mergeCell ref="KO23:KZ23"/>
    <mergeCell ref="LA23:LA24"/>
    <mergeCell ref="A7:A8"/>
    <mergeCell ref="A15:A16"/>
    <mergeCell ref="HB7:HM7"/>
    <mergeCell ref="A23:A24"/>
    <mergeCell ref="IO7:IZ7"/>
    <mergeCell ref="HN7:HN8"/>
    <mergeCell ref="HB15:HM15"/>
    <mergeCell ref="HN15:HN16"/>
    <mergeCell ref="HB23:HM23"/>
    <mergeCell ref="HN23:HN24"/>
    <mergeCell ref="HO7:HZ7"/>
    <mergeCell ref="IA7:IA8"/>
    <mergeCell ref="HO15:HZ15"/>
    <mergeCell ref="IA15:IA16"/>
    <mergeCell ref="HO23:HZ23"/>
    <mergeCell ref="IA23:IA24"/>
    <mergeCell ref="IB7:IM7"/>
    <mergeCell ref="IN7:IN8"/>
  </mergeCells>
  <hyperlinks>
    <hyperlink ref="A1" location="ÍNDICE!A1" display="ÍNDICE" xr:uid="{00000000-0004-0000-04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ÍNDICE</vt:lpstr>
      <vt:lpstr>LAP</vt:lpstr>
      <vt:lpstr>ADP</vt:lpstr>
      <vt:lpstr>AAP</vt:lpstr>
      <vt:lpstr>CORPAC</vt:lpstr>
      <vt:lpstr>ÍNDICE!Área_de_impresión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Christian Manuel Alvarez Tovar</dc:creator>
  <cp:keywords/>
  <dc:description/>
  <cp:lastModifiedBy>GERALDINE ORDOÑEZ</cp:lastModifiedBy>
  <cp:revision/>
  <dcterms:created xsi:type="dcterms:W3CDTF">2015-05-06T16:37:04Z</dcterms:created>
  <dcterms:modified xsi:type="dcterms:W3CDTF">2026-01-30T07:25:24Z</dcterms:modified>
  <cp:category/>
  <cp:contentStatus/>
</cp:coreProperties>
</file>