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DICIEMBRE\"/>
    </mc:Choice>
  </mc:AlternateContent>
  <xr:revisionPtr revIDLastSave="0" documentId="13_ncr:1_{A13743D5-D63A-452A-BE14-481E7EBC9AE3}" xr6:coauthVersionLast="47" xr6:coauthVersionMax="47" xr10:uidLastSave="{00000000-0000-0000-0000-000000000000}"/>
  <bookViews>
    <workbookView xWindow="-108" yWindow="-108" windowWidth="23256" windowHeight="12456" tabRatio="889" firstSheet="7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K46" i="11" l="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AB54" i="11" l="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<sst xmlns="http://schemas.openxmlformats.org/spreadsheetml/2006/main" count="10483" uniqueCount="178">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</sst>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U4" activePane="bottomRight" state="frozen"/>
      <selection pane="topRight" activeCell="HN17" sqref="HC17:HN17"/>
      <selection pane="bottomLeft" activeCell="HN17" sqref="HC17:HN17"/>
      <selection pane="bottomRight" activeCell="GY33" sqref="GY33:GY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7" t="s">
        <v>0</v>
      </c>
      <c r="B1" s="177"/>
    </row>
    <row r="2" spans="1:210" ht="30" customHeight="1" x14ac:dyDescent="0.25">
      <c r="A2" s="178" t="s">
        <v>133</v>
      </c>
      <c r="B2" s="179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80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>
        <v>206647</v>
      </c>
      <c r="GY8" s="47">
        <v>217975</v>
      </c>
      <c r="GZ8" s="47"/>
      <c r="HA8" s="47"/>
      <c r="HB8" s="47">
        <f>+SUM(GP8:HA8)</f>
        <v>2182754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>
        <v>113067</v>
      </c>
      <c r="GY9" s="49">
        <v>120303</v>
      </c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>
        <v>93580</v>
      </c>
      <c r="GY10" s="50">
        <v>97672</v>
      </c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>
        <v>111683</v>
      </c>
      <c r="GY11" s="47">
        <v>121434</v>
      </c>
      <c r="GZ11" s="47"/>
      <c r="HA11" s="47"/>
      <c r="HB11" s="47">
        <f>+SUM(GP11:HA11)</f>
        <v>1167322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>
        <v>57010</v>
      </c>
      <c r="GY12" s="49">
        <v>63857</v>
      </c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>
        <v>54673</v>
      </c>
      <c r="GY13" s="50">
        <v>57577</v>
      </c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>
        <v>129733</v>
      </c>
      <c r="GY14" s="47">
        <v>136265</v>
      </c>
      <c r="GZ14" s="47"/>
      <c r="HA14" s="47"/>
      <c r="HB14" s="47">
        <f>+SUM(GP14:HA14)</f>
        <v>1365117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>
        <v>91809</v>
      </c>
      <c r="GY15" s="49">
        <v>96558</v>
      </c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>
        <v>37924</v>
      </c>
      <c r="GY16" s="50">
        <v>39707</v>
      </c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>
        <v>448063</v>
      </c>
      <c r="GY17" s="52">
        <v>475674</v>
      </c>
      <c r="GZ17" s="52"/>
      <c r="HA17" s="52"/>
      <c r="HB17" s="52">
        <f>+SUM(GP17:HA17)</f>
        <v>4715193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>
        <v>261886</v>
      </c>
      <c r="GY18" s="56">
        <v>280718</v>
      </c>
      <c r="GZ18" s="56"/>
      <c r="HA18" s="56"/>
      <c r="HB18" s="56">
        <f>+SUM(GP18:HA18)</f>
        <v>2852323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>
        <v>186177</v>
      </c>
      <c r="GY19" s="56">
        <v>194956</v>
      </c>
      <c r="GZ19" s="56"/>
      <c r="HA19" s="56"/>
      <c r="HB19" s="56">
        <f>+SUM(GP19:HA19)</f>
        <v>1862870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80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81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>
        <v>499304</v>
      </c>
      <c r="GY26" s="47">
        <v>524102</v>
      </c>
      <c r="GZ26" s="47"/>
      <c r="HA26" s="47"/>
      <c r="HB26" s="47">
        <f>+SUM(GP26:HA26)</f>
        <v>5050938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>
        <v>113067</v>
      </c>
      <c r="GY27" s="49">
        <v>120303</v>
      </c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>
        <v>386237</v>
      </c>
      <c r="GY28" s="50">
        <v>403799</v>
      </c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>
        <v>284358</v>
      </c>
      <c r="GY29" s="47">
        <v>301469</v>
      </c>
      <c r="GZ29" s="47"/>
      <c r="HA29" s="47"/>
      <c r="HB29" s="47">
        <f>+SUM(GP29:HA29)</f>
        <v>2799583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>
        <v>57010</v>
      </c>
      <c r="GY30" s="49">
        <v>63857</v>
      </c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>
        <v>227348</v>
      </c>
      <c r="GY31" s="50">
        <v>237612</v>
      </c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>
        <v>245178</v>
      </c>
      <c r="GY32" s="47">
        <v>257955</v>
      </c>
      <c r="GZ32" s="47"/>
      <c r="HA32" s="47"/>
      <c r="HB32" s="47">
        <f>+SUM(GP32:HA32)</f>
        <v>2517956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>
        <v>91809</v>
      </c>
      <c r="GY33" s="49">
        <v>96558</v>
      </c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>
        <v>153369</v>
      </c>
      <c r="GY34" s="50">
        <v>161397</v>
      </c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>
        <v>1028840</v>
      </c>
      <c r="GY35" s="52">
        <v>1083526</v>
      </c>
      <c r="GZ35" s="52"/>
      <c r="HA35" s="52"/>
      <c r="HB35" s="52">
        <f>+SUM(GP35:HA35)</f>
        <v>10368477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>
        <v>261886</v>
      </c>
      <c r="GY36" s="56">
        <v>280718</v>
      </c>
      <c r="GZ36" s="56"/>
      <c r="HA36" s="56"/>
      <c r="HB36" s="56">
        <f>+SUM(GP36:HA36)</f>
        <v>2852323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>
        <v>766954</v>
      </c>
      <c r="GY37" s="56">
        <v>802808</v>
      </c>
      <c r="GZ37" s="56"/>
      <c r="HA37" s="56"/>
      <c r="HB37" s="56">
        <f>+SUM(GP37:HA37)</f>
        <v>7516154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>
        <v>8456061.8000000007</v>
      </c>
      <c r="GY43" s="52">
        <v>8909404.8999999985</v>
      </c>
      <c r="GZ43" s="52"/>
      <c r="HA43" s="52"/>
      <c r="HB43" s="52">
        <f>+SUM(GP43:HA43)</f>
        <v>85212791.400000006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>
        <v>2132169.2000000002</v>
      </c>
      <c r="GY44" s="56">
        <v>2289443.7999999998</v>
      </c>
      <c r="GZ44" s="56"/>
      <c r="HA44" s="56"/>
      <c r="HB44" s="56">
        <f>+SUM(GP44:HA44)</f>
        <v>23273780.000000004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>
        <v>6323892.6000000006</v>
      </c>
      <c r="GY45" s="56">
        <v>6619961.0999999987</v>
      </c>
      <c r="GZ45" s="56"/>
      <c r="HA45" s="56"/>
      <c r="HB45" s="56">
        <f>+SUM(GP45:HA45)</f>
        <v>61939011.400000006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GP6:HA6"/>
    <mergeCell ref="HB6:HB7"/>
    <mergeCell ref="GP24:HA24"/>
    <mergeCell ref="HB24:HB25"/>
    <mergeCell ref="GP41:HA41"/>
    <mergeCell ref="HB41:HB42"/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F10" activePane="bottomRight" state="frozen"/>
      <selection pane="topRight" activeCell="C1" sqref="C1"/>
      <selection pane="bottomLeft" activeCell="A4" sqref="A4"/>
      <selection pane="bottomRight" activeCell="IL43" sqref="IL4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5" width="14.21875" style="2" customWidth="1"/>
    <col min="246" max="246" width="13.6640625" style="2" customWidth="1"/>
    <col min="247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7" t="s">
        <v>0</v>
      </c>
      <c r="B1" s="177"/>
    </row>
    <row r="2" spans="1:249" ht="30" customHeight="1" x14ac:dyDescent="0.25">
      <c r="A2" s="178" t="s">
        <v>138</v>
      </c>
      <c r="B2" s="179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80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>
        <v>57682</v>
      </c>
      <c r="IM11" s="47"/>
      <c r="IN11" s="47"/>
      <c r="IO11" s="47">
        <f>+SUM(IC11:IN11)</f>
        <v>543729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>
        <v>35453</v>
      </c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>
        <v>22229</v>
      </c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>
        <v>42187</v>
      </c>
      <c r="IM14" s="47"/>
      <c r="IN14" s="47"/>
      <c r="IO14" s="47">
        <f>+SUM(IC14:IN14)</f>
        <v>374280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>
        <v>13801</v>
      </c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>
        <v>28386</v>
      </c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>
        <v>0</v>
      </c>
      <c r="IM17" s="47"/>
      <c r="IN17" s="47"/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>
        <v>0</v>
      </c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>
        <v>0</v>
      </c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>
        <v>58789</v>
      </c>
      <c r="IM20" s="47"/>
      <c r="IN20" s="47"/>
      <c r="IO20" s="47">
        <f>+SUM(IC20:IN20)</f>
        <v>531626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>
        <v>36798</v>
      </c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>
        <v>21991</v>
      </c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>
        <v>158658</v>
      </c>
      <c r="IM23" s="84"/>
      <c r="IN23" s="84"/>
      <c r="IO23" s="84">
        <f>+SUM(IC23:IN23)</f>
        <v>1450440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>
        <v>86052</v>
      </c>
      <c r="IM24" s="125"/>
      <c r="IN24" s="125"/>
      <c r="IO24" s="125">
        <f>+SUM(IC24:IN24)</f>
        <v>828415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>
        <v>72606</v>
      </c>
      <c r="IM25" s="125"/>
      <c r="IN25" s="125"/>
      <c r="IO25" s="125">
        <f>+SUM(IC25:IN25)</f>
        <v>622025</v>
      </c>
    </row>
    <row r="29" spans="2:249" x14ac:dyDescent="0.25">
      <c r="B29" s="5" t="s">
        <v>71</v>
      </c>
    </row>
    <row r="30" spans="2:249" ht="15" customHeight="1" x14ac:dyDescent="0.25">
      <c r="B30" s="180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81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>
        <v>0</v>
      </c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>
        <v>0</v>
      </c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>
        <v>0</v>
      </c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>
        <v>118899</v>
      </c>
      <c r="IM35" s="47"/>
      <c r="IN35" s="47"/>
      <c r="IO35" s="47">
        <f>+SUM(IC35:IN35)</f>
        <v>1074060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>
        <v>35453</v>
      </c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>
        <v>83446</v>
      </c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>
        <v>136340</v>
      </c>
      <c r="IM38" s="47"/>
      <c r="IN38" s="47"/>
      <c r="IO38" s="47">
        <f>+SUM(IC38:IN38)</f>
        <v>1146244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>
        <v>13801</v>
      </c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>
        <v>122539</v>
      </c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>
        <v>0</v>
      </c>
      <c r="IM41" s="47"/>
      <c r="IN41" s="47"/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>
        <v>0</v>
      </c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>
        <v>0</v>
      </c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>
        <v>126627</v>
      </c>
      <c r="IM44" s="47"/>
      <c r="IN44" s="47"/>
      <c r="IO44" s="47">
        <f>+SUM(IC44:IN44)</f>
        <v>1113507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>
        <v>36798</v>
      </c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>
        <v>89829</v>
      </c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>
        <v>381866</v>
      </c>
      <c r="IM47" s="84"/>
      <c r="IN47" s="84"/>
      <c r="IO47" s="84">
        <f>+SUM(IC47:IN47)</f>
        <v>3335489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>
        <v>86052</v>
      </c>
      <c r="IM48" s="125"/>
      <c r="IN48" s="125"/>
      <c r="IO48" s="125">
        <f>+SUM(IC48:IN48)</f>
        <v>828415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>
        <v>295814</v>
      </c>
      <c r="IM49" s="125"/>
      <c r="IN49" s="125"/>
      <c r="IO49" s="125">
        <f>+SUM(IC49:IN49)</f>
        <v>2507074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>
        <v>1475225.7</v>
      </c>
      <c r="IM55" s="84"/>
      <c r="IN55" s="84"/>
      <c r="IO55" s="84">
        <f>+SUM(IC55:IN55)</f>
        <v>12889499.199999996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>
        <v>335602.80000000005</v>
      </c>
      <c r="IM56" s="125"/>
      <c r="IN56" s="125"/>
      <c r="IO56" s="125">
        <f>+SUM(IC56:IN56)</f>
        <v>3230818.5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>
        <v>1139622.8999999999</v>
      </c>
      <c r="IM57" s="125"/>
      <c r="IN57" s="125"/>
      <c r="IO57" s="125">
        <f>+SUM(IC57:IN57)</f>
        <v>9658680.6999999993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T31" sqref="FT3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7" t="s">
        <v>0</v>
      </c>
      <c r="B1" s="177"/>
    </row>
    <row r="2" spans="1:184" ht="30" customHeight="1" x14ac:dyDescent="0.25">
      <c r="A2" s="178" t="s">
        <v>146</v>
      </c>
      <c r="B2" s="179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80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>
        <v>33604</v>
      </c>
      <c r="FZ8" s="47"/>
      <c r="GA8" s="47"/>
      <c r="GB8" s="84">
        <f t="shared" ref="GB8:GB13" si="14">+SUM(FP8:GA8)</f>
        <v>296182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>
        <v>22764</v>
      </c>
      <c r="FZ9" s="49"/>
      <c r="GA9" s="49"/>
      <c r="GB9" s="47">
        <f t="shared" si="14"/>
        <v>206156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>
        <v>10840</v>
      </c>
      <c r="FZ10" s="50"/>
      <c r="GA10" s="50"/>
      <c r="GB10" s="47">
        <f t="shared" si="14"/>
        <v>90026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>
        <v>33604</v>
      </c>
      <c r="FZ11" s="52"/>
      <c r="GA11" s="52"/>
      <c r="GB11" s="84">
        <f t="shared" si="14"/>
        <v>296182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>
        <v>22764</v>
      </c>
      <c r="FZ12" s="56"/>
      <c r="GA12" s="56"/>
      <c r="GB12" s="47">
        <f t="shared" si="14"/>
        <v>206156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>
        <v>10840</v>
      </c>
      <c r="FZ13" s="56"/>
      <c r="GA13" s="56"/>
      <c r="GB13" s="47">
        <f t="shared" si="14"/>
        <v>90026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80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81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>
        <v>64072</v>
      </c>
      <c r="FZ19" s="47"/>
      <c r="GA19" s="47"/>
      <c r="GB19" s="84">
        <f t="shared" ref="GB19:GB24" si="51">+SUM(FP19:GA19)</f>
        <v>546528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>
        <v>22764</v>
      </c>
      <c r="FZ20" s="49"/>
      <c r="GA20" s="49"/>
      <c r="GB20" s="47">
        <f t="shared" si="51"/>
        <v>206156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>
        <v>41308</v>
      </c>
      <c r="FZ21" s="50"/>
      <c r="GA21" s="50"/>
      <c r="GB21" s="47">
        <f t="shared" si="51"/>
        <v>340372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>
        <v>64072</v>
      </c>
      <c r="FZ22" s="52"/>
      <c r="GA22" s="52"/>
      <c r="GB22" s="84">
        <f t="shared" si="51"/>
        <v>546528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>
        <v>22764</v>
      </c>
      <c r="FZ23" s="56"/>
      <c r="GA23" s="56"/>
      <c r="GB23" s="47">
        <f t="shared" si="51"/>
        <v>206156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>
        <v>41308</v>
      </c>
      <c r="FZ24" s="56"/>
      <c r="GA24" s="56"/>
      <c r="GB24" s="47">
        <f t="shared" si="51"/>
        <v>340372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>
        <v>0</v>
      </c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>
        <v>0</v>
      </c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>
        <v>0</v>
      </c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FP6:GA6"/>
    <mergeCell ref="GB6:GB7"/>
    <mergeCell ref="FP17:GA17"/>
    <mergeCell ref="GB17:GB18"/>
    <mergeCell ref="FP28:GA28"/>
    <mergeCell ref="GB28:GB29"/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4" activePane="bottomRight" state="frozen"/>
      <selection pane="topRight" activeCell="C1" sqref="C1"/>
      <selection pane="bottomLeft" activeCell="A4" sqref="A4"/>
      <selection pane="bottomRight" activeCell="FY32" sqref="FY32:FY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7" t="s">
        <v>0</v>
      </c>
      <c r="B1" s="177"/>
    </row>
    <row r="2" spans="1:184" ht="30" customHeight="1" x14ac:dyDescent="0.25">
      <c r="A2" s="178" t="s">
        <v>151</v>
      </c>
      <c r="B2" s="179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80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>
        <v>28451</v>
      </c>
      <c r="FZ8" s="47"/>
      <c r="GA8" s="47"/>
      <c r="GB8" s="47">
        <f>+SUM(FP8:GA8)</f>
        <v>268005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>
        <v>22878</v>
      </c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>
        <v>5573</v>
      </c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>
        <v>11576</v>
      </c>
      <c r="FZ11" s="47"/>
      <c r="GA11" s="47"/>
      <c r="GB11" s="47">
        <f>+SUM(FP11:GA11)</f>
        <v>107226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>
        <v>8349</v>
      </c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>
        <v>3227</v>
      </c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>
        <v>82041</v>
      </c>
      <c r="FZ14" s="47"/>
      <c r="GA14" s="47"/>
      <c r="GB14" s="47">
        <f>+SUM(FP14:GA14)</f>
        <v>706641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>
        <v>66243</v>
      </c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>
        <v>15798</v>
      </c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>
        <v>122068</v>
      </c>
      <c r="FZ17" s="52"/>
      <c r="GA17" s="52"/>
      <c r="GB17" s="52">
        <f>+SUM(FP17:GA17)</f>
        <v>1081872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>
        <v>97470</v>
      </c>
      <c r="FZ18" s="56"/>
      <c r="GA18" s="56"/>
      <c r="GB18" s="56">
        <f>+SUM(FP18:GA18)</f>
        <v>868890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>
        <v>24598</v>
      </c>
      <c r="FZ19" s="56"/>
      <c r="GA19" s="56"/>
      <c r="GB19" s="56">
        <f>+SUM(FP19:GA19)</f>
        <v>212982</v>
      </c>
    </row>
    <row r="22" spans="2:184" x14ac:dyDescent="0.25">
      <c r="B22" s="5" t="s">
        <v>71</v>
      </c>
    </row>
    <row r="23" spans="2:184" ht="15" customHeight="1" x14ac:dyDescent="0.25">
      <c r="B23" s="180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>
        <v>43353</v>
      </c>
      <c r="FZ25" s="47"/>
      <c r="GA25" s="47"/>
      <c r="GB25" s="47">
        <f>+SUM(FP25:GA25)</f>
        <v>405148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>
        <v>22878</v>
      </c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>
        <v>20475</v>
      </c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>
        <v>20790</v>
      </c>
      <c r="FZ28" s="47"/>
      <c r="GA28" s="47"/>
      <c r="GB28" s="47">
        <f>+SUM(FP28:GA28)</f>
        <v>179919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>
        <v>8349</v>
      </c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>
        <v>12441</v>
      </c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>
        <v>126665</v>
      </c>
      <c r="FZ31" s="47"/>
      <c r="GA31" s="47"/>
      <c r="GB31" s="47">
        <f>+SUM(FP31:GA31)</f>
        <v>1096322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>
        <v>66243</v>
      </c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>
        <v>60422</v>
      </c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>
        <v>190808</v>
      </c>
      <c r="FZ34" s="52"/>
      <c r="GA34" s="52"/>
      <c r="GB34" s="52">
        <f>+SUM(FP34:GA34)</f>
        <v>1681389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>
        <v>97470</v>
      </c>
      <c r="FZ35" s="56"/>
      <c r="GA35" s="56"/>
      <c r="GB35" s="56">
        <f>+SUM(FP35:GA35)</f>
        <v>868890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>
        <v>93338</v>
      </c>
      <c r="FZ36" s="56"/>
      <c r="GA36" s="56"/>
      <c r="GB36" s="56">
        <f>+SUM(FP36:GA36)</f>
        <v>812499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>
        <v>1679110.4</v>
      </c>
      <c r="FZ42" s="52"/>
      <c r="GA42" s="44"/>
      <c r="GB42" s="52">
        <f>+SUM(FP42:GA42)</f>
        <v>14767051.6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>
        <v>857736</v>
      </c>
      <c r="FZ43" s="56"/>
      <c r="GA43" s="43"/>
      <c r="GB43" s="56">
        <f>+SUM(FP43:GA43)</f>
        <v>7630533.7999999998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>
        <v>821374.4</v>
      </c>
      <c r="FZ44" s="56"/>
      <c r="GA44" s="43"/>
      <c r="GB44" s="56">
        <f>+SUM(FP44:GA44)</f>
        <v>7136517.7999999998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FP6:GA6"/>
    <mergeCell ref="GB6:GB7"/>
    <mergeCell ref="FP23:GA23"/>
    <mergeCell ref="GB23:GB24"/>
    <mergeCell ref="FP40:GA40"/>
    <mergeCell ref="GB40:GB41"/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4" activePane="bottomRight" state="frozen"/>
      <selection pane="topRight" activeCell="C1" sqref="C1"/>
      <selection pane="bottomLeft" activeCell="A4" sqref="A4"/>
      <selection pane="bottomRight" activeCell="GL26" sqref="GL26:GL27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5" t="s">
        <v>0</v>
      </c>
      <c r="B1" s="185"/>
    </row>
    <row r="2" spans="1:213" ht="30" customHeight="1" x14ac:dyDescent="0.25">
      <c r="A2" s="178" t="s">
        <v>156</v>
      </c>
      <c r="B2" s="179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80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>
        <v>19531</v>
      </c>
      <c r="GM8" s="47"/>
      <c r="GN8" s="47"/>
      <c r="GO8" s="47">
        <f>+SUM(GC8:GN8)</f>
        <v>160909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>
        <v>10570</v>
      </c>
      <c r="GM9" s="49"/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>
        <v>8961</v>
      </c>
      <c r="GM10" s="50"/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>
        <v>22435</v>
      </c>
      <c r="GM11" s="47"/>
      <c r="GN11" s="47"/>
      <c r="GO11" s="47">
        <f>+SUM(GC11:GN11)</f>
        <v>194265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>
        <v>13778</v>
      </c>
      <c r="GM12" s="49"/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>
        <v>8657</v>
      </c>
      <c r="GM13" s="50"/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>
        <v>66834</v>
      </c>
      <c r="GM14" s="47"/>
      <c r="GN14" s="47"/>
      <c r="GO14" s="47">
        <f>+SUM(GC14:GN14)</f>
        <v>547276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>
        <v>47813</v>
      </c>
      <c r="GM15" s="49"/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>
        <v>19021</v>
      </c>
      <c r="GM16" s="50"/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>
        <v>108800</v>
      </c>
      <c r="GM17" s="52"/>
      <c r="GN17" s="52"/>
      <c r="GO17" s="52">
        <f>+SUM(GC17:GN17)</f>
        <v>902450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>
        <v>72161</v>
      </c>
      <c r="GM18" s="56"/>
      <c r="GN18" s="56"/>
      <c r="GO18" s="56">
        <f>+SUM(GC18:GN18)</f>
        <v>604200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>
        <v>36639</v>
      </c>
      <c r="GM19" s="56"/>
      <c r="GN19" s="56"/>
      <c r="GO19" s="56">
        <f>+SUM(GC19:GN19)</f>
        <v>298250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80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>
        <v>49428</v>
      </c>
      <c r="GM25" s="47"/>
      <c r="GN25" s="47"/>
      <c r="GO25" s="47">
        <f>+SUM(GC25:GN25)</f>
        <v>410309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>
        <v>10570</v>
      </c>
      <c r="GM26" s="49"/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>
        <v>38858</v>
      </c>
      <c r="GM27" s="50"/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>
        <v>51515</v>
      </c>
      <c r="GM28" s="47"/>
      <c r="GN28" s="47"/>
      <c r="GO28" s="47">
        <f>+SUM(GC28:GN28)</f>
        <v>446902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>
        <v>13778</v>
      </c>
      <c r="GM29" s="49"/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>
        <v>37737</v>
      </c>
      <c r="GM30" s="50"/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>
        <v>115101</v>
      </c>
      <c r="GM31" s="47"/>
      <c r="GN31" s="47"/>
      <c r="GO31" s="47">
        <f>+SUM(GC31:GN31)</f>
        <v>945276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>
        <v>47813</v>
      </c>
      <c r="GM32" s="49"/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>
        <v>67288</v>
      </c>
      <c r="GM33" s="50"/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>
        <v>216044</v>
      </c>
      <c r="GM34" s="52"/>
      <c r="GN34" s="52"/>
      <c r="GO34" s="52">
        <f>+SUM(GC34:GN34)</f>
        <v>1802487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>
        <v>72161</v>
      </c>
      <c r="GM35" s="56"/>
      <c r="GN35" s="56"/>
      <c r="GO35" s="56">
        <f>+SUM(GC35:GN35)</f>
        <v>604200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>
        <v>143883</v>
      </c>
      <c r="GM36" s="56"/>
      <c r="GN36" s="56"/>
      <c r="GO36" s="56">
        <f>+SUM(GC36:GN36)</f>
        <v>1198287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>
        <v>1728638.7999999998</v>
      </c>
      <c r="GM42" s="52"/>
      <c r="GN42" s="52"/>
      <c r="GO42" s="52">
        <f>+SUM(GC42:GN42)</f>
        <v>14490575.300000001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>
        <v>555396</v>
      </c>
      <c r="GM43" s="56"/>
      <c r="GN43" s="56"/>
      <c r="GO43" s="56">
        <f>+SUM(GC43:GN43)</f>
        <v>4686588.7000000011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>
        <v>1173242.7999999998</v>
      </c>
      <c r="GM44" s="56"/>
      <c r="GN44" s="56"/>
      <c r="GO44" s="56">
        <f>+SUM(GC44:GN44)</f>
        <v>9803986.6000000015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  <mergeCell ref="GC6:GN6"/>
    <mergeCell ref="GO6:GO7"/>
    <mergeCell ref="GC23:GN23"/>
    <mergeCell ref="GO23:GO24"/>
    <mergeCell ref="GC40:GN40"/>
    <mergeCell ref="GO40:G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E4" activePane="bottomRight" state="frozen"/>
      <selection pane="topRight" activeCell="C1" sqref="C1"/>
      <selection pane="bottomLeft" activeCell="A4" sqref="A4"/>
      <selection pane="bottomRight" activeCell="IL56" sqref="IL56:IL5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3.109375" style="2" customWidth="1"/>
    <col min="245" max="245" width="13.5546875" style="2" bestFit="1" customWidth="1"/>
    <col min="246" max="246" width="13.33203125" style="2" customWidth="1"/>
    <col min="247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78" t="s">
        <v>161</v>
      </c>
      <c r="B2" s="179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80" t="s">
        <v>39</v>
      </c>
      <c r="C6" s="187">
        <v>2007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>
        <v>0</v>
      </c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>
        <v>0</v>
      </c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>
        <v>0</v>
      </c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>
        <v>56844</v>
      </c>
      <c r="IM11" s="47"/>
      <c r="IN11" s="47"/>
      <c r="IO11" s="47">
        <f>+SUM(IC11:IN11)</f>
        <v>550226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>
        <v>37503</v>
      </c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>
        <v>19341</v>
      </c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>
        <v>102362</v>
      </c>
      <c r="IM14" s="47"/>
      <c r="IN14" s="47"/>
      <c r="IO14" s="47">
        <f>+SUM(IC14:IN14)</f>
        <v>1074930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>
        <v>48112</v>
      </c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>
        <v>54250</v>
      </c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>
        <v>34757</v>
      </c>
      <c r="IM17" s="47"/>
      <c r="IN17" s="47"/>
      <c r="IO17" s="47">
        <f>+SUM(IC17:IN17)</f>
        <v>353836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>
        <v>17340</v>
      </c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>
        <v>17417</v>
      </c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>
        <v>162614</v>
      </c>
      <c r="IM20" s="47"/>
      <c r="IN20" s="47"/>
      <c r="IO20" s="47">
        <f>+SUM(IC20:IN20)</f>
        <v>1476898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>
        <v>78407</v>
      </c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>
        <v>84207</v>
      </c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>
        <v>64035</v>
      </c>
      <c r="IM23" s="47"/>
      <c r="IN23" s="47"/>
      <c r="IO23" s="47">
        <f>+SUM(IC23:IN23)</f>
        <v>703495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>
        <v>34212</v>
      </c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>
        <v>29823</v>
      </c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>
        <v>322020</v>
      </c>
      <c r="IM26" s="47"/>
      <c r="IN26" s="47"/>
      <c r="IO26" s="47">
        <f>+SUM(IC26:IN26)</f>
        <v>2962976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>
        <v>160486</v>
      </c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>
        <v>161534</v>
      </c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>
        <v>742632</v>
      </c>
      <c r="IM29" s="84"/>
      <c r="IN29" s="84"/>
      <c r="IO29" s="84">
        <f>+SUM(IC29:IN29)</f>
        <v>7122361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>
        <v>376060</v>
      </c>
      <c r="IM30" s="125"/>
      <c r="IN30" s="125"/>
      <c r="IO30" s="125">
        <f>+SUM(IC30:IN30)</f>
        <v>3988055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>
        <v>366572</v>
      </c>
      <c r="IM31" s="125"/>
      <c r="IN31" s="125"/>
      <c r="IO31" s="125">
        <f>+SUM(IC31:IN31)</f>
        <v>3134306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80" t="s">
        <v>39</v>
      </c>
      <c r="C35" s="187">
        <v>2007</v>
      </c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81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>
        <v>0</v>
      </c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>
        <v>0</v>
      </c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>
        <v>0</v>
      </c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>
        <v>128027</v>
      </c>
      <c r="IM40" s="47"/>
      <c r="IN40" s="47"/>
      <c r="IO40" s="47">
        <f>+SUM(IC40:IN40)</f>
        <v>1142322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>
        <v>37503</v>
      </c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>
        <v>90524</v>
      </c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>
        <v>335408</v>
      </c>
      <c r="IM43" s="47"/>
      <c r="IN43" s="47"/>
      <c r="IO43" s="47">
        <f>+SUM(IC43:IN43)</f>
        <v>2961546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>
        <v>48112</v>
      </c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>
        <v>287296</v>
      </c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>
        <v>90897</v>
      </c>
      <c r="IM46" s="47"/>
      <c r="IN46" s="47"/>
      <c r="IO46" s="47">
        <f>+SUM(IC46:IN46)</f>
        <v>910471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>
        <v>17340</v>
      </c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>
        <v>73557</v>
      </c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>
        <v>448956</v>
      </c>
      <c r="IM49" s="47"/>
      <c r="IN49" s="47"/>
      <c r="IO49" s="47">
        <f>+SUM(IC49:IN49)</f>
        <v>3824135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>
        <v>78407</v>
      </c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>
        <v>370549</v>
      </c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>
        <v>160746</v>
      </c>
      <c r="IM52" s="47"/>
      <c r="IN52" s="47"/>
      <c r="IO52" s="47">
        <f>+SUM(IC52:IN52)</f>
        <v>1684489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>
        <v>34212</v>
      </c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>
        <v>126534</v>
      </c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>
        <v>818240</v>
      </c>
      <c r="IM55" s="47"/>
      <c r="IN55" s="47"/>
      <c r="IO55" s="47">
        <f>+SUM(IC55:IN55)</f>
        <v>7216765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>
        <v>160486</v>
      </c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>
        <v>657754</v>
      </c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>
        <v>1982274</v>
      </c>
      <c r="IM58" s="84"/>
      <c r="IN58" s="84"/>
      <c r="IO58" s="84">
        <f>+SUM(IC58:IN58)</f>
        <v>17739728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>
        <v>376060</v>
      </c>
      <c r="IM59" s="125"/>
      <c r="IN59" s="125"/>
      <c r="IO59" s="125">
        <f>+SUM(IC59:IN59)</f>
        <v>3988055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>
        <v>1606214</v>
      </c>
      <c r="IM60" s="125"/>
      <c r="IN60" s="125"/>
      <c r="IO60" s="125">
        <f>+SUM(IC60:IN60)</f>
        <v>13751673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7">
        <v>2007</v>
      </c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72" t="s">
        <v>110</v>
      </c>
      <c r="P64" s="186">
        <v>2008</v>
      </c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72" t="s">
        <v>111</v>
      </c>
      <c r="AC64" s="186">
        <v>2009</v>
      </c>
      <c r="AD64" s="186"/>
      <c r="AE64" s="186"/>
      <c r="AF64" s="186"/>
      <c r="AG64" s="186"/>
      <c r="AH64" s="186"/>
      <c r="AI64" s="186"/>
      <c r="AJ64" s="186"/>
      <c r="AK64" s="186"/>
      <c r="AL64" s="186"/>
      <c r="AM64" s="186"/>
      <c r="AN64" s="186"/>
      <c r="AO64" s="172" t="s">
        <v>91</v>
      </c>
      <c r="AP64" s="186">
        <v>2010</v>
      </c>
      <c r="AQ64" s="186"/>
      <c r="AR64" s="186"/>
      <c r="AS64" s="186"/>
      <c r="AT64" s="186"/>
      <c r="AU64" s="186"/>
      <c r="AV64" s="186"/>
      <c r="AW64" s="186"/>
      <c r="AX64" s="186"/>
      <c r="AY64" s="186"/>
      <c r="AZ64" s="186"/>
      <c r="BA64" s="186"/>
      <c r="BB64" s="172" t="s">
        <v>80</v>
      </c>
      <c r="BC64" s="186">
        <v>2011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72" t="s">
        <v>81</v>
      </c>
      <c r="BP64" s="186">
        <v>2012</v>
      </c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72" t="s">
        <v>82</v>
      </c>
      <c r="CC64" s="186">
        <v>2013</v>
      </c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72" t="s">
        <v>40</v>
      </c>
      <c r="CP64" s="186">
        <v>2014</v>
      </c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72" t="s">
        <v>41</v>
      </c>
      <c r="DC64" s="186">
        <v>2015</v>
      </c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  <c r="DO64" s="172" t="s">
        <v>42</v>
      </c>
      <c r="DP64" s="186">
        <v>2016</v>
      </c>
      <c r="DQ64" s="186"/>
      <c r="DR64" s="186"/>
      <c r="DS64" s="186"/>
      <c r="DT64" s="186"/>
      <c r="DU64" s="186"/>
      <c r="DV64" s="186"/>
      <c r="DW64" s="186"/>
      <c r="DX64" s="186"/>
      <c r="DY64" s="186"/>
      <c r="DZ64" s="186"/>
      <c r="EA64" s="186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>
        <v>8021922.6999999993</v>
      </c>
      <c r="IM66" s="84"/>
      <c r="IN66" s="84"/>
      <c r="IO66" s="84">
        <f>+SUM(IC66:IN66)</f>
        <v>72135022.599999994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>
        <v>1696045.6</v>
      </c>
      <c r="IM67" s="125"/>
      <c r="IN67" s="125"/>
      <c r="IO67" s="125">
        <f>+SUM(IC67:IN67)</f>
        <v>17994963.600000001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>
        <v>6325877.0999999996</v>
      </c>
      <c r="IM68" s="125"/>
      <c r="IN68" s="125"/>
      <c r="IO68" s="125">
        <f>+SUM(IC68:IN68)</f>
        <v>54140059.000000007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4" activePane="bottomRight" state="frozen"/>
      <selection pane="topRight" activeCell="C1" sqref="C1"/>
      <selection pane="bottomLeft" activeCell="A4" sqref="A4"/>
      <selection pane="bottomRight" activeCell="CW31" sqref="CW31:CW32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78" t="s">
        <v>170</v>
      </c>
      <c r="B2" s="179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80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81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>
        <v>27151</v>
      </c>
      <c r="CX8" s="47"/>
      <c r="CY8" s="47"/>
      <c r="CZ8" s="47">
        <f t="shared" ref="CZ8:CZ13" si="9">+SUM(CN8:CY8)</f>
        <v>231087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>
        <v>24321</v>
      </c>
      <c r="CX9" s="49"/>
      <c r="CY9" s="49"/>
      <c r="CZ9" s="47">
        <f t="shared" si="9"/>
        <v>210526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>
        <v>2830</v>
      </c>
      <c r="CX10" s="50"/>
      <c r="CY10" s="50"/>
      <c r="CZ10" s="47">
        <f t="shared" si="9"/>
        <v>20561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>
        <v>27151</v>
      </c>
      <c r="CX11" s="139"/>
      <c r="CY11" s="139"/>
      <c r="CZ11" s="84">
        <f t="shared" si="9"/>
        <v>231087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>
        <v>24321</v>
      </c>
      <c r="CX12" s="50"/>
      <c r="CY12" s="50"/>
      <c r="CZ12" s="47">
        <f t="shared" si="9"/>
        <v>210526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>
        <v>2830</v>
      </c>
      <c r="CX13" s="47"/>
      <c r="CY13" s="47"/>
      <c r="CZ13" s="47">
        <f t="shared" si="9"/>
        <v>20561</v>
      </c>
    </row>
    <row r="16" spans="1:104" x14ac:dyDescent="0.25">
      <c r="B16" s="5" t="s">
        <v>71</v>
      </c>
    </row>
    <row r="17" spans="2:104" ht="15" customHeight="1" x14ac:dyDescent="0.25">
      <c r="B17" s="180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81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>
        <v>30439</v>
      </c>
      <c r="CX19" s="47"/>
      <c r="CY19" s="47"/>
      <c r="CZ19" s="47">
        <f t="shared" ref="CZ19:CZ24" si="30">+SUM(CN19:CY19)</f>
        <v>255166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>
        <v>24321</v>
      </c>
      <c r="CX20" s="49"/>
      <c r="CY20" s="49"/>
      <c r="CZ20" s="47">
        <f t="shared" si="30"/>
        <v>210526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>
        <v>6118</v>
      </c>
      <c r="CX21" s="50"/>
      <c r="CY21" s="50"/>
      <c r="CZ21" s="47">
        <f t="shared" si="30"/>
        <v>44640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>
        <v>30439</v>
      </c>
      <c r="CX22" s="139"/>
      <c r="CY22" s="139"/>
      <c r="CZ22" s="84">
        <f t="shared" si="30"/>
        <v>255166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>
        <v>24321</v>
      </c>
      <c r="CX23" s="50"/>
      <c r="CY23" s="50"/>
      <c r="CZ23" s="47">
        <f t="shared" si="30"/>
        <v>210526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>
        <v>6118</v>
      </c>
      <c r="CX24" s="47"/>
      <c r="CY24" s="47"/>
      <c r="CZ24" s="47">
        <f t="shared" si="30"/>
        <v>44640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>
        <v>91317</v>
      </c>
      <c r="CX30" s="84"/>
      <c r="CY30" s="84"/>
      <c r="CZ30" s="84">
        <f>+SUM(CN30:CY30)</f>
        <v>765498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>
        <v>72963</v>
      </c>
      <c r="CX31" s="80"/>
      <c r="CY31" s="80"/>
      <c r="CZ31" s="47">
        <f>+SUM(CN31:CY31)</f>
        <v>631578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>
        <v>18354</v>
      </c>
      <c r="CX32" s="82"/>
      <c r="CY32" s="82"/>
      <c r="CZ32" s="47">
        <f>+SUM(CN32:CY32)</f>
        <v>133920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  <mergeCell ref="CN6:CY6"/>
    <mergeCell ref="CZ6:CZ7"/>
    <mergeCell ref="CN17:CY17"/>
    <mergeCell ref="CZ17:CZ18"/>
    <mergeCell ref="CN28:CY28"/>
    <mergeCell ref="CZ28:C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tabSelected="1" zoomScale="70" zoomScaleNormal="80" workbookViewId="0">
      <pane xSplit="2" ySplit="3" topLeftCell="CE4" activePane="bottomRight" state="frozen"/>
      <selection pane="topRight" activeCell="C1" sqref="C1"/>
      <selection pane="bottomLeft" activeCell="A4" sqref="A4"/>
      <selection pane="bottomRight" activeCell="CL31" sqref="CL31:CL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3">
      <c r="A2" s="178" t="s">
        <v>173</v>
      </c>
      <c r="B2" s="179"/>
      <c r="CJ2"/>
      <c r="CK2"/>
    </row>
    <row r="3" spans="1:93" ht="14.4" x14ac:dyDescent="0.3">
      <c r="A3" s="39" t="s">
        <v>174</v>
      </c>
      <c r="CJ3"/>
      <c r="CK3"/>
    </row>
    <row r="5" spans="1:93" x14ac:dyDescent="0.25">
      <c r="B5" s="5" t="s">
        <v>38</v>
      </c>
    </row>
    <row r="6" spans="1:93" ht="15" customHeight="1" x14ac:dyDescent="0.25">
      <c r="B6" s="180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>
        <v>64019</v>
      </c>
      <c r="CM8" s="47"/>
      <c r="CN8" s="47"/>
      <c r="CO8" s="84">
        <f t="shared" ref="CO8:CO13" si="6">+SUM(CC8:CN8)</f>
        <v>626570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>
        <v>55148</v>
      </c>
      <c r="CM9" s="49"/>
      <c r="CN9" s="49"/>
      <c r="CO9" s="47">
        <f t="shared" si="6"/>
        <v>544256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>
        <v>8871</v>
      </c>
      <c r="CM10" s="50"/>
      <c r="CN10" s="50"/>
      <c r="CO10" s="47">
        <f t="shared" si="6"/>
        <v>82314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>
        <v>64019</v>
      </c>
      <c r="CM11" s="139"/>
      <c r="CN11" s="139"/>
      <c r="CO11" s="84">
        <f t="shared" si="6"/>
        <v>619893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>
        <v>55148</v>
      </c>
      <c r="CM12" s="50"/>
      <c r="CN12" s="50"/>
      <c r="CO12" s="47">
        <f t="shared" si="6"/>
        <v>544256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>
        <v>8871</v>
      </c>
      <c r="CM13" s="50"/>
      <c r="CN13" s="50"/>
      <c r="CO13" s="47">
        <f t="shared" si="6"/>
        <v>82314</v>
      </c>
    </row>
    <row r="16" spans="1:93" x14ac:dyDescent="0.25">
      <c r="B16" s="5" t="s">
        <v>71</v>
      </c>
    </row>
    <row r="17" spans="2:93" ht="15" customHeight="1" x14ac:dyDescent="0.25">
      <c r="B17" s="180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81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>
        <v>79695</v>
      </c>
      <c r="CM19" s="47"/>
      <c r="CN19" s="47"/>
      <c r="CO19" s="84">
        <f t="shared" ref="CO19:CO24" si="20">+SUM(CC19:CN19)</f>
        <v>780363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>
        <v>55148</v>
      </c>
      <c r="CM20" s="49"/>
      <c r="CN20" s="49"/>
      <c r="CO20" s="47">
        <f t="shared" si="20"/>
        <v>544256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>
        <v>24547</v>
      </c>
      <c r="CM21" s="50"/>
      <c r="CN21" s="50"/>
      <c r="CO21" s="47">
        <f t="shared" si="20"/>
        <v>236107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>
        <v>79695</v>
      </c>
      <c r="CM22" s="139"/>
      <c r="CN22" s="139"/>
      <c r="CO22" s="84">
        <f t="shared" si="20"/>
        <v>780363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>
        <v>55148</v>
      </c>
      <c r="CM23" s="50"/>
      <c r="CN23" s="50"/>
      <c r="CO23" s="47">
        <f t="shared" si="20"/>
        <v>544256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>
        <v>24547</v>
      </c>
      <c r="CM24" s="50"/>
      <c r="CN24" s="50"/>
      <c r="CO24" s="47">
        <f t="shared" si="20"/>
        <v>236107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>
        <v>231448.5</v>
      </c>
      <c r="CM30" s="84"/>
      <c r="CN30" s="84"/>
      <c r="CO30" s="84">
        <f>+SUM(CC30:CN30)</f>
        <v>2273119.5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>
        <v>157807.5</v>
      </c>
      <c r="CM31" s="49"/>
      <c r="CN31" s="49"/>
      <c r="CO31" s="47">
        <f>+SUM(CC31:CN31)</f>
        <v>1564798.5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>
        <v>73641</v>
      </c>
      <c r="CM32" s="50"/>
      <c r="CN32" s="50"/>
      <c r="CO32" s="47">
        <f>+SUM(CC32:CN32)</f>
        <v>708321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CC6:CN6"/>
    <mergeCell ref="CO6:CO7"/>
    <mergeCell ref="CC17:CN17"/>
    <mergeCell ref="CO17:CO18"/>
    <mergeCell ref="CC28:CN28"/>
    <mergeCell ref="CO28:CO29"/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80" zoomScaleNormal="80" workbookViewId="0">
      <pane xSplit="2" ySplit="3" topLeftCell="FK4" activePane="bottomRight" state="frozen"/>
      <selection pane="topRight" activeCell="DK48" sqref="DK48:DK50"/>
      <selection pane="bottomLeft" activeCell="DK48" sqref="DK48:DK50"/>
      <selection pane="bottomRight" activeCell="FL38" sqref="FL38:FL3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7" t="s">
        <v>0</v>
      </c>
      <c r="B1" s="177"/>
    </row>
    <row r="2" spans="1:171" ht="30" customHeight="1" x14ac:dyDescent="0.25">
      <c r="A2" s="178" t="s">
        <v>36</v>
      </c>
      <c r="B2" s="179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80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80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80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80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80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1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1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1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1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>
        <v>114981</v>
      </c>
      <c r="FM8" s="47"/>
      <c r="FN8" s="47"/>
      <c r="FO8" s="47">
        <f>+SUM(FC8:FN8)</f>
        <v>1136592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>
        <v>57284</v>
      </c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>
        <v>57697</v>
      </c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>
        <v>52543</v>
      </c>
      <c r="FM11" s="47"/>
      <c r="FN11" s="47"/>
      <c r="FO11" s="47">
        <f>+SUM(FC11:FN11)</f>
        <v>539267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>
        <v>35316</v>
      </c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>
        <v>17227</v>
      </c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>
        <v>60414</v>
      </c>
      <c r="FM14" s="47"/>
      <c r="FN14" s="47"/>
      <c r="FO14" s="47">
        <f>+SUM(FC14:FN14)</f>
        <v>613493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>
        <v>40865</v>
      </c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>
        <v>19549</v>
      </c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>
        <v>75529</v>
      </c>
      <c r="FM17" s="47"/>
      <c r="FN17" s="47"/>
      <c r="FO17" s="47">
        <f>+SUM(FC17:FN17)</f>
        <v>723156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>
        <v>61267</v>
      </c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>
        <v>14262</v>
      </c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>
        <v>303467</v>
      </c>
      <c r="FM20" s="52"/>
      <c r="FN20" s="52"/>
      <c r="FO20" s="52">
        <f>+SUM(FC20:FN20)</f>
        <v>3012508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>
        <v>194732</v>
      </c>
      <c r="FM21" s="53"/>
      <c r="FN21" s="53"/>
      <c r="FO21" s="53">
        <f>+SUM(FC21:FN21)</f>
        <v>1961953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>
        <v>108735</v>
      </c>
      <c r="FM22" s="53"/>
      <c r="FN22" s="53"/>
      <c r="FO22" s="53">
        <f>+SUM(FC22:FN22)</f>
        <v>1050555</v>
      </c>
    </row>
    <row r="25" spans="2:171" x14ac:dyDescent="0.25">
      <c r="B25" s="5" t="s">
        <v>71</v>
      </c>
    </row>
    <row r="26" spans="2:171" ht="15" customHeight="1" x14ac:dyDescent="0.25">
      <c r="B26" s="180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80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80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80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80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81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1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1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1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1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>
        <v>315488</v>
      </c>
      <c r="FM28" s="47"/>
      <c r="FN28" s="47"/>
      <c r="FO28" s="47">
        <f>+SUM(FC28:FN28)</f>
        <v>2889214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>
        <v>57284</v>
      </c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>
        <v>258204</v>
      </c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>
        <v>109749</v>
      </c>
      <c r="FM31" s="47"/>
      <c r="FN31" s="47"/>
      <c r="FO31" s="47">
        <f>+SUM(FC31:FN31)</f>
        <v>1221436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>
        <v>35316</v>
      </c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>
        <v>74433</v>
      </c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>
        <v>122662</v>
      </c>
      <c r="FM34" s="47"/>
      <c r="FN34" s="47"/>
      <c r="FO34" s="47">
        <f>+SUM(FC34:FN34)</f>
        <v>1342305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>
        <v>40865</v>
      </c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>
        <v>81797</v>
      </c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>
        <v>114565</v>
      </c>
      <c r="FM37" s="47"/>
      <c r="FN37" s="47"/>
      <c r="FO37" s="47">
        <f>+SUM(FC37:FN37)</f>
        <v>1048161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>
        <v>61267</v>
      </c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>
        <v>53298</v>
      </c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>
        <v>662464</v>
      </c>
      <c r="FM40" s="52"/>
      <c r="FN40" s="52"/>
      <c r="FO40" s="52">
        <f>+SUM(FC40:FN40)</f>
        <v>6537800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>
        <v>194732</v>
      </c>
      <c r="FM41" s="53"/>
      <c r="FN41" s="53"/>
      <c r="FO41" s="53">
        <f>+SUM(FC41:FN41)</f>
        <v>1961953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>
        <v>467732</v>
      </c>
      <c r="FM42" s="53"/>
      <c r="FN42" s="53"/>
      <c r="FO42" s="53">
        <f>+SUM(FC42:FN42)</f>
        <v>4575847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80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80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80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80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1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1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1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1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>
        <v>5197552.5</v>
      </c>
      <c r="FM48" s="58"/>
      <c r="FN48" s="58"/>
      <c r="FO48" s="58">
        <f>+SUM(FC48:FN48)</f>
        <v>51254031.399999991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>
        <v>1518909.5999999999</v>
      </c>
      <c r="FM49" s="64"/>
      <c r="FN49" s="64"/>
      <c r="FO49" s="61">
        <f>+SUM(FC49:FN49)</f>
        <v>15289256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>
        <v>3678642.9</v>
      </c>
      <c r="FM50" s="64"/>
      <c r="FN50" s="64"/>
      <c r="FO50" s="61">
        <f>+SUM(FC50:FN50)</f>
        <v>35964775.399999999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FC6:FN6"/>
    <mergeCell ref="FO6:FO7"/>
    <mergeCell ref="FC26:FN26"/>
    <mergeCell ref="FO26:FO27"/>
    <mergeCell ref="FC46:FN46"/>
    <mergeCell ref="FO46:FO47"/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Q4" activePane="bottomRight" state="frozen"/>
      <selection pane="topRight" activeCell="C1" sqref="C1"/>
      <selection pane="bottomLeft" activeCell="A4" sqref="A4"/>
      <selection pane="bottomRight" activeCell="GY31" sqref="GY31:GY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7" t="s">
        <v>0</v>
      </c>
      <c r="B1" s="177"/>
    </row>
    <row r="2" spans="1:210" ht="30" customHeight="1" x14ac:dyDescent="0.3">
      <c r="A2" s="178" t="s">
        <v>78</v>
      </c>
      <c r="B2" s="179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80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>
        <v>20843</v>
      </c>
      <c r="GZ8" s="72"/>
      <c r="HA8" s="72"/>
      <c r="HB8" s="72">
        <f>+SUM(GP8:HA8)</f>
        <v>171570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>
        <v>16345</v>
      </c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>
        <v>4498</v>
      </c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>
        <v>20843</v>
      </c>
      <c r="GZ11" s="74"/>
      <c r="HA11" s="74"/>
      <c r="HB11" s="74">
        <f>+SUM(GP11:HA11)</f>
        <v>171570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>
        <v>16345</v>
      </c>
      <c r="GZ12" s="72"/>
      <c r="HA12" s="72"/>
      <c r="HB12" s="72">
        <f>+SUM(GP12:HA12)</f>
        <v>143186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>
        <v>4498</v>
      </c>
      <c r="GZ13" s="72"/>
      <c r="HA13" s="72"/>
      <c r="HB13" s="72">
        <f>+SUM(GP13:HA13)</f>
        <v>28384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80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81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>
        <v>28087</v>
      </c>
      <c r="GZ19" s="72"/>
      <c r="HA19" s="72"/>
      <c r="HB19" s="72">
        <f>+SUM(GP19:HA19)</f>
        <v>212695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>
        <v>16345</v>
      </c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>
        <v>11742</v>
      </c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>
        <v>28087</v>
      </c>
      <c r="GZ22" s="74"/>
      <c r="HA22" s="74"/>
      <c r="HB22" s="74">
        <f>+SUM(GP22:HA22)</f>
        <v>212695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>
        <v>16345</v>
      </c>
      <c r="GZ23" s="72"/>
      <c r="HA23" s="72"/>
      <c r="HB23" s="72">
        <f>+SUM(GP23:HA23)</f>
        <v>143186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>
        <v>11742</v>
      </c>
      <c r="GZ24" s="72"/>
      <c r="HA24" s="72"/>
      <c r="HB24" s="72">
        <f>+SUM(GP24:HA24)</f>
        <v>69509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>
        <v>92687.099999999977</v>
      </c>
      <c r="GZ30" s="75"/>
      <c r="HA30" s="75"/>
      <c r="HB30" s="74">
        <f>+SUM(GP30:HA30)</f>
        <v>698186.50000000012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>
        <v>53938.499999999993</v>
      </c>
      <c r="GZ31" s="72"/>
      <c r="HA31" s="72"/>
      <c r="HB31" s="72">
        <f>+SUM(GP31:HA31)</f>
        <v>469919.1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>
        <v>38748.599999999984</v>
      </c>
      <c r="GZ32" s="72"/>
      <c r="HA32" s="72"/>
      <c r="HB32" s="72">
        <f>+SUM(GP32:HA32)</f>
        <v>228267.4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GP6:HA6"/>
    <mergeCell ref="HB6:HB7"/>
    <mergeCell ref="GP17:HA17"/>
    <mergeCell ref="HB17:HB18"/>
    <mergeCell ref="GP28:HA28"/>
    <mergeCell ref="HB28:HB29"/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4" activePane="bottomRight" state="frozen"/>
      <selection pane="topRight" activeCell="C1" sqref="C1"/>
      <selection pane="bottomLeft" activeCell="A4" sqref="A4"/>
      <selection pane="bottomRight" activeCell="EY26" sqref="EY26:EY27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7" t="s">
        <v>0</v>
      </c>
      <c r="B1" s="177"/>
      <c r="CY1" s="2" t="s">
        <v>84</v>
      </c>
    </row>
    <row r="2" spans="1:158" ht="30" customHeight="1" x14ac:dyDescent="0.25">
      <c r="A2" s="178" t="s">
        <v>85</v>
      </c>
      <c r="B2" s="179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80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>
        <v>80164</v>
      </c>
      <c r="EZ8" s="47"/>
      <c r="FA8" s="47"/>
      <c r="FB8" s="78">
        <f>+SUM(EP8:FA8)</f>
        <v>834986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>
        <v>52430</v>
      </c>
      <c r="EZ9" s="49"/>
      <c r="FA9" s="49"/>
      <c r="FB9" s="78">
        <f t="shared" ref="FB9:FB16" si="13">+SUM(EP9:FA9)</f>
        <v>526768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>
        <v>27734</v>
      </c>
      <c r="EZ10" s="50"/>
      <c r="FA10" s="50"/>
      <c r="FB10" s="78">
        <f t="shared" si="13"/>
        <v>308218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>
        <v>159314</v>
      </c>
      <c r="EZ11" s="47"/>
      <c r="FA11" s="47"/>
      <c r="FB11" s="78">
        <f t="shared" si="13"/>
        <v>1507266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>
        <v>113286</v>
      </c>
      <c r="EZ12" s="49"/>
      <c r="FA12" s="49"/>
      <c r="FB12" s="78">
        <f t="shared" si="13"/>
        <v>1105254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>
        <v>46028</v>
      </c>
      <c r="EZ13" s="50"/>
      <c r="FA13" s="50"/>
      <c r="FB13" s="78">
        <f t="shared" si="13"/>
        <v>402012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>
        <v>239478</v>
      </c>
      <c r="EZ14" s="84"/>
      <c r="FA14" s="84"/>
      <c r="FB14" s="85">
        <f t="shared" si="13"/>
        <v>2342252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>
        <v>165716</v>
      </c>
      <c r="EZ15" s="87"/>
      <c r="FA15" s="87"/>
      <c r="FB15" s="53">
        <f t="shared" si="13"/>
        <v>1632022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>
        <v>73762</v>
      </c>
      <c r="EZ16" s="87"/>
      <c r="FA16" s="87"/>
      <c r="FB16" s="53">
        <f t="shared" si="13"/>
        <v>710230</v>
      </c>
    </row>
    <row r="19" spans="2:158" x14ac:dyDescent="0.25">
      <c r="B19" s="5" t="s">
        <v>71</v>
      </c>
    </row>
    <row r="20" spans="2:158" ht="15" customHeight="1" x14ac:dyDescent="0.25">
      <c r="B20" s="180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81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>
        <v>171446</v>
      </c>
      <c r="EZ22" s="47"/>
      <c r="FA22" s="47"/>
      <c r="FB22" s="78">
        <f>+SUM(EP22:FA22)</f>
        <v>1931318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>
        <v>52430</v>
      </c>
      <c r="EZ23" s="49"/>
      <c r="FA23" s="49"/>
      <c r="FB23" s="78">
        <f t="shared" ref="FB23:FB30" si="52">+SUM(EP23:FA23)</f>
        <v>526768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>
        <v>119016</v>
      </c>
      <c r="EZ24" s="50"/>
      <c r="FA24" s="50"/>
      <c r="FB24" s="78">
        <f t="shared" si="52"/>
        <v>1404550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>
        <v>246688</v>
      </c>
      <c r="EZ25" s="47"/>
      <c r="FA25" s="47"/>
      <c r="FB25" s="78">
        <f t="shared" si="52"/>
        <v>2245154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>
        <v>113286</v>
      </c>
      <c r="EZ26" s="49"/>
      <c r="FA26" s="49"/>
      <c r="FB26" s="78">
        <f t="shared" si="52"/>
        <v>1105254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>
        <v>133402</v>
      </c>
      <c r="EZ27" s="50"/>
      <c r="FA27" s="50"/>
      <c r="FB27" s="78">
        <f t="shared" si="52"/>
        <v>1139900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>
        <v>418134</v>
      </c>
      <c r="EZ28" s="84"/>
      <c r="FA28" s="84"/>
      <c r="FB28" s="85">
        <f t="shared" si="52"/>
        <v>4176472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>
        <v>165716</v>
      </c>
      <c r="EZ29" s="87"/>
      <c r="FA29" s="87"/>
      <c r="FB29" s="53">
        <f t="shared" si="52"/>
        <v>1632022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>
        <v>252418</v>
      </c>
      <c r="EZ30" s="87"/>
      <c r="FA30" s="87"/>
      <c r="FB30" s="53">
        <f t="shared" si="52"/>
        <v>2544450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>
        <v>1555387.6</v>
      </c>
      <c r="EZ36" s="89"/>
      <c r="FA36" s="89"/>
      <c r="FB36" s="85">
        <f>+SUM(EP36:FA36)</f>
        <v>15581784.799999999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>
        <v>594109.19999999995</v>
      </c>
      <c r="EZ37" s="90"/>
      <c r="FA37" s="90"/>
      <c r="FB37" s="53">
        <f>+SUM(EP37:FA37)</f>
        <v>5891228.0999999996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>
        <v>961278.40000000014</v>
      </c>
      <c r="EZ38" s="90"/>
      <c r="FA38" s="90"/>
      <c r="FB38" s="53">
        <f>+SUM(EP38:FA38)</f>
        <v>9690556.7000000011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EP6:FA6"/>
    <mergeCell ref="FB6:FB7"/>
    <mergeCell ref="EP20:FA20"/>
    <mergeCell ref="FB20:FB21"/>
    <mergeCell ref="EP34:FA34"/>
    <mergeCell ref="FB34:FB35"/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J4" activePane="bottomRight" state="frozen"/>
      <selection pane="topRight" activeCell="DK48" sqref="DK48:DK50"/>
      <selection pane="bottomLeft" activeCell="DK48" sqref="DK48:DK50"/>
      <selection pane="bottomRight" activeCell="HL44" sqref="HL44:HL4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7" t="s">
        <v>0</v>
      </c>
      <c r="B1" s="177"/>
    </row>
    <row r="2" spans="1:223" ht="30" customHeight="1" x14ac:dyDescent="0.25">
      <c r="A2" s="178" t="s">
        <v>89</v>
      </c>
      <c r="B2" s="179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80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147">
        <v>369938</v>
      </c>
      <c r="HL8" s="147">
        <v>390055</v>
      </c>
      <c r="HM8" s="92"/>
      <c r="HN8" s="92"/>
      <c r="HO8" s="93">
        <f>+SUM(HC8:HN8)</f>
        <v>3818601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92">
        <v>227882</v>
      </c>
      <c r="HL9" s="92">
        <v>242583</v>
      </c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92">
        <v>142056</v>
      </c>
      <c r="HL10" s="92">
        <v>147472</v>
      </c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147">
        <v>181447</v>
      </c>
      <c r="HL11" s="147">
        <v>194318</v>
      </c>
      <c r="HM11" s="92"/>
      <c r="HN11" s="92"/>
      <c r="HO11" s="93">
        <f>+SUM(HC11:HN11)</f>
        <v>1920432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92">
        <v>91227</v>
      </c>
      <c r="HL12" s="92">
        <v>99997</v>
      </c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92">
        <v>90220</v>
      </c>
      <c r="HL13" s="92">
        <v>94321</v>
      </c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147">
        <v>118764</v>
      </c>
      <c r="HL14" s="147">
        <v>124848</v>
      </c>
      <c r="HM14" s="92"/>
      <c r="HN14" s="92"/>
      <c r="HO14" s="93">
        <f>+SUM(HC14:HN14)</f>
        <v>1118470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92">
        <v>47706</v>
      </c>
      <c r="HL15" s="92">
        <v>54054</v>
      </c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92">
        <v>71058</v>
      </c>
      <c r="HL16" s="92">
        <v>70794</v>
      </c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147">
        <v>107282</v>
      </c>
      <c r="HL17" s="147">
        <v>122382</v>
      </c>
      <c r="HM17" s="92"/>
      <c r="HN17" s="92"/>
      <c r="HO17" s="93">
        <f>+SUM(HC17:HN17)</f>
        <v>1085688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92">
        <v>39126</v>
      </c>
      <c r="HL18" s="92">
        <v>45734</v>
      </c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92">
        <v>68156</v>
      </c>
      <c r="HL19" s="92">
        <v>76648</v>
      </c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147">
        <v>273719</v>
      </c>
      <c r="HL20" s="147">
        <v>293937</v>
      </c>
      <c r="HM20" s="92"/>
      <c r="HN20" s="92"/>
      <c r="HO20" s="93">
        <f>+SUM(HC20:HN20)</f>
        <v>2647028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92">
        <v>185882</v>
      </c>
      <c r="HL21" s="92">
        <v>199372</v>
      </c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92">
        <v>87837</v>
      </c>
      <c r="HL22" s="92">
        <v>94565</v>
      </c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147">
        <v>1051150</v>
      </c>
      <c r="HL23" s="147">
        <v>1125540</v>
      </c>
      <c r="HM23" s="96"/>
      <c r="HN23" s="96"/>
      <c r="HO23" s="96">
        <f>+SUM(HC23:HN23)</f>
        <v>10590219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2">
        <v>591823</v>
      </c>
      <c r="HL24" s="92">
        <v>641740</v>
      </c>
      <c r="HM24" s="93"/>
      <c r="HN24" s="93"/>
      <c r="HO24" s="93">
        <f>+SUM(HC24:HN24)</f>
        <v>6208892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2">
        <v>459327</v>
      </c>
      <c r="HL25" s="92">
        <v>483800</v>
      </c>
      <c r="HM25" s="93"/>
      <c r="HN25" s="93"/>
      <c r="HO25" s="93">
        <f>+SUM(HC25:HN25)</f>
        <v>4381327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80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81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147">
        <v>791317</v>
      </c>
      <c r="HL31" s="147">
        <v>821953</v>
      </c>
      <c r="HM31" s="92"/>
      <c r="HN31" s="92"/>
      <c r="HO31" s="93">
        <f>+SUM(HC31:HN31)</f>
        <v>7915815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92">
        <v>227882</v>
      </c>
      <c r="HL32" s="92">
        <v>242583</v>
      </c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92">
        <v>563435</v>
      </c>
      <c r="HL33" s="92">
        <v>579370</v>
      </c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147">
        <v>462306</v>
      </c>
      <c r="HL34" s="147">
        <v>487727</v>
      </c>
      <c r="HM34" s="92"/>
      <c r="HN34" s="92"/>
      <c r="HO34" s="93">
        <f>+SUM(HC34:HN34)</f>
        <v>4743852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92">
        <v>91227</v>
      </c>
      <c r="HL35" s="92">
        <v>99997</v>
      </c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92">
        <v>371079</v>
      </c>
      <c r="HL36" s="92">
        <v>387730</v>
      </c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147">
        <v>324966</v>
      </c>
      <c r="HL37" s="147">
        <v>343468</v>
      </c>
      <c r="HM37" s="92"/>
      <c r="HN37" s="92"/>
      <c r="HO37" s="93">
        <f>+SUM(HC37:HN37)</f>
        <v>2947084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92">
        <v>47706</v>
      </c>
      <c r="HL38" s="92">
        <v>54054</v>
      </c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92">
        <v>277260</v>
      </c>
      <c r="HL39" s="92">
        <v>289414</v>
      </c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147">
        <v>351144</v>
      </c>
      <c r="HL40" s="147">
        <v>394110</v>
      </c>
      <c r="HM40" s="92"/>
      <c r="HN40" s="92"/>
      <c r="HO40" s="93">
        <f>+SUM(HC40:HN40)</f>
        <v>3341278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92">
        <v>39126</v>
      </c>
      <c r="HL41" s="92">
        <v>45734</v>
      </c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92">
        <v>312018</v>
      </c>
      <c r="HL42" s="92">
        <v>348376</v>
      </c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147">
        <v>490905</v>
      </c>
      <c r="HL43" s="147">
        <v>527653</v>
      </c>
      <c r="HM43" s="92"/>
      <c r="HN43" s="92"/>
      <c r="HO43" s="93">
        <f>+SUM(HC43:HN43)</f>
        <v>4697413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92">
        <v>185882</v>
      </c>
      <c r="HL44" s="92">
        <v>199372</v>
      </c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92">
        <v>305023</v>
      </c>
      <c r="HL45" s="92">
        <v>328281</v>
      </c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147">
        <v>2420638</v>
      </c>
      <c r="HL46" s="147">
        <v>2574911</v>
      </c>
      <c r="HM46" s="96"/>
      <c r="HN46" s="96"/>
      <c r="HO46" s="96">
        <f>+SUM(HC46:HN46)</f>
        <v>23645442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2">
        <v>591823</v>
      </c>
      <c r="HL47" s="92">
        <v>641740</v>
      </c>
      <c r="HM47" s="93"/>
      <c r="HN47" s="93"/>
      <c r="HO47" s="93">
        <f>+SUM(HC47:HN47)</f>
        <v>6208892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2">
        <v>1828815</v>
      </c>
      <c r="HL48" s="92">
        <v>1933171</v>
      </c>
      <c r="HM48" s="93"/>
      <c r="HN48" s="93"/>
      <c r="HO48" s="93">
        <f>+SUM(HC48:HN48)</f>
        <v>17436550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>
        <v>25084384.799999997</v>
      </c>
      <c r="HM54" s="102"/>
      <c r="HN54" s="102"/>
      <c r="HO54" s="96">
        <f>+SUM(HC54:HN54)</f>
        <v>231494253.39999986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>
        <v>6423857.1999999993</v>
      </c>
      <c r="HM55" s="104"/>
      <c r="HN55" s="104"/>
      <c r="HO55" s="93">
        <f>+SUM(HC55:HN55)</f>
        <v>62345142.999999896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>
        <v>18660527.599999998</v>
      </c>
      <c r="HM56" s="104"/>
      <c r="HN56" s="104"/>
      <c r="HO56" s="93">
        <f>+SUM(HC56:HN56)</f>
        <v>169149110.39999998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G4" activePane="bottomRight" state="frozen"/>
      <selection pane="topRight" activeCell="EP48" sqref="EP48:FA48"/>
      <selection pane="bottomLeft" activeCell="EP48" sqref="EP48:FA48"/>
      <selection pane="bottomRight" activeCell="HL41" sqref="HL41:HL4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34" x14ac:dyDescent="0.25">
      <c r="A1" s="177" t="s">
        <v>0</v>
      </c>
      <c r="B1" s="177"/>
    </row>
    <row r="2" spans="1:234" ht="30" customHeight="1" x14ac:dyDescent="0.3">
      <c r="A2" s="178" t="s">
        <v>98</v>
      </c>
      <c r="B2" s="179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80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80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80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80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80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80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80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80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80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34" ht="14.4" x14ac:dyDescent="0.3">
      <c r="B7" s="181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1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1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1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1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1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1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1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1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168">
        <f>HK9+HK10</f>
        <v>190564</v>
      </c>
      <c r="HL8" s="168">
        <v>202823</v>
      </c>
      <c r="HM8" s="76"/>
      <c r="HN8" s="76"/>
      <c r="HO8" s="76">
        <f>+SUM(HC8:HN8)</f>
        <v>2017550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109">
        <v>66966</v>
      </c>
      <c r="HL9" s="109">
        <v>74193</v>
      </c>
      <c r="HM9" s="73"/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109">
        <v>123598</v>
      </c>
      <c r="HL10" s="109">
        <v>128630</v>
      </c>
      <c r="HM10" s="73"/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168">
        <f>HK12+HK13</f>
        <v>173358</v>
      </c>
      <c r="HL11" s="168">
        <v>183299</v>
      </c>
      <c r="HM11" s="76"/>
      <c r="HN11" s="76"/>
      <c r="HO11" s="76">
        <f>+SUM(HC11:HN11)</f>
        <v>1814244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109">
        <v>56734</v>
      </c>
      <c r="HL12" s="109">
        <v>62533</v>
      </c>
      <c r="HM12" s="73"/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109">
        <v>116624</v>
      </c>
      <c r="HL13" s="109">
        <v>120766</v>
      </c>
      <c r="HM13" s="73"/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6">SUM(Q15:Q16)</f>
        <v>170736</v>
      </c>
      <c r="R14" s="76">
        <f t="shared" si="26"/>
        <v>168182</v>
      </c>
      <c r="S14" s="76">
        <f t="shared" si="26"/>
        <v>160746</v>
      </c>
      <c r="T14" s="76">
        <f t="shared" si="26"/>
        <v>163266</v>
      </c>
      <c r="U14" s="76">
        <f t="shared" si="26"/>
        <v>160042</v>
      </c>
      <c r="V14" s="76">
        <f t="shared" si="26"/>
        <v>177858</v>
      </c>
      <c r="W14" s="76">
        <f t="shared" si="26"/>
        <v>174300</v>
      </c>
      <c r="X14" s="76">
        <f t="shared" si="26"/>
        <v>166750</v>
      </c>
      <c r="Y14" s="76">
        <f t="shared" si="26"/>
        <v>174044</v>
      </c>
      <c r="Z14" s="76">
        <f t="shared" si="26"/>
        <v>166142</v>
      </c>
      <c r="AA14" s="76">
        <f t="shared" si="26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7">SUM(AD15:AD16)</f>
        <v>183470</v>
      </c>
      <c r="AE14" s="76">
        <f t="shared" si="27"/>
        <v>180036</v>
      </c>
      <c r="AF14" s="76">
        <f t="shared" si="27"/>
        <v>174358</v>
      </c>
      <c r="AG14" s="76">
        <f t="shared" si="27"/>
        <v>169398</v>
      </c>
      <c r="AH14" s="76">
        <f t="shared" si="27"/>
        <v>165920</v>
      </c>
      <c r="AI14" s="76">
        <f t="shared" si="27"/>
        <v>182570</v>
      </c>
      <c r="AJ14" s="76">
        <f t="shared" si="27"/>
        <v>178354</v>
      </c>
      <c r="AK14" s="76">
        <f t="shared" si="27"/>
        <v>171946</v>
      </c>
      <c r="AL14" s="76">
        <f t="shared" si="27"/>
        <v>180450</v>
      </c>
      <c r="AM14" s="76">
        <f t="shared" si="27"/>
        <v>173196</v>
      </c>
      <c r="AN14" s="76">
        <f t="shared" si="27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28">SUM(AQ15:AQ16)</f>
        <v>206942</v>
      </c>
      <c r="AR14" s="76">
        <f t="shared" si="28"/>
        <v>197886</v>
      </c>
      <c r="AS14" s="76">
        <f t="shared" si="28"/>
        <v>189316</v>
      </c>
      <c r="AT14" s="76">
        <f t="shared" si="28"/>
        <v>185310</v>
      </c>
      <c r="AU14" s="76">
        <f t="shared" si="28"/>
        <v>180382</v>
      </c>
      <c r="AV14" s="76">
        <f t="shared" si="28"/>
        <v>196864</v>
      </c>
      <c r="AW14" s="76">
        <f t="shared" si="28"/>
        <v>198408</v>
      </c>
      <c r="AX14" s="76">
        <f t="shared" si="28"/>
        <v>190218</v>
      </c>
      <c r="AY14" s="76">
        <f t="shared" si="28"/>
        <v>197774</v>
      </c>
      <c r="AZ14" s="76">
        <f t="shared" si="28"/>
        <v>188982</v>
      </c>
      <c r="BA14" s="76">
        <f t="shared" si="28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29">SUM(BD15:BD16)</f>
        <v>205282</v>
      </c>
      <c r="BE14" s="76">
        <f t="shared" si="29"/>
        <v>208518</v>
      </c>
      <c r="BF14" s="76">
        <f t="shared" si="29"/>
        <v>185852</v>
      </c>
      <c r="BG14" s="76">
        <f t="shared" si="29"/>
        <v>192688</v>
      </c>
      <c r="BH14" s="76">
        <f t="shared" si="29"/>
        <v>184932</v>
      </c>
      <c r="BI14" s="76">
        <f t="shared" si="29"/>
        <v>202050</v>
      </c>
      <c r="BJ14" s="76">
        <f t="shared" si="29"/>
        <v>205242</v>
      </c>
      <c r="BK14" s="76">
        <f t="shared" si="29"/>
        <v>189860</v>
      </c>
      <c r="BL14" s="76">
        <f t="shared" si="29"/>
        <v>202112</v>
      </c>
      <c r="BM14" s="76">
        <f t="shared" si="29"/>
        <v>197738</v>
      </c>
      <c r="BN14" s="76">
        <f t="shared" si="29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0">SUM(BQ15:BQ16)</f>
        <v>215838</v>
      </c>
      <c r="BR14" s="76">
        <f t="shared" si="30"/>
        <v>211554</v>
      </c>
      <c r="BS14" s="76">
        <f t="shared" si="30"/>
        <v>198488</v>
      </c>
      <c r="BT14" s="76">
        <f t="shared" si="30"/>
        <v>198814</v>
      </c>
      <c r="BU14" s="76">
        <f t="shared" si="30"/>
        <v>192230</v>
      </c>
      <c r="BV14" s="76">
        <f t="shared" si="30"/>
        <v>216380</v>
      </c>
      <c r="BW14" s="76">
        <f t="shared" si="30"/>
        <v>218404</v>
      </c>
      <c r="BX14" s="76">
        <f t="shared" si="30"/>
        <v>202240</v>
      </c>
      <c r="BY14" s="76">
        <f t="shared" si="30"/>
        <v>212632</v>
      </c>
      <c r="BZ14" s="76">
        <f t="shared" si="30"/>
        <v>205520</v>
      </c>
      <c r="CA14" s="76">
        <f t="shared" si="30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1">SUM(DI15:DI16)</f>
        <v>0</v>
      </c>
      <c r="DJ14" s="76">
        <f t="shared" si="31"/>
        <v>0</v>
      </c>
      <c r="DK14" s="76">
        <f t="shared" si="31"/>
        <v>0</v>
      </c>
      <c r="DL14" s="76">
        <f t="shared" si="31"/>
        <v>0</v>
      </c>
      <c r="DM14" s="76">
        <f t="shared" si="31"/>
        <v>0</v>
      </c>
      <c r="DN14" s="76">
        <f t="shared" si="31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2">SUM(DR15:DR16)</f>
        <v>0</v>
      </c>
      <c r="DS14" s="76">
        <f t="shared" si="32"/>
        <v>7112</v>
      </c>
      <c r="DT14" s="76">
        <f t="shared" si="32"/>
        <v>92109</v>
      </c>
      <c r="DU14" s="76">
        <f t="shared" si="32"/>
        <v>85143</v>
      </c>
      <c r="DV14" s="76">
        <f t="shared" si="32"/>
        <v>94564</v>
      </c>
      <c r="DW14" s="76">
        <f t="shared" si="32"/>
        <v>95727</v>
      </c>
      <c r="DX14" s="76">
        <f t="shared" si="32"/>
        <v>85255</v>
      </c>
      <c r="DY14" s="76">
        <f t="shared" si="32"/>
        <v>90352</v>
      </c>
      <c r="DZ14" s="76">
        <f t="shared" si="32"/>
        <v>88267</v>
      </c>
      <c r="EA14" s="76">
        <f t="shared" si="32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3">SUM(EE15:EE16)</f>
        <v>99393</v>
      </c>
      <c r="EF14" s="76">
        <f t="shared" si="33"/>
        <v>164698</v>
      </c>
      <c r="EG14" s="76">
        <f t="shared" si="33"/>
        <v>177084</v>
      </c>
      <c r="EH14" s="76">
        <f t="shared" si="33"/>
        <v>170374</v>
      </c>
      <c r="EI14" s="76">
        <f t="shared" si="33"/>
        <v>193569</v>
      </c>
      <c r="EJ14" s="76">
        <f t="shared" si="33"/>
        <v>194534</v>
      </c>
      <c r="EK14" s="76">
        <f t="shared" si="33"/>
        <v>175427</v>
      </c>
      <c r="EL14" s="76">
        <f t="shared" si="33"/>
        <v>184337</v>
      </c>
      <c r="EM14" s="76">
        <v>179853</v>
      </c>
      <c r="EN14" s="76">
        <v>208011</v>
      </c>
      <c r="EO14" s="76">
        <f>+SUM(EC14:EN14)</f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>+SUM(EP14:FA14)</f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168">
        <f>HK15+HK16</f>
        <v>217850</v>
      </c>
      <c r="HL14" s="168">
        <v>231761</v>
      </c>
      <c r="HM14" s="76"/>
      <c r="HN14" s="76"/>
      <c r="HO14" s="76">
        <f>+SUM(HC14:HN14)</f>
        <v>2301256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109">
        <v>90416</v>
      </c>
      <c r="HL15" s="109">
        <v>99352</v>
      </c>
      <c r="HM15" s="73"/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109">
        <v>127434</v>
      </c>
      <c r="HL16" s="109">
        <v>132409</v>
      </c>
      <c r="HM16" s="73"/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4">SUM(Q18:Q19)</f>
        <v>131750</v>
      </c>
      <c r="R17" s="76">
        <f t="shared" si="34"/>
        <v>135608</v>
      </c>
      <c r="S17" s="76">
        <f t="shared" si="34"/>
        <v>131210</v>
      </c>
      <c r="T17" s="76">
        <f t="shared" si="34"/>
        <v>132838</v>
      </c>
      <c r="U17" s="76">
        <f t="shared" si="34"/>
        <v>130844</v>
      </c>
      <c r="V17" s="76">
        <f t="shared" si="34"/>
        <v>145972</v>
      </c>
      <c r="W17" s="76">
        <f t="shared" si="34"/>
        <v>138914</v>
      </c>
      <c r="X17" s="76">
        <f t="shared" si="34"/>
        <v>134874</v>
      </c>
      <c r="Y17" s="76">
        <f t="shared" si="34"/>
        <v>146138</v>
      </c>
      <c r="Z17" s="76">
        <f t="shared" si="34"/>
        <v>138746</v>
      </c>
      <c r="AA17" s="76">
        <f t="shared" si="34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5">SUM(AD18:AD19)</f>
        <v>144046</v>
      </c>
      <c r="AE17" s="76">
        <f t="shared" si="35"/>
        <v>144954</v>
      </c>
      <c r="AF17" s="76">
        <f t="shared" si="35"/>
        <v>141228</v>
      </c>
      <c r="AG17" s="76">
        <f t="shared" si="35"/>
        <v>140530</v>
      </c>
      <c r="AH17" s="76">
        <f t="shared" si="35"/>
        <v>137716</v>
      </c>
      <c r="AI17" s="76">
        <f t="shared" si="35"/>
        <v>152054</v>
      </c>
      <c r="AJ17" s="76">
        <f t="shared" si="35"/>
        <v>152858</v>
      </c>
      <c r="AK17" s="76">
        <f t="shared" si="35"/>
        <v>144814</v>
      </c>
      <c r="AL17" s="76">
        <f t="shared" si="35"/>
        <v>152976</v>
      </c>
      <c r="AM17" s="76">
        <f t="shared" si="35"/>
        <v>147124</v>
      </c>
      <c r="AN17" s="76">
        <f t="shared" si="35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6">SUM(AQ18:AQ19)</f>
        <v>156468</v>
      </c>
      <c r="AR17" s="76">
        <f t="shared" si="36"/>
        <v>157884</v>
      </c>
      <c r="AS17" s="76">
        <f t="shared" si="36"/>
        <v>150860</v>
      </c>
      <c r="AT17" s="76">
        <f t="shared" si="36"/>
        <v>151296</v>
      </c>
      <c r="AU17" s="76">
        <f t="shared" si="36"/>
        <v>147760</v>
      </c>
      <c r="AV17" s="76">
        <f t="shared" si="36"/>
        <v>160844</v>
      </c>
      <c r="AW17" s="76">
        <f t="shared" si="36"/>
        <v>165528</v>
      </c>
      <c r="AX17" s="76">
        <f t="shared" si="36"/>
        <v>154224</v>
      </c>
      <c r="AY17" s="76">
        <f t="shared" si="36"/>
        <v>158188</v>
      </c>
      <c r="AZ17" s="76">
        <f t="shared" si="36"/>
        <v>155314</v>
      </c>
      <c r="BA17" s="76">
        <f t="shared" si="36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7">SUM(BD18:BD19)</f>
        <v>155962</v>
      </c>
      <c r="BE17" s="76">
        <f t="shared" si="37"/>
        <v>162916</v>
      </c>
      <c r="BF17" s="76">
        <f t="shared" si="37"/>
        <v>151516</v>
      </c>
      <c r="BG17" s="76">
        <f t="shared" si="37"/>
        <v>155254</v>
      </c>
      <c r="BH17" s="76">
        <f t="shared" si="37"/>
        <v>151614</v>
      </c>
      <c r="BI17" s="76">
        <f t="shared" si="37"/>
        <v>164938</v>
      </c>
      <c r="BJ17" s="76">
        <f t="shared" si="37"/>
        <v>167026</v>
      </c>
      <c r="BK17" s="76">
        <f t="shared" si="37"/>
        <v>155110</v>
      </c>
      <c r="BL17" s="76">
        <f t="shared" si="37"/>
        <v>166912</v>
      </c>
      <c r="BM17" s="76">
        <f t="shared" si="37"/>
        <v>162384</v>
      </c>
      <c r="BN17" s="76">
        <f t="shared" si="37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38">SUM(BQ18:BQ19)</f>
        <v>168998</v>
      </c>
      <c r="BR17" s="76">
        <f t="shared" si="38"/>
        <v>169930</v>
      </c>
      <c r="BS17" s="76">
        <f t="shared" si="38"/>
        <v>166834</v>
      </c>
      <c r="BT17" s="76">
        <f t="shared" si="38"/>
        <v>169890</v>
      </c>
      <c r="BU17" s="76">
        <f t="shared" si="38"/>
        <v>161464</v>
      </c>
      <c r="BV17" s="76">
        <f t="shared" si="38"/>
        <v>180934</v>
      </c>
      <c r="BW17" s="76">
        <f t="shared" si="38"/>
        <v>183002</v>
      </c>
      <c r="BX17" s="76">
        <f t="shared" si="38"/>
        <v>170650</v>
      </c>
      <c r="BY17" s="76">
        <f t="shared" si="38"/>
        <v>182506</v>
      </c>
      <c r="BZ17" s="76">
        <f t="shared" si="38"/>
        <v>176410</v>
      </c>
      <c r="CA17" s="76">
        <f t="shared" si="38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39">SUM(DI18:DI19)</f>
        <v>0</v>
      </c>
      <c r="DJ17" s="76">
        <f t="shared" si="39"/>
        <v>0</v>
      </c>
      <c r="DK17" s="76">
        <f t="shared" si="39"/>
        <v>102142</v>
      </c>
      <c r="DL17" s="76">
        <f t="shared" si="39"/>
        <v>235890</v>
      </c>
      <c r="DM17" s="76">
        <f t="shared" si="39"/>
        <v>230459</v>
      </c>
      <c r="DN17" s="76">
        <f t="shared" si="39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0">SUM(DR18:DR19)</f>
        <v>252316</v>
      </c>
      <c r="DS17" s="76">
        <f t="shared" si="40"/>
        <v>237929</v>
      </c>
      <c r="DT17" s="76">
        <f t="shared" si="40"/>
        <v>241889</v>
      </c>
      <c r="DU17" s="76">
        <f t="shared" si="40"/>
        <v>228753</v>
      </c>
      <c r="DV17" s="76">
        <f t="shared" si="40"/>
        <v>252899</v>
      </c>
      <c r="DW17" s="76">
        <f t="shared" si="40"/>
        <v>265587</v>
      </c>
      <c r="DX17" s="76">
        <f t="shared" si="40"/>
        <v>243098</v>
      </c>
      <c r="DY17" s="76">
        <f t="shared" si="40"/>
        <v>257041</v>
      </c>
      <c r="DZ17" s="76">
        <f t="shared" si="40"/>
        <v>252107</v>
      </c>
      <c r="EA17" s="76">
        <f t="shared" si="40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1">SUM(EE18:EE19)</f>
        <v>259873</v>
      </c>
      <c r="EF17" s="76">
        <f t="shared" si="41"/>
        <v>239481</v>
      </c>
      <c r="EG17" s="76">
        <f t="shared" si="41"/>
        <v>245471</v>
      </c>
      <c r="EH17" s="76">
        <f t="shared" si="41"/>
        <v>242364</v>
      </c>
      <c r="EI17" s="76">
        <f t="shared" si="41"/>
        <v>264178</v>
      </c>
      <c r="EJ17" s="76">
        <f t="shared" si="41"/>
        <v>271359</v>
      </c>
      <c r="EK17" s="76">
        <f t="shared" si="41"/>
        <v>252248</v>
      </c>
      <c r="EL17" s="76">
        <f t="shared" si="41"/>
        <v>270034</v>
      </c>
      <c r="EM17" s="76">
        <v>264264</v>
      </c>
      <c r="EN17" s="76">
        <v>288884</v>
      </c>
      <c r="EO17" s="76">
        <f>+SUM(EC17:EN17)</f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>+SUM(EP17:FA17)</f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168">
        <f>HK18+HK19</f>
        <v>322804</v>
      </c>
      <c r="HL17" s="168">
        <v>335775</v>
      </c>
      <c r="HM17" s="76"/>
      <c r="HN17" s="76"/>
      <c r="HO17" s="76">
        <f>+SUM(HC17:HN17)</f>
        <v>3226940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109">
        <v>185286</v>
      </c>
      <c r="HL18" s="109">
        <v>195992</v>
      </c>
      <c r="HM18" s="73"/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109">
        <v>137518</v>
      </c>
      <c r="HL19" s="109">
        <v>139783</v>
      </c>
      <c r="HM19" s="73"/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168">
        <f>HK21+HK22</f>
        <v>119839</v>
      </c>
      <c r="HL20" s="168">
        <v>128314</v>
      </c>
      <c r="HM20" s="76"/>
      <c r="HN20" s="76"/>
      <c r="HO20" s="76">
        <f>+SUM(HC20:HN20)</f>
        <v>942111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109">
        <v>44423</v>
      </c>
      <c r="HL21" s="109">
        <v>49142</v>
      </c>
      <c r="HM21" s="73"/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109">
        <v>75416</v>
      </c>
      <c r="HL22" s="109">
        <v>79172</v>
      </c>
      <c r="HM22" s="73"/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2">SUM(C24:C25)</f>
        <v>0</v>
      </c>
      <c r="D23" s="52">
        <f t="shared" si="42"/>
        <v>0</v>
      </c>
      <c r="E23" s="52">
        <f t="shared" si="42"/>
        <v>175732</v>
      </c>
      <c r="F23" s="52">
        <f t="shared" si="42"/>
        <v>360002</v>
      </c>
      <c r="G23" s="52">
        <f t="shared" si="42"/>
        <v>362196</v>
      </c>
      <c r="H23" s="52">
        <f t="shared" si="42"/>
        <v>351376</v>
      </c>
      <c r="I23" s="52">
        <f t="shared" si="42"/>
        <v>391166</v>
      </c>
      <c r="J23" s="52">
        <f t="shared" si="42"/>
        <v>377772</v>
      </c>
      <c r="K23" s="52">
        <f t="shared" si="42"/>
        <v>354528</v>
      </c>
      <c r="L23" s="52">
        <f t="shared" si="42"/>
        <v>383776</v>
      </c>
      <c r="M23" s="52">
        <f t="shared" si="42"/>
        <v>374672</v>
      </c>
      <c r="N23" s="52">
        <f t="shared" si="42"/>
        <v>432440</v>
      </c>
      <c r="O23" s="52">
        <f t="shared" si="42"/>
        <v>3563660</v>
      </c>
      <c r="P23" s="52">
        <f t="shared" si="42"/>
        <v>425398</v>
      </c>
      <c r="Q23" s="52">
        <f t="shared" si="42"/>
        <v>395746</v>
      </c>
      <c r="R23" s="52">
        <f t="shared" si="42"/>
        <v>395694</v>
      </c>
      <c r="S23" s="52">
        <f t="shared" si="42"/>
        <v>384280</v>
      </c>
      <c r="T23" s="52">
        <f t="shared" si="42"/>
        <v>387448</v>
      </c>
      <c r="U23" s="52">
        <f t="shared" si="42"/>
        <v>383172</v>
      </c>
      <c r="V23" s="52">
        <f t="shared" si="42"/>
        <v>431186</v>
      </c>
      <c r="W23" s="52">
        <f t="shared" si="42"/>
        <v>415146</v>
      </c>
      <c r="X23" s="52">
        <f t="shared" si="42"/>
        <v>396214</v>
      </c>
      <c r="Y23" s="52">
        <f t="shared" si="42"/>
        <v>420868</v>
      </c>
      <c r="Z23" s="52">
        <f t="shared" si="42"/>
        <v>399216</v>
      </c>
      <c r="AA23" s="52">
        <f t="shared" si="42"/>
        <v>464910</v>
      </c>
      <c r="AB23" s="52">
        <f t="shared" si="42"/>
        <v>4899278</v>
      </c>
      <c r="AC23" s="52">
        <f t="shared" si="42"/>
        <v>468564</v>
      </c>
      <c r="AD23" s="52">
        <f t="shared" si="42"/>
        <v>480268</v>
      </c>
      <c r="AE23" s="52">
        <f t="shared" si="42"/>
        <v>534340</v>
      </c>
      <c r="AF23" s="52">
        <f t="shared" si="42"/>
        <v>522766</v>
      </c>
      <c r="AG23" s="52">
        <f t="shared" si="42"/>
        <v>513888</v>
      </c>
      <c r="AH23" s="52">
        <f t="shared" si="42"/>
        <v>498342</v>
      </c>
      <c r="AI23" s="52">
        <f t="shared" si="42"/>
        <v>559684</v>
      </c>
      <c r="AJ23" s="52">
        <f t="shared" si="42"/>
        <v>549270</v>
      </c>
      <c r="AK23" s="52">
        <f t="shared" si="42"/>
        <v>521640</v>
      </c>
      <c r="AL23" s="52">
        <f t="shared" si="42"/>
        <v>549356</v>
      </c>
      <c r="AM23" s="52">
        <f t="shared" si="42"/>
        <v>527452</v>
      </c>
      <c r="AN23" s="52">
        <f t="shared" si="42"/>
        <v>616560</v>
      </c>
      <c r="AO23" s="52">
        <f t="shared" si="42"/>
        <v>6342130</v>
      </c>
      <c r="AP23" s="52">
        <f t="shared" si="42"/>
        <v>627178</v>
      </c>
      <c r="AQ23" s="52">
        <f t="shared" si="42"/>
        <v>596750</v>
      </c>
      <c r="AR23" s="52">
        <f t="shared" si="42"/>
        <v>577416</v>
      </c>
      <c r="AS23" s="52">
        <f t="shared" si="42"/>
        <v>557784</v>
      </c>
      <c r="AT23" s="52">
        <f t="shared" si="42"/>
        <v>546184</v>
      </c>
      <c r="AU23" s="52">
        <f t="shared" si="42"/>
        <v>536674</v>
      </c>
      <c r="AV23" s="52">
        <f t="shared" si="42"/>
        <v>588386</v>
      </c>
      <c r="AW23" s="52">
        <f t="shared" si="42"/>
        <v>599026</v>
      </c>
      <c r="AX23" s="52">
        <f t="shared" si="42"/>
        <v>564854</v>
      </c>
      <c r="AY23" s="52">
        <f t="shared" si="42"/>
        <v>585850</v>
      </c>
      <c r="AZ23" s="52">
        <f t="shared" si="42"/>
        <v>565378</v>
      </c>
      <c r="BA23" s="52">
        <f t="shared" si="42"/>
        <v>637866</v>
      </c>
      <c r="BB23" s="52">
        <f t="shared" si="42"/>
        <v>6983346</v>
      </c>
      <c r="BC23" s="52">
        <f t="shared" si="42"/>
        <v>638146</v>
      </c>
      <c r="BD23" s="52">
        <f t="shared" si="42"/>
        <v>596152</v>
      </c>
      <c r="BE23" s="52">
        <f t="shared" si="42"/>
        <v>616460</v>
      </c>
      <c r="BF23" s="52">
        <f t="shared" si="42"/>
        <v>553088</v>
      </c>
      <c r="BG23" s="52">
        <f t="shared" si="42"/>
        <v>573012</v>
      </c>
      <c r="BH23" s="52">
        <f t="shared" si="42"/>
        <v>550991</v>
      </c>
      <c r="BI23" s="52">
        <f t="shared" si="42"/>
        <v>607692</v>
      </c>
      <c r="BJ23" s="52">
        <f t="shared" si="42"/>
        <v>618548</v>
      </c>
      <c r="BK23" s="52">
        <f t="shared" si="42"/>
        <v>567719</v>
      </c>
      <c r="BL23" s="52">
        <f t="shared" si="42"/>
        <v>608665</v>
      </c>
      <c r="BM23" s="52">
        <f t="shared" si="42"/>
        <v>594809</v>
      </c>
      <c r="BN23" s="52">
        <f t="shared" si="42"/>
        <v>697822</v>
      </c>
      <c r="BO23" s="52">
        <f t="shared" ref="BO23:CV23" si="43">SUM(BO24:BO25)</f>
        <v>7223104</v>
      </c>
      <c r="BP23" s="52">
        <f t="shared" si="43"/>
        <v>700145</v>
      </c>
      <c r="BQ23" s="52">
        <f t="shared" si="43"/>
        <v>632579</v>
      </c>
      <c r="BR23" s="52">
        <f t="shared" si="43"/>
        <v>617181</v>
      </c>
      <c r="BS23" s="52">
        <f t="shared" si="43"/>
        <v>594240</v>
      </c>
      <c r="BT23" s="52">
        <f t="shared" si="43"/>
        <v>594372</v>
      </c>
      <c r="BU23" s="52">
        <f t="shared" si="43"/>
        <v>567474</v>
      </c>
      <c r="BV23" s="52">
        <f t="shared" si="43"/>
        <v>642285</v>
      </c>
      <c r="BW23" s="52">
        <f t="shared" si="43"/>
        <v>646009</v>
      </c>
      <c r="BX23" s="52">
        <f t="shared" si="43"/>
        <v>590602</v>
      </c>
      <c r="BY23" s="52">
        <f t="shared" si="43"/>
        <v>633558</v>
      </c>
      <c r="BZ23" s="52">
        <f t="shared" si="43"/>
        <v>612130</v>
      </c>
      <c r="CA23" s="52">
        <f t="shared" si="43"/>
        <v>722109</v>
      </c>
      <c r="CB23" s="52">
        <f t="shared" si="43"/>
        <v>7552684</v>
      </c>
      <c r="CC23" s="52">
        <f t="shared" si="43"/>
        <v>727037</v>
      </c>
      <c r="CD23" s="52">
        <f t="shared" si="43"/>
        <v>681126</v>
      </c>
      <c r="CE23" s="52">
        <f t="shared" si="43"/>
        <v>673385</v>
      </c>
      <c r="CF23" s="52">
        <f t="shared" si="43"/>
        <v>659973</v>
      </c>
      <c r="CG23" s="52">
        <f t="shared" si="43"/>
        <v>647990</v>
      </c>
      <c r="CH23" s="52">
        <f t="shared" si="43"/>
        <v>621143</v>
      </c>
      <c r="CI23" s="52">
        <f t="shared" si="43"/>
        <v>718340</v>
      </c>
      <c r="CJ23" s="52">
        <f t="shared" si="43"/>
        <v>709305</v>
      </c>
      <c r="CK23" s="52">
        <f t="shared" si="43"/>
        <v>664005</v>
      </c>
      <c r="CL23" s="52">
        <f t="shared" si="43"/>
        <v>710061</v>
      </c>
      <c r="CM23" s="52">
        <f t="shared" si="43"/>
        <v>668101</v>
      </c>
      <c r="CN23" s="52">
        <f t="shared" si="43"/>
        <v>799516</v>
      </c>
      <c r="CO23" s="52">
        <f t="shared" si="43"/>
        <v>8279982</v>
      </c>
      <c r="CP23" s="52">
        <f t="shared" si="43"/>
        <v>783793</v>
      </c>
      <c r="CQ23" s="52">
        <f t="shared" si="43"/>
        <v>745407</v>
      </c>
      <c r="CR23" s="52">
        <f t="shared" si="43"/>
        <v>751804</v>
      </c>
      <c r="CS23" s="52">
        <f t="shared" si="43"/>
        <v>665820</v>
      </c>
      <c r="CT23" s="52">
        <f t="shared" si="43"/>
        <v>686147</v>
      </c>
      <c r="CU23" s="52">
        <f t="shared" si="43"/>
        <v>652624</v>
      </c>
      <c r="CV23" s="52">
        <f t="shared" si="43"/>
        <v>766807</v>
      </c>
      <c r="CW23" s="52">
        <f t="shared" ref="CW23:DB23" si="44">SUM(CW24:CW25)</f>
        <v>730415</v>
      </c>
      <c r="CX23" s="52">
        <f t="shared" si="44"/>
        <v>679544</v>
      </c>
      <c r="CY23" s="52">
        <f t="shared" si="44"/>
        <v>716364</v>
      </c>
      <c r="CZ23" s="52">
        <f t="shared" si="44"/>
        <v>710224</v>
      </c>
      <c r="DA23" s="52">
        <f t="shared" si="44"/>
        <v>838275</v>
      </c>
      <c r="DB23" s="52">
        <f t="shared" si="44"/>
        <v>8727224</v>
      </c>
      <c r="DC23" s="52">
        <f>SUM(DC24:DC25)</f>
        <v>825844</v>
      </c>
      <c r="DD23" s="52">
        <v>742863</v>
      </c>
      <c r="DE23" s="52">
        <f t="shared" ref="DE23:DN23" si="45">SUM(DE24:DE25)</f>
        <v>363657</v>
      </c>
      <c r="DF23" s="52">
        <f t="shared" si="45"/>
        <v>0</v>
      </c>
      <c r="DG23" s="52">
        <f t="shared" si="45"/>
        <v>0</v>
      </c>
      <c r="DH23" s="52">
        <f t="shared" si="45"/>
        <v>54464</v>
      </c>
      <c r="DI23" s="52">
        <f t="shared" si="45"/>
        <v>290713</v>
      </c>
      <c r="DJ23" s="52">
        <f t="shared" si="45"/>
        <v>288085</v>
      </c>
      <c r="DK23" s="52">
        <f t="shared" si="45"/>
        <v>361679</v>
      </c>
      <c r="DL23" s="52">
        <f t="shared" si="45"/>
        <v>503519</v>
      </c>
      <c r="DM23" s="52">
        <f t="shared" si="45"/>
        <v>433627</v>
      </c>
      <c r="DN23" s="52">
        <f t="shared" si="45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6">SUM(DS24:DS25)</f>
        <v>526517</v>
      </c>
      <c r="DT23" s="52">
        <f t="shared" si="46"/>
        <v>622216</v>
      </c>
      <c r="DU23" s="52">
        <f t="shared" si="46"/>
        <v>579268</v>
      </c>
      <c r="DV23" s="52">
        <f t="shared" si="46"/>
        <v>645485</v>
      </c>
      <c r="DW23" s="52">
        <f t="shared" si="46"/>
        <v>669179</v>
      </c>
      <c r="DX23" s="52">
        <f t="shared" si="46"/>
        <v>596029</v>
      </c>
      <c r="DY23" s="52">
        <f t="shared" si="46"/>
        <v>632355</v>
      </c>
      <c r="DZ23" s="52">
        <f t="shared" si="46"/>
        <v>619966</v>
      </c>
      <c r="EA23" s="52">
        <f t="shared" si="46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7">SUM(EF24:EF25)</f>
        <v>687127</v>
      </c>
      <c r="EG23" s="52">
        <f t="shared" si="47"/>
        <v>701832</v>
      </c>
      <c r="EH23" s="52">
        <f t="shared" si="47"/>
        <v>681321</v>
      </c>
      <c r="EI23" s="52">
        <f t="shared" si="47"/>
        <v>769280</v>
      </c>
      <c r="EJ23" s="52">
        <f t="shared" si="47"/>
        <v>778386</v>
      </c>
      <c r="EK23" s="52">
        <f t="shared" si="47"/>
        <v>708463</v>
      </c>
      <c r="EL23" s="52">
        <f>SUM(EL24:EL25)</f>
        <v>751619</v>
      </c>
      <c r="EM23" s="52">
        <f t="shared" si="47"/>
        <v>732129</v>
      </c>
      <c r="EN23" s="52">
        <f t="shared" si="47"/>
        <v>836192</v>
      </c>
      <c r="EO23" s="52">
        <f>+SUM(EC23:EN23)</f>
        <v>8706226</v>
      </c>
      <c r="EP23" s="52">
        <f t="shared" ref="EP23:FA23" si="48">SUM(EP24:EP25)</f>
        <v>839230</v>
      </c>
      <c r="EQ23" s="52">
        <f t="shared" si="48"/>
        <v>830379</v>
      </c>
      <c r="ER23" s="52">
        <f t="shared" si="48"/>
        <v>547676</v>
      </c>
      <c r="ES23" s="52">
        <f t="shared" si="48"/>
        <v>234120</v>
      </c>
      <c r="ET23" s="52">
        <f t="shared" si="48"/>
        <v>408011</v>
      </c>
      <c r="EU23" s="52">
        <f t="shared" si="48"/>
        <v>558093</v>
      </c>
      <c r="EV23" s="52">
        <f t="shared" si="48"/>
        <v>728372</v>
      </c>
      <c r="EW23" s="52">
        <f t="shared" si="48"/>
        <v>730550</v>
      </c>
      <c r="EX23" s="52">
        <f t="shared" si="48"/>
        <v>740508</v>
      </c>
      <c r="EY23" s="52">
        <f t="shared" si="48"/>
        <v>847194</v>
      </c>
      <c r="EZ23" s="52">
        <f t="shared" si="48"/>
        <v>830516</v>
      </c>
      <c r="FA23" s="52">
        <f t="shared" si="48"/>
        <v>820485</v>
      </c>
      <c r="FB23" s="52">
        <f>+SUM(EP23:FA23)</f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110">
        <f>HK24+HK25</f>
        <v>1024415</v>
      </c>
      <c r="HL23" s="110">
        <v>1081972</v>
      </c>
      <c r="HM23" s="52"/>
      <c r="HN23" s="52"/>
      <c r="HO23" s="52">
        <f>+SUM(HC23:HN23)</f>
        <v>10302101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49">IF($B24="","",C9+C12+C15+C18)</f>
        <v>0</v>
      </c>
      <c r="D24" s="111">
        <f t="shared" si="49"/>
        <v>0</v>
      </c>
      <c r="E24" s="111">
        <f t="shared" si="49"/>
        <v>70408</v>
      </c>
      <c r="F24" s="111">
        <f t="shared" si="49"/>
        <v>148732</v>
      </c>
      <c r="G24" s="111">
        <f>IF($B24="","",G9+G12+G15+G18)</f>
        <v>139330</v>
      </c>
      <c r="H24" s="111">
        <f t="shared" si="49"/>
        <v>134206</v>
      </c>
      <c r="I24" s="111">
        <f t="shared" si="49"/>
        <v>163394</v>
      </c>
      <c r="J24" s="111">
        <f t="shared" si="49"/>
        <v>142880</v>
      </c>
      <c r="K24" s="111">
        <f t="shared" si="49"/>
        <v>132968</v>
      </c>
      <c r="L24" s="111">
        <f t="shared" si="49"/>
        <v>144630</v>
      </c>
      <c r="M24" s="111">
        <f t="shared" si="49"/>
        <v>137298</v>
      </c>
      <c r="N24" s="111">
        <f t="shared" si="49"/>
        <v>180234</v>
      </c>
      <c r="O24" s="111">
        <f t="shared" si="49"/>
        <v>1394080</v>
      </c>
      <c r="P24" s="111">
        <f t="shared" si="49"/>
        <v>185426</v>
      </c>
      <c r="Q24" s="111">
        <f t="shared" si="49"/>
        <v>164142</v>
      </c>
      <c r="R24" s="111">
        <f t="shared" si="49"/>
        <v>152844</v>
      </c>
      <c r="S24" s="111">
        <f t="shared" si="49"/>
        <v>157044</v>
      </c>
      <c r="T24" s="111">
        <f t="shared" si="49"/>
        <v>150650</v>
      </c>
      <c r="U24" s="111">
        <f t="shared" si="49"/>
        <v>144162</v>
      </c>
      <c r="V24" s="111">
        <f t="shared" si="49"/>
        <v>177434</v>
      </c>
      <c r="W24" s="111">
        <f t="shared" si="49"/>
        <v>158656</v>
      </c>
      <c r="X24" s="111">
        <f t="shared" si="49"/>
        <v>146160</v>
      </c>
      <c r="Y24" s="111">
        <f t="shared" si="49"/>
        <v>159438</v>
      </c>
      <c r="Z24" s="111">
        <f t="shared" si="49"/>
        <v>143748</v>
      </c>
      <c r="AA24" s="111">
        <f t="shared" si="49"/>
        <v>191950</v>
      </c>
      <c r="AB24" s="111">
        <f t="shared" si="49"/>
        <v>1931654</v>
      </c>
      <c r="AC24" s="111">
        <f t="shared" si="49"/>
        <v>199862</v>
      </c>
      <c r="AD24" s="111">
        <f t="shared" si="49"/>
        <v>195562</v>
      </c>
      <c r="AE24" s="111">
        <f t="shared" si="49"/>
        <v>195862</v>
      </c>
      <c r="AF24" s="111">
        <f t="shared" si="49"/>
        <v>212244</v>
      </c>
      <c r="AG24" s="111">
        <f t="shared" si="49"/>
        <v>186744</v>
      </c>
      <c r="AH24" s="111">
        <f t="shared" si="49"/>
        <v>179874</v>
      </c>
      <c r="AI24" s="111">
        <f t="shared" si="49"/>
        <v>229152</v>
      </c>
      <c r="AJ24" s="111">
        <f t="shared" si="49"/>
        <v>203078</v>
      </c>
      <c r="AK24" s="111">
        <f t="shared" si="49"/>
        <v>184388</v>
      </c>
      <c r="AL24" s="111">
        <f t="shared" si="49"/>
        <v>201024</v>
      </c>
      <c r="AM24" s="111">
        <f t="shared" si="49"/>
        <v>185166</v>
      </c>
      <c r="AN24" s="111">
        <f t="shared" si="49"/>
        <v>250274</v>
      </c>
      <c r="AO24" s="111">
        <f t="shared" si="49"/>
        <v>2423230</v>
      </c>
      <c r="AP24" s="111">
        <f t="shared" si="49"/>
        <v>261524</v>
      </c>
      <c r="AQ24" s="111">
        <f t="shared" si="49"/>
        <v>245918</v>
      </c>
      <c r="AR24" s="111">
        <f t="shared" si="49"/>
        <v>216792</v>
      </c>
      <c r="AS24" s="111">
        <f t="shared" si="49"/>
        <v>230022</v>
      </c>
      <c r="AT24" s="111">
        <f t="shared" si="49"/>
        <v>205676</v>
      </c>
      <c r="AU24" s="111">
        <f t="shared" si="49"/>
        <v>199404</v>
      </c>
      <c r="AV24" s="111">
        <f t="shared" si="49"/>
        <v>230102</v>
      </c>
      <c r="AW24" s="111">
        <f t="shared" si="49"/>
        <v>224812</v>
      </c>
      <c r="AX24" s="111">
        <f t="shared" si="49"/>
        <v>210672</v>
      </c>
      <c r="AY24" s="111">
        <f t="shared" si="49"/>
        <v>216128</v>
      </c>
      <c r="AZ24" s="111">
        <f t="shared" si="49"/>
        <v>199992</v>
      </c>
      <c r="BA24" s="111">
        <f t="shared" si="49"/>
        <v>266850</v>
      </c>
      <c r="BB24" s="111">
        <f t="shared" si="49"/>
        <v>2707892</v>
      </c>
      <c r="BC24" s="111">
        <f t="shared" si="49"/>
        <v>268078</v>
      </c>
      <c r="BD24" s="111">
        <f t="shared" si="49"/>
        <v>251818</v>
      </c>
      <c r="BE24" s="111">
        <f t="shared" si="49"/>
        <v>259510</v>
      </c>
      <c r="BF24" s="111">
        <f t="shared" si="49"/>
        <v>206866</v>
      </c>
      <c r="BG24" s="111">
        <f t="shared" si="49"/>
        <v>221260</v>
      </c>
      <c r="BH24" s="111">
        <f t="shared" si="49"/>
        <v>211869</v>
      </c>
      <c r="BI24" s="111">
        <f t="shared" si="49"/>
        <v>254743</v>
      </c>
      <c r="BJ24" s="111">
        <f t="shared" si="49"/>
        <v>244181</v>
      </c>
      <c r="BK24" s="111">
        <f t="shared" si="49"/>
        <v>215368</v>
      </c>
      <c r="BL24" s="111">
        <f t="shared" si="49"/>
        <v>233804</v>
      </c>
      <c r="BM24" s="111">
        <f t="shared" si="49"/>
        <v>221008</v>
      </c>
      <c r="BN24" s="111">
        <f t="shared" si="49"/>
        <v>296516</v>
      </c>
      <c r="BO24" s="111">
        <f t="shared" ref="BO24:CV24" si="50">IF($B24="","",BO9+BO12+BO15+BO18)</f>
        <v>2885021</v>
      </c>
      <c r="BP24" s="111">
        <f t="shared" si="50"/>
        <v>298060</v>
      </c>
      <c r="BQ24" s="111">
        <f t="shared" si="50"/>
        <v>267439</v>
      </c>
      <c r="BR24" s="111">
        <f t="shared" si="50"/>
        <v>246102</v>
      </c>
      <c r="BS24" s="111">
        <f t="shared" si="50"/>
        <v>253591</v>
      </c>
      <c r="BT24" s="111">
        <f t="shared" si="50"/>
        <v>230687</v>
      </c>
      <c r="BU24" s="111">
        <f t="shared" si="50"/>
        <v>219161</v>
      </c>
      <c r="BV24" s="111">
        <f t="shared" si="50"/>
        <v>281282</v>
      </c>
      <c r="BW24" s="111">
        <f t="shared" si="50"/>
        <v>260648</v>
      </c>
      <c r="BX24" s="111">
        <f t="shared" si="50"/>
        <v>230958</v>
      </c>
      <c r="BY24" s="111">
        <f t="shared" si="50"/>
        <v>250123</v>
      </c>
      <c r="BZ24" s="111">
        <f t="shared" si="50"/>
        <v>234731</v>
      </c>
      <c r="CA24" s="111">
        <f t="shared" si="50"/>
        <v>333506</v>
      </c>
      <c r="CB24" s="111">
        <f t="shared" si="50"/>
        <v>3106288</v>
      </c>
      <c r="CC24" s="111">
        <f t="shared" si="50"/>
        <v>354988</v>
      </c>
      <c r="CD24" s="111">
        <f t="shared" si="50"/>
        <v>324694</v>
      </c>
      <c r="CE24" s="111">
        <f t="shared" si="50"/>
        <v>291845</v>
      </c>
      <c r="CF24" s="111">
        <f t="shared" si="50"/>
        <v>301116</v>
      </c>
      <c r="CG24" s="111">
        <f t="shared" si="50"/>
        <v>284434</v>
      </c>
      <c r="CH24" s="111">
        <f t="shared" si="50"/>
        <v>268744</v>
      </c>
      <c r="CI24" s="111">
        <f t="shared" si="50"/>
        <v>341074</v>
      </c>
      <c r="CJ24" s="111">
        <f t="shared" si="50"/>
        <v>310922</v>
      </c>
      <c r="CK24" s="111">
        <f t="shared" si="50"/>
        <v>278766</v>
      </c>
      <c r="CL24" s="111">
        <f t="shared" si="50"/>
        <v>305383</v>
      </c>
      <c r="CM24" s="111">
        <f t="shared" si="50"/>
        <v>276392</v>
      </c>
      <c r="CN24" s="111">
        <f t="shared" si="50"/>
        <v>389911</v>
      </c>
      <c r="CO24" s="111">
        <f t="shared" si="50"/>
        <v>3728269</v>
      </c>
      <c r="CP24" s="111">
        <f t="shared" si="50"/>
        <v>388484</v>
      </c>
      <c r="CQ24" s="111">
        <f t="shared" si="50"/>
        <v>358636</v>
      </c>
      <c r="CR24" s="111">
        <f t="shared" si="50"/>
        <v>362264</v>
      </c>
      <c r="CS24" s="111">
        <f t="shared" si="50"/>
        <v>292148</v>
      </c>
      <c r="CT24" s="111">
        <f t="shared" si="50"/>
        <v>310466</v>
      </c>
      <c r="CU24" s="111">
        <f t="shared" si="50"/>
        <v>291495</v>
      </c>
      <c r="CV24" s="111">
        <f t="shared" si="50"/>
        <v>381555</v>
      </c>
      <c r="CW24" s="111">
        <f t="shared" ref="CW24:DC25" si="51">IF($B24="","",CW9+CW12+CW15+CW18)</f>
        <v>332215</v>
      </c>
      <c r="CX24" s="111">
        <f t="shared" si="51"/>
        <v>293232</v>
      </c>
      <c r="CY24" s="111">
        <f t="shared" si="51"/>
        <v>311647</v>
      </c>
      <c r="CZ24" s="111">
        <f t="shared" si="51"/>
        <v>306657</v>
      </c>
      <c r="DA24" s="111">
        <f t="shared" si="51"/>
        <v>397330</v>
      </c>
      <c r="DB24" s="111">
        <f t="shared" si="51"/>
        <v>4026129</v>
      </c>
      <c r="DC24" s="111">
        <f t="shared" si="51"/>
        <v>405771</v>
      </c>
      <c r="DD24" s="111">
        <v>356176</v>
      </c>
      <c r="DE24" s="111">
        <f t="shared" ref="DE24:DN24" si="52">IF($B24="","",DE9+DE12+DE15+DE18)</f>
        <v>170337</v>
      </c>
      <c r="DF24" s="111">
        <f t="shared" si="52"/>
        <v>0</v>
      </c>
      <c r="DG24" s="111">
        <f t="shared" si="52"/>
        <v>0</v>
      </c>
      <c r="DH24" s="111">
        <f t="shared" si="52"/>
        <v>17019</v>
      </c>
      <c r="DI24" s="111">
        <f t="shared" si="52"/>
        <v>104835</v>
      </c>
      <c r="DJ24" s="111">
        <f t="shared" si="52"/>
        <v>93743</v>
      </c>
      <c r="DK24" s="111">
        <f t="shared" si="52"/>
        <v>121967</v>
      </c>
      <c r="DL24" s="111">
        <f t="shared" si="52"/>
        <v>182612</v>
      </c>
      <c r="DM24" s="111">
        <f t="shared" si="52"/>
        <v>156985</v>
      </c>
      <c r="DN24" s="111">
        <f t="shared" si="52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3">IF($B24="","",DR9+DR12+DR15+DR18)</f>
        <v>235784</v>
      </c>
      <c r="DS24" s="111">
        <f t="shared" si="53"/>
        <v>208575</v>
      </c>
      <c r="DT24" s="111">
        <f t="shared" si="53"/>
        <v>237607</v>
      </c>
      <c r="DU24" s="111">
        <f t="shared" si="53"/>
        <v>218466</v>
      </c>
      <c r="DV24" s="111">
        <f t="shared" si="53"/>
        <v>267152</v>
      </c>
      <c r="DW24" s="111">
        <f t="shared" si="53"/>
        <v>272443</v>
      </c>
      <c r="DX24" s="111">
        <f t="shared" si="53"/>
        <v>228945</v>
      </c>
      <c r="DY24" s="111">
        <f t="shared" si="53"/>
        <v>244461</v>
      </c>
      <c r="DZ24" s="111">
        <f t="shared" si="53"/>
        <v>231300</v>
      </c>
      <c r="EA24" s="111">
        <f t="shared" si="53"/>
        <v>316288</v>
      </c>
      <c r="EB24" s="111">
        <f t="shared" si="13"/>
        <v>2957644</v>
      </c>
      <c r="EC24" s="111">
        <f t="shared" ref="EC24:EN24" si="54">IF($B24="","",EC9+EC12+EC15+EC18)</f>
        <v>328095</v>
      </c>
      <c r="ED24" s="111">
        <f t="shared" si="54"/>
        <v>293747</v>
      </c>
      <c r="EE24" s="111">
        <f t="shared" si="54"/>
        <v>272804</v>
      </c>
      <c r="EF24" s="111">
        <f t="shared" si="54"/>
        <v>314634</v>
      </c>
      <c r="EG24" s="111">
        <f t="shared" si="54"/>
        <v>281005</v>
      </c>
      <c r="EH24" s="111">
        <f t="shared" si="54"/>
        <v>266321</v>
      </c>
      <c r="EI24" s="111">
        <f t="shared" si="54"/>
        <v>338144</v>
      </c>
      <c r="EJ24" s="111">
        <f t="shared" si="54"/>
        <v>332133</v>
      </c>
      <c r="EK24" s="111">
        <f t="shared" si="54"/>
        <v>280165</v>
      </c>
      <c r="EL24" s="111">
        <f t="shared" si="54"/>
        <v>297993</v>
      </c>
      <c r="EM24" s="111">
        <f t="shared" si="54"/>
        <v>283171</v>
      </c>
      <c r="EN24" s="111">
        <f t="shared" si="54"/>
        <v>370916</v>
      </c>
      <c r="EO24" s="111">
        <f>+SUM(EC24:EN24)</f>
        <v>3659128</v>
      </c>
      <c r="EP24" s="111">
        <f t="shared" ref="EP24:FA24" si="55">IF($B24="","",EP9+EP12+EP15+EP18)</f>
        <v>396366</v>
      </c>
      <c r="EQ24" s="111">
        <f t="shared" si="55"/>
        <v>395366</v>
      </c>
      <c r="ER24" s="111">
        <f t="shared" si="55"/>
        <v>236802</v>
      </c>
      <c r="ES24" s="111">
        <f t="shared" si="55"/>
        <v>77483</v>
      </c>
      <c r="ET24" s="111">
        <f t="shared" si="55"/>
        <v>175579</v>
      </c>
      <c r="EU24" s="111">
        <f t="shared" si="55"/>
        <v>266112</v>
      </c>
      <c r="EV24" s="111">
        <f t="shared" si="55"/>
        <v>375715</v>
      </c>
      <c r="EW24" s="111">
        <f t="shared" si="55"/>
        <v>346006</v>
      </c>
      <c r="EX24" s="111">
        <f t="shared" si="55"/>
        <v>355890</v>
      </c>
      <c r="EY24" s="111">
        <f t="shared" si="55"/>
        <v>407609</v>
      </c>
      <c r="EZ24" s="111">
        <f t="shared" si="55"/>
        <v>392148</v>
      </c>
      <c r="FA24" s="111">
        <f t="shared" si="55"/>
        <v>414232</v>
      </c>
      <c r="FB24" s="111">
        <f>+SUM(EP24:FA24)</f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2">
        <v>443825</v>
      </c>
      <c r="HL24" s="112">
        <v>481212</v>
      </c>
      <c r="HM24" s="111"/>
      <c r="HN24" s="111"/>
      <c r="HO24" s="111">
        <f>+SUM(HC24:HN24)</f>
        <v>4791306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6">IF($B25="","",C10+C13+C16+C19)</f>
        <v>0</v>
      </c>
      <c r="D25" s="111">
        <f t="shared" si="56"/>
        <v>0</v>
      </c>
      <c r="E25" s="111">
        <f t="shared" si="56"/>
        <v>105324</v>
      </c>
      <c r="F25" s="111">
        <f t="shared" si="56"/>
        <v>211270</v>
      </c>
      <c r="G25" s="111">
        <f t="shared" si="56"/>
        <v>222866</v>
      </c>
      <c r="H25" s="111">
        <f t="shared" si="56"/>
        <v>217170</v>
      </c>
      <c r="I25" s="111">
        <f t="shared" si="56"/>
        <v>227772</v>
      </c>
      <c r="J25" s="111">
        <f t="shared" si="56"/>
        <v>234892</v>
      </c>
      <c r="K25" s="111">
        <f t="shared" si="56"/>
        <v>221560</v>
      </c>
      <c r="L25" s="111">
        <f t="shared" si="56"/>
        <v>239146</v>
      </c>
      <c r="M25" s="111">
        <f t="shared" si="56"/>
        <v>237374</v>
      </c>
      <c r="N25" s="111">
        <f t="shared" si="56"/>
        <v>252206</v>
      </c>
      <c r="O25" s="111">
        <f t="shared" si="56"/>
        <v>2169580</v>
      </c>
      <c r="P25" s="111">
        <f t="shared" si="56"/>
        <v>239972</v>
      </c>
      <c r="Q25" s="111">
        <f t="shared" si="56"/>
        <v>231604</v>
      </c>
      <c r="R25" s="111">
        <f t="shared" si="56"/>
        <v>242850</v>
      </c>
      <c r="S25" s="111">
        <f t="shared" si="56"/>
        <v>227236</v>
      </c>
      <c r="T25" s="111">
        <f t="shared" si="56"/>
        <v>236798</v>
      </c>
      <c r="U25" s="111">
        <f t="shared" si="56"/>
        <v>239010</v>
      </c>
      <c r="V25" s="111">
        <f t="shared" si="56"/>
        <v>253752</v>
      </c>
      <c r="W25" s="111">
        <f t="shared" si="56"/>
        <v>256490</v>
      </c>
      <c r="X25" s="111">
        <f t="shared" si="56"/>
        <v>250054</v>
      </c>
      <c r="Y25" s="111">
        <f t="shared" si="56"/>
        <v>261430</v>
      </c>
      <c r="Z25" s="111">
        <f t="shared" si="56"/>
        <v>255468</v>
      </c>
      <c r="AA25" s="111">
        <f t="shared" si="56"/>
        <v>272960</v>
      </c>
      <c r="AB25" s="111">
        <f t="shared" si="56"/>
        <v>2967624</v>
      </c>
      <c r="AC25" s="111">
        <f t="shared" si="56"/>
        <v>268702</v>
      </c>
      <c r="AD25" s="111">
        <f t="shared" si="56"/>
        <v>284706</v>
      </c>
      <c r="AE25" s="111">
        <f t="shared" si="56"/>
        <v>338478</v>
      </c>
      <c r="AF25" s="111">
        <f t="shared" si="56"/>
        <v>310522</v>
      </c>
      <c r="AG25" s="111">
        <f t="shared" si="56"/>
        <v>327144</v>
      </c>
      <c r="AH25" s="111">
        <f t="shared" si="56"/>
        <v>318468</v>
      </c>
      <c r="AI25" s="111">
        <f t="shared" si="56"/>
        <v>330532</v>
      </c>
      <c r="AJ25" s="111">
        <f t="shared" si="56"/>
        <v>346192</v>
      </c>
      <c r="AK25" s="111">
        <f t="shared" si="56"/>
        <v>337252</v>
      </c>
      <c r="AL25" s="111">
        <f t="shared" si="56"/>
        <v>348332</v>
      </c>
      <c r="AM25" s="111">
        <f t="shared" si="56"/>
        <v>342286</v>
      </c>
      <c r="AN25" s="111">
        <f t="shared" si="56"/>
        <v>366286</v>
      </c>
      <c r="AO25" s="111">
        <f t="shared" si="56"/>
        <v>3918900</v>
      </c>
      <c r="AP25" s="111">
        <f t="shared" si="56"/>
        <v>365654</v>
      </c>
      <c r="AQ25" s="111">
        <f t="shared" si="56"/>
        <v>350832</v>
      </c>
      <c r="AR25" s="111">
        <f t="shared" si="56"/>
        <v>360624</v>
      </c>
      <c r="AS25" s="111">
        <f t="shared" si="56"/>
        <v>327762</v>
      </c>
      <c r="AT25" s="111">
        <f t="shared" si="56"/>
        <v>340508</v>
      </c>
      <c r="AU25" s="111">
        <f t="shared" si="56"/>
        <v>337270</v>
      </c>
      <c r="AV25" s="111">
        <f t="shared" si="56"/>
        <v>358284</v>
      </c>
      <c r="AW25" s="111">
        <f t="shared" si="56"/>
        <v>374214</v>
      </c>
      <c r="AX25" s="111">
        <f t="shared" si="56"/>
        <v>354182</v>
      </c>
      <c r="AY25" s="111">
        <f t="shared" si="56"/>
        <v>369722</v>
      </c>
      <c r="AZ25" s="111">
        <f t="shared" si="56"/>
        <v>365386</v>
      </c>
      <c r="BA25" s="111">
        <f t="shared" si="56"/>
        <v>371016</v>
      </c>
      <c r="BB25" s="111">
        <f t="shared" si="56"/>
        <v>4275454</v>
      </c>
      <c r="BC25" s="111">
        <f t="shared" si="56"/>
        <v>370068</v>
      </c>
      <c r="BD25" s="111">
        <f t="shared" si="56"/>
        <v>344334</v>
      </c>
      <c r="BE25" s="111">
        <f t="shared" si="56"/>
        <v>356950</v>
      </c>
      <c r="BF25" s="111">
        <f t="shared" si="56"/>
        <v>346222</v>
      </c>
      <c r="BG25" s="111">
        <f t="shared" si="56"/>
        <v>351752</v>
      </c>
      <c r="BH25" s="111">
        <f t="shared" si="56"/>
        <v>339122</v>
      </c>
      <c r="BI25" s="111">
        <f t="shared" si="56"/>
        <v>352949</v>
      </c>
      <c r="BJ25" s="111">
        <f t="shared" si="56"/>
        <v>374367</v>
      </c>
      <c r="BK25" s="111">
        <f t="shared" si="56"/>
        <v>352351</v>
      </c>
      <c r="BL25" s="111">
        <f t="shared" si="56"/>
        <v>374861</v>
      </c>
      <c r="BM25" s="111">
        <f t="shared" si="56"/>
        <v>373801</v>
      </c>
      <c r="BN25" s="111">
        <f t="shared" si="56"/>
        <v>401306</v>
      </c>
      <c r="BO25" s="111">
        <f t="shared" ref="BO25:CV25" si="57">IF($B25="","",BO10+BO13+BO16+BO19)</f>
        <v>4338083</v>
      </c>
      <c r="BP25" s="111">
        <f t="shared" si="57"/>
        <v>402085</v>
      </c>
      <c r="BQ25" s="111">
        <f t="shared" si="57"/>
        <v>365140</v>
      </c>
      <c r="BR25" s="111">
        <f t="shared" si="57"/>
        <v>371079</v>
      </c>
      <c r="BS25" s="111">
        <f t="shared" si="57"/>
        <v>340649</v>
      </c>
      <c r="BT25" s="111">
        <f t="shared" si="57"/>
        <v>363685</v>
      </c>
      <c r="BU25" s="111">
        <f t="shared" si="57"/>
        <v>348313</v>
      </c>
      <c r="BV25" s="111">
        <f t="shared" si="57"/>
        <v>361003</v>
      </c>
      <c r="BW25" s="111">
        <f t="shared" si="57"/>
        <v>385361</v>
      </c>
      <c r="BX25" s="111">
        <f t="shared" si="57"/>
        <v>359644</v>
      </c>
      <c r="BY25" s="111">
        <f t="shared" si="57"/>
        <v>383435</v>
      </c>
      <c r="BZ25" s="111">
        <f t="shared" si="57"/>
        <v>377399</v>
      </c>
      <c r="CA25" s="111">
        <f t="shared" si="57"/>
        <v>388603</v>
      </c>
      <c r="CB25" s="111">
        <f t="shared" si="57"/>
        <v>4446396</v>
      </c>
      <c r="CC25" s="111">
        <f t="shared" si="57"/>
        <v>372049</v>
      </c>
      <c r="CD25" s="111">
        <f t="shared" si="57"/>
        <v>356432</v>
      </c>
      <c r="CE25" s="111">
        <f t="shared" si="57"/>
        <v>381540</v>
      </c>
      <c r="CF25" s="111">
        <f t="shared" si="57"/>
        <v>358857</v>
      </c>
      <c r="CG25" s="111">
        <f t="shared" si="57"/>
        <v>363556</v>
      </c>
      <c r="CH25" s="111">
        <f t="shared" si="57"/>
        <v>352399</v>
      </c>
      <c r="CI25" s="111">
        <f t="shared" si="57"/>
        <v>377266</v>
      </c>
      <c r="CJ25" s="111">
        <f t="shared" si="57"/>
        <v>398383</v>
      </c>
      <c r="CK25" s="111">
        <f t="shared" si="57"/>
        <v>385239</v>
      </c>
      <c r="CL25" s="111">
        <f t="shared" si="57"/>
        <v>404678</v>
      </c>
      <c r="CM25" s="111">
        <f t="shared" si="57"/>
        <v>391709</v>
      </c>
      <c r="CN25" s="111">
        <f t="shared" si="57"/>
        <v>409605</v>
      </c>
      <c r="CO25" s="111">
        <f t="shared" si="57"/>
        <v>4551713</v>
      </c>
      <c r="CP25" s="111">
        <f t="shared" si="57"/>
        <v>395309</v>
      </c>
      <c r="CQ25" s="111">
        <f t="shared" si="57"/>
        <v>386771</v>
      </c>
      <c r="CR25" s="111">
        <f t="shared" si="57"/>
        <v>389540</v>
      </c>
      <c r="CS25" s="111">
        <f t="shared" si="57"/>
        <v>373672</v>
      </c>
      <c r="CT25" s="111">
        <f t="shared" si="57"/>
        <v>375681</v>
      </c>
      <c r="CU25" s="111">
        <f t="shared" si="57"/>
        <v>361129</v>
      </c>
      <c r="CV25" s="111">
        <f t="shared" si="57"/>
        <v>385252</v>
      </c>
      <c r="CW25" s="111">
        <f t="shared" si="51"/>
        <v>398200</v>
      </c>
      <c r="CX25" s="111">
        <f t="shared" si="51"/>
        <v>386312</v>
      </c>
      <c r="CY25" s="111">
        <f t="shared" si="51"/>
        <v>404717</v>
      </c>
      <c r="CZ25" s="111">
        <f t="shared" si="51"/>
        <v>403567</v>
      </c>
      <c r="DA25" s="111">
        <f t="shared" si="51"/>
        <v>440945</v>
      </c>
      <c r="DB25" s="111">
        <f t="shared" si="51"/>
        <v>4701095</v>
      </c>
      <c r="DC25" s="111">
        <f t="shared" si="51"/>
        <v>420073</v>
      </c>
      <c r="DD25" s="111">
        <v>386687</v>
      </c>
      <c r="DE25" s="111">
        <f t="shared" ref="DE25:DN25" si="58">IF($B25="","",DE10+DE13+DE16+DE19)</f>
        <v>193320</v>
      </c>
      <c r="DF25" s="111">
        <f t="shared" si="58"/>
        <v>0</v>
      </c>
      <c r="DG25" s="111">
        <f t="shared" si="58"/>
        <v>0</v>
      </c>
      <c r="DH25" s="111">
        <f t="shared" si="58"/>
        <v>37445</v>
      </c>
      <c r="DI25" s="111">
        <f t="shared" si="58"/>
        <v>185878</v>
      </c>
      <c r="DJ25" s="111">
        <f t="shared" si="58"/>
        <v>194342</v>
      </c>
      <c r="DK25" s="111">
        <f t="shared" si="58"/>
        <v>239712</v>
      </c>
      <c r="DL25" s="111">
        <f t="shared" si="58"/>
        <v>320907</v>
      </c>
      <c r="DM25" s="111">
        <f t="shared" si="58"/>
        <v>276642</v>
      </c>
      <c r="DN25" s="111">
        <f t="shared" si="58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59">IF($B25="","",DR10+DR13+DR16+DR19)</f>
        <v>328406</v>
      </c>
      <c r="DS25" s="158">
        <f t="shared" si="59"/>
        <v>317942</v>
      </c>
      <c r="DT25" s="158">
        <f t="shared" si="59"/>
        <v>384609</v>
      </c>
      <c r="DU25" s="158">
        <f t="shared" si="59"/>
        <v>360802</v>
      </c>
      <c r="DV25" s="158">
        <f t="shared" si="59"/>
        <v>378333</v>
      </c>
      <c r="DW25" s="158">
        <f t="shared" si="59"/>
        <v>396736</v>
      </c>
      <c r="DX25" s="158">
        <f t="shared" si="59"/>
        <v>367084</v>
      </c>
      <c r="DY25" s="158">
        <f t="shared" si="59"/>
        <v>387894</v>
      </c>
      <c r="DZ25" s="158">
        <f t="shared" si="59"/>
        <v>388666</v>
      </c>
      <c r="EA25" s="158">
        <f t="shared" si="59"/>
        <v>405528</v>
      </c>
      <c r="EB25" s="158">
        <f t="shared" si="13"/>
        <v>4361515</v>
      </c>
      <c r="EC25" s="158">
        <f t="shared" ref="EC25:EN25" si="60">IF($B25="","",EC10+EC13+EC16+EC19)</f>
        <v>405368</v>
      </c>
      <c r="ED25" s="158">
        <f t="shared" si="60"/>
        <v>366126</v>
      </c>
      <c r="EE25" s="158">
        <f t="shared" si="60"/>
        <v>393737</v>
      </c>
      <c r="EF25" s="158">
        <f t="shared" si="60"/>
        <v>372493</v>
      </c>
      <c r="EG25" s="158">
        <f t="shared" si="60"/>
        <v>420827</v>
      </c>
      <c r="EH25" s="158">
        <f t="shared" si="60"/>
        <v>415000</v>
      </c>
      <c r="EI25" s="158">
        <f t="shared" si="60"/>
        <v>431136</v>
      </c>
      <c r="EJ25" s="158">
        <f t="shared" si="60"/>
        <v>446253</v>
      </c>
      <c r="EK25" s="158">
        <f t="shared" si="60"/>
        <v>428298</v>
      </c>
      <c r="EL25" s="158">
        <f t="shared" si="60"/>
        <v>453626</v>
      </c>
      <c r="EM25" s="158">
        <f t="shared" si="60"/>
        <v>448958</v>
      </c>
      <c r="EN25" s="158">
        <f t="shared" si="60"/>
        <v>465276</v>
      </c>
      <c r="EO25" s="111">
        <f>+SUM(EC25:EN25)</f>
        <v>5047098</v>
      </c>
      <c r="EP25" s="111">
        <f t="shared" ref="EP25:FA25" si="61">IF($B25="","",EP10+EP13+EP16+EP19)</f>
        <v>442864</v>
      </c>
      <c r="EQ25" s="111">
        <f t="shared" si="61"/>
        <v>435013</v>
      </c>
      <c r="ER25" s="111">
        <f t="shared" si="61"/>
        <v>310874</v>
      </c>
      <c r="ES25" s="111">
        <f t="shared" si="61"/>
        <v>156637</v>
      </c>
      <c r="ET25" s="111">
        <f t="shared" si="61"/>
        <v>232432</v>
      </c>
      <c r="EU25" s="111">
        <f t="shared" si="61"/>
        <v>291981</v>
      </c>
      <c r="EV25" s="111">
        <f t="shared" si="61"/>
        <v>352657</v>
      </c>
      <c r="EW25" s="111">
        <f t="shared" si="61"/>
        <v>384544</v>
      </c>
      <c r="EX25" s="111">
        <f t="shared" si="61"/>
        <v>384618</v>
      </c>
      <c r="EY25" s="111">
        <f t="shared" si="61"/>
        <v>439585</v>
      </c>
      <c r="EZ25" s="111">
        <f t="shared" si="61"/>
        <v>438368</v>
      </c>
      <c r="FA25" s="111">
        <f t="shared" si="61"/>
        <v>406253</v>
      </c>
      <c r="FB25" s="111">
        <f>+SUM(EP25:FA25)</f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2">
        <v>580590</v>
      </c>
      <c r="HL25" s="112">
        <v>600760</v>
      </c>
      <c r="HM25" s="111"/>
      <c r="HN25" s="111"/>
      <c r="HO25" s="111">
        <f>+SUM(HC25:HN25)</f>
        <v>5510795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80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80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80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80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80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80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80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80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80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81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81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81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81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81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81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81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81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81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2">SUM(Q32:Q33)</f>
        <v>0</v>
      </c>
      <c r="R31" s="76">
        <f>SUM(R32:R33)</f>
        <v>0</v>
      </c>
      <c r="S31" s="76">
        <f t="shared" si="62"/>
        <v>0</v>
      </c>
      <c r="T31" s="76">
        <f>SUM(T32:T33)</f>
        <v>0</v>
      </c>
      <c r="U31" s="76">
        <f t="shared" si="62"/>
        <v>0</v>
      </c>
      <c r="V31" s="76">
        <f t="shared" si="62"/>
        <v>0</v>
      </c>
      <c r="W31" s="76">
        <f t="shared" si="62"/>
        <v>0</v>
      </c>
      <c r="X31" s="76">
        <f t="shared" si="62"/>
        <v>0</v>
      </c>
      <c r="Y31" s="76">
        <f t="shared" si="62"/>
        <v>0</v>
      </c>
      <c r="Z31" s="76">
        <f t="shared" si="62"/>
        <v>0</v>
      </c>
      <c r="AA31" s="76">
        <f t="shared" si="62"/>
        <v>0</v>
      </c>
      <c r="AB31" s="76">
        <f>SUM(P31:AA31)</f>
        <v>0</v>
      </c>
      <c r="AC31" s="76">
        <f>SUM(AC32:AC33)</f>
        <v>0</v>
      </c>
      <c r="AD31" s="76">
        <f t="shared" ref="AD31:AN31" si="63">SUM(AD32:AD33)</f>
        <v>147400</v>
      </c>
      <c r="AE31" s="76">
        <f>SUM(AE32:AE33)</f>
        <v>354426</v>
      </c>
      <c r="AF31" s="76">
        <f t="shared" si="63"/>
        <v>328232</v>
      </c>
      <c r="AG31" s="76">
        <f>SUM(AG32:AG33)</f>
        <v>351578</v>
      </c>
      <c r="AH31" s="76">
        <f t="shared" si="63"/>
        <v>331650</v>
      </c>
      <c r="AI31" s="76">
        <f t="shared" si="63"/>
        <v>356618</v>
      </c>
      <c r="AJ31" s="76">
        <f t="shared" si="63"/>
        <v>362160</v>
      </c>
      <c r="AK31" s="76">
        <f t="shared" si="63"/>
        <v>355280</v>
      </c>
      <c r="AL31" s="76">
        <f t="shared" si="63"/>
        <v>363626</v>
      </c>
      <c r="AM31" s="76">
        <f t="shared" si="63"/>
        <v>361150</v>
      </c>
      <c r="AN31" s="76">
        <f t="shared" si="63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4">SUM(AQ32:AQ33)</f>
        <v>375188</v>
      </c>
      <c r="AR31" s="76">
        <f>SUM(AR32:AR33)</f>
        <v>376112</v>
      </c>
      <c r="AS31" s="76">
        <f t="shared" si="64"/>
        <v>350154</v>
      </c>
      <c r="AT31" s="76">
        <f>SUM(AT32:AT33)</f>
        <v>354332</v>
      </c>
      <c r="AU31" s="76">
        <f t="shared" si="64"/>
        <v>358932</v>
      </c>
      <c r="AV31" s="76">
        <f t="shared" si="64"/>
        <v>381964</v>
      </c>
      <c r="AW31" s="76">
        <f t="shared" si="64"/>
        <v>393250</v>
      </c>
      <c r="AX31" s="76">
        <f t="shared" si="64"/>
        <v>374786</v>
      </c>
      <c r="AY31" s="76">
        <f t="shared" si="64"/>
        <v>396600</v>
      </c>
      <c r="AZ31" s="76">
        <f t="shared" si="64"/>
        <v>385536</v>
      </c>
      <c r="BA31" s="76">
        <f t="shared" si="64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5">SUM(BD32:BD33)</f>
        <v>369910</v>
      </c>
      <c r="BE31" s="76">
        <f>SUM(BE32:BE33)</f>
        <v>382404</v>
      </c>
      <c r="BF31" s="76">
        <f t="shared" si="65"/>
        <v>367704</v>
      </c>
      <c r="BG31" s="76">
        <f>SUM(BG32:BG33)</f>
        <v>376728</v>
      </c>
      <c r="BH31" s="76">
        <f t="shared" si="65"/>
        <v>359840</v>
      </c>
      <c r="BI31" s="76">
        <f t="shared" si="65"/>
        <v>384692</v>
      </c>
      <c r="BJ31" s="76">
        <f t="shared" si="65"/>
        <v>404592</v>
      </c>
      <c r="BK31" s="76">
        <f t="shared" si="65"/>
        <v>376716</v>
      </c>
      <c r="BL31" s="76">
        <f t="shared" si="65"/>
        <v>397818</v>
      </c>
      <c r="BM31" s="76">
        <f t="shared" si="65"/>
        <v>401264</v>
      </c>
      <c r="BN31" s="76">
        <f t="shared" si="65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6">SUM(BQ32:BQ33)</f>
        <v>395824</v>
      </c>
      <c r="BR31" s="76">
        <f>SUM(BR32:BR33)</f>
        <v>394588</v>
      </c>
      <c r="BS31" s="76">
        <f t="shared" si="66"/>
        <v>371902</v>
      </c>
      <c r="BT31" s="76">
        <f>SUM(BT32:BT33)</f>
        <v>392010</v>
      </c>
      <c r="BU31" s="76">
        <f t="shared" si="66"/>
        <v>368536</v>
      </c>
      <c r="BV31" s="76">
        <f t="shared" si="66"/>
        <v>392290</v>
      </c>
      <c r="BW31" s="76">
        <f t="shared" si="66"/>
        <v>405918</v>
      </c>
      <c r="BX31" s="76">
        <f t="shared" si="66"/>
        <v>376606</v>
      </c>
      <c r="BY31" s="76">
        <f t="shared" si="66"/>
        <v>409404</v>
      </c>
      <c r="BZ31" s="76">
        <f t="shared" si="66"/>
        <v>403606</v>
      </c>
      <c r="CA31" s="76">
        <f t="shared" si="66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7">SUM(DI32:DI33)</f>
        <v>458898</v>
      </c>
      <c r="DJ31" s="76">
        <f t="shared" si="67"/>
        <v>469528</v>
      </c>
      <c r="DK31" s="76">
        <f t="shared" si="67"/>
        <v>441175</v>
      </c>
      <c r="DL31" s="76">
        <f t="shared" si="67"/>
        <v>454287</v>
      </c>
      <c r="DM31" s="76">
        <f t="shared" si="67"/>
        <v>254287</v>
      </c>
      <c r="DN31" s="76">
        <f t="shared" si="67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68">SUM(DS32:DS33)</f>
        <v>462466</v>
      </c>
      <c r="DT31" s="76">
        <f t="shared" si="68"/>
        <v>490878</v>
      </c>
      <c r="DU31" s="76">
        <f t="shared" si="68"/>
        <v>456585</v>
      </c>
      <c r="DV31" s="76">
        <f t="shared" si="68"/>
        <v>476614</v>
      </c>
      <c r="DW31" s="76">
        <f t="shared" si="68"/>
        <v>496437</v>
      </c>
      <c r="DX31" s="76">
        <f t="shared" si="68"/>
        <v>446360</v>
      </c>
      <c r="DY31" s="76">
        <f t="shared" si="68"/>
        <v>472575</v>
      </c>
      <c r="DZ31" s="76">
        <f t="shared" si="68"/>
        <v>474301</v>
      </c>
      <c r="EA31" s="76">
        <f t="shared" si="68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69">SUM(EF32:EF33)</f>
        <v>428176</v>
      </c>
      <c r="EG31" s="76">
        <f t="shared" si="69"/>
        <v>468394</v>
      </c>
      <c r="EH31" s="76">
        <f t="shared" si="69"/>
        <v>453247</v>
      </c>
      <c r="EI31" s="76">
        <f t="shared" si="69"/>
        <v>490396</v>
      </c>
      <c r="EJ31" s="76">
        <f t="shared" si="69"/>
        <v>492686</v>
      </c>
      <c r="EK31" s="76">
        <f t="shared" si="69"/>
        <v>467967</v>
      </c>
      <c r="EL31" s="76">
        <f t="shared" si="69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168">
        <f>HK32+HK33</f>
        <v>607130</v>
      </c>
      <c r="HL31" s="168">
        <v>633284</v>
      </c>
      <c r="HM31" s="76"/>
      <c r="HN31" s="76"/>
      <c r="HO31" s="76">
        <f>+SUM(HC31:HN31)</f>
        <v>6119815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0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1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2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3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4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5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6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7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78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79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109">
        <v>66966</v>
      </c>
      <c r="HL32" s="109">
        <v>74193</v>
      </c>
      <c r="HM32" s="73"/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0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1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2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3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4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5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6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7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78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79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109">
        <v>540164</v>
      </c>
      <c r="HL33" s="109">
        <v>559091</v>
      </c>
      <c r="HM33" s="73"/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0"/>
        <v>2728690</v>
      </c>
      <c r="P34" s="76">
        <f>SUM(P35:P36)</f>
        <v>307414</v>
      </c>
      <c r="Q34" s="76">
        <f t="shared" ref="Q34:AA34" si="80">SUM(Q35:Q36)</f>
        <v>288482</v>
      </c>
      <c r="R34" s="76">
        <f t="shared" si="80"/>
        <v>297206</v>
      </c>
      <c r="S34" s="76">
        <f t="shared" si="80"/>
        <v>289838</v>
      </c>
      <c r="T34" s="76">
        <f t="shared" si="80"/>
        <v>298930</v>
      </c>
      <c r="U34" s="76">
        <f t="shared" si="80"/>
        <v>309972</v>
      </c>
      <c r="V34" s="76">
        <f t="shared" si="80"/>
        <v>340974</v>
      </c>
      <c r="W34" s="76">
        <f t="shared" si="80"/>
        <v>336620</v>
      </c>
      <c r="X34" s="76">
        <f t="shared" si="80"/>
        <v>325214</v>
      </c>
      <c r="Y34" s="76">
        <f t="shared" si="80"/>
        <v>333538</v>
      </c>
      <c r="Z34" s="76">
        <f t="shared" si="80"/>
        <v>326570</v>
      </c>
      <c r="AA34" s="76">
        <f t="shared" si="80"/>
        <v>359306</v>
      </c>
      <c r="AB34" s="76">
        <f t="shared" si="71"/>
        <v>3814064</v>
      </c>
      <c r="AC34" s="76">
        <f>SUM(AC35:AC36)</f>
        <v>351928</v>
      </c>
      <c r="AD34" s="76">
        <f t="shared" ref="AD34:AN34" si="81">SUM(AD35:AD36)</f>
        <v>335146</v>
      </c>
      <c r="AE34" s="76">
        <f t="shared" si="81"/>
        <v>339852</v>
      </c>
      <c r="AF34" s="76">
        <f t="shared" si="81"/>
        <v>317772</v>
      </c>
      <c r="AG34" s="76">
        <f t="shared" si="81"/>
        <v>336402</v>
      </c>
      <c r="AH34" s="76">
        <f t="shared" si="81"/>
        <v>321310</v>
      </c>
      <c r="AI34" s="76">
        <f t="shared" si="81"/>
        <v>342346</v>
      </c>
      <c r="AJ34" s="76">
        <f t="shared" si="81"/>
        <v>351610</v>
      </c>
      <c r="AK34" s="76">
        <f t="shared" si="81"/>
        <v>341394</v>
      </c>
      <c r="AL34" s="76">
        <f t="shared" si="81"/>
        <v>354522</v>
      </c>
      <c r="AM34" s="76">
        <f t="shared" si="81"/>
        <v>346822</v>
      </c>
      <c r="AN34" s="76">
        <f t="shared" si="81"/>
        <v>380526</v>
      </c>
      <c r="AO34" s="76">
        <f t="shared" si="72"/>
        <v>4119630</v>
      </c>
      <c r="AP34" s="76">
        <f>SUM(AP35:AP36)</f>
        <v>374028</v>
      </c>
      <c r="AQ34" s="76">
        <f t="shared" ref="AQ34:BA34" si="82">SUM(AQ35:AQ36)</f>
        <v>363348</v>
      </c>
      <c r="AR34" s="76">
        <f t="shared" si="82"/>
        <v>363788</v>
      </c>
      <c r="AS34" s="76">
        <f t="shared" si="82"/>
        <v>333836</v>
      </c>
      <c r="AT34" s="76">
        <f t="shared" si="82"/>
        <v>342136</v>
      </c>
      <c r="AU34" s="76">
        <f t="shared" si="82"/>
        <v>341418</v>
      </c>
      <c r="AV34" s="76">
        <f t="shared" si="82"/>
        <v>371822</v>
      </c>
      <c r="AW34" s="76">
        <f t="shared" si="82"/>
        <v>378578</v>
      </c>
      <c r="AX34" s="76">
        <f t="shared" si="82"/>
        <v>364188</v>
      </c>
      <c r="AY34" s="76">
        <f t="shared" si="82"/>
        <v>378560</v>
      </c>
      <c r="AZ34" s="76">
        <f t="shared" si="82"/>
        <v>375380</v>
      </c>
      <c r="BA34" s="76">
        <f t="shared" si="82"/>
        <v>387100</v>
      </c>
      <c r="BB34" s="76">
        <f t="shared" si="73"/>
        <v>4374182</v>
      </c>
      <c r="BC34" s="76">
        <f>SUM(BC35:BC36)</f>
        <v>384914</v>
      </c>
      <c r="BD34" s="76">
        <f t="shared" ref="BD34:BN34" si="83">SUM(BD35:BD36)</f>
        <v>355258</v>
      </c>
      <c r="BE34" s="76">
        <f t="shared" si="83"/>
        <v>370168</v>
      </c>
      <c r="BF34" s="76">
        <f t="shared" si="83"/>
        <v>341656</v>
      </c>
      <c r="BG34" s="76">
        <f t="shared" si="83"/>
        <v>352768</v>
      </c>
      <c r="BH34" s="76">
        <f t="shared" si="83"/>
        <v>347164</v>
      </c>
      <c r="BI34" s="76">
        <f t="shared" si="83"/>
        <v>371694</v>
      </c>
      <c r="BJ34" s="76">
        <f t="shared" si="83"/>
        <v>391502</v>
      </c>
      <c r="BK34" s="76">
        <f t="shared" si="83"/>
        <v>368879</v>
      </c>
      <c r="BL34" s="76">
        <f t="shared" si="83"/>
        <v>396104</v>
      </c>
      <c r="BM34" s="76">
        <f t="shared" si="83"/>
        <v>392332</v>
      </c>
      <c r="BN34" s="76">
        <f t="shared" si="83"/>
        <v>437066</v>
      </c>
      <c r="BO34" s="76">
        <f t="shared" si="74"/>
        <v>4509505</v>
      </c>
      <c r="BP34" s="76">
        <f>SUM(BP35:BP36)</f>
        <v>437768</v>
      </c>
      <c r="BQ34" s="76">
        <f t="shared" ref="BQ34:CA34" si="84">SUM(BQ35:BQ36)</f>
        <v>385195</v>
      </c>
      <c r="BR34" s="76">
        <f t="shared" si="84"/>
        <v>376953</v>
      </c>
      <c r="BS34" s="76">
        <f t="shared" si="84"/>
        <v>354890</v>
      </c>
      <c r="BT34" s="76">
        <f t="shared" si="84"/>
        <v>369066</v>
      </c>
      <c r="BU34" s="76">
        <f t="shared" si="84"/>
        <v>354903</v>
      </c>
      <c r="BV34" s="76">
        <f t="shared" si="84"/>
        <v>372197</v>
      </c>
      <c r="BW34" s="76">
        <f t="shared" si="84"/>
        <v>391797</v>
      </c>
      <c r="BX34" s="76">
        <f t="shared" si="84"/>
        <v>362687</v>
      </c>
      <c r="BY34" s="76">
        <f t="shared" si="84"/>
        <v>387143</v>
      </c>
      <c r="BZ34" s="76">
        <f t="shared" si="84"/>
        <v>385317</v>
      </c>
      <c r="CA34" s="76">
        <f t="shared" si="84"/>
        <v>399760</v>
      </c>
      <c r="CB34" s="76">
        <f t="shared" si="75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6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7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5">SUM(DI35:DI36)</f>
        <v>438573</v>
      </c>
      <c r="DJ34" s="76">
        <f t="shared" si="85"/>
        <v>449935</v>
      </c>
      <c r="DK34" s="76">
        <f t="shared" si="85"/>
        <v>422049</v>
      </c>
      <c r="DL34" s="76">
        <f t="shared" si="85"/>
        <v>435881</v>
      </c>
      <c r="DM34" s="76">
        <f t="shared" si="85"/>
        <v>431226</v>
      </c>
      <c r="DN34" s="76">
        <f t="shared" si="85"/>
        <v>469224</v>
      </c>
      <c r="DO34" s="76">
        <f t="shared" si="78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6">SUM(DR35:DR36)</f>
        <v>461216</v>
      </c>
      <c r="DS34" s="76">
        <f t="shared" si="86"/>
        <v>437951</v>
      </c>
      <c r="DT34" s="76">
        <f t="shared" si="86"/>
        <v>473222</v>
      </c>
      <c r="DU34" s="76">
        <f t="shared" si="86"/>
        <v>431719</v>
      </c>
      <c r="DV34" s="76">
        <f t="shared" si="86"/>
        <v>460067</v>
      </c>
      <c r="DW34" s="76">
        <f t="shared" si="86"/>
        <v>471505</v>
      </c>
      <c r="DX34" s="76">
        <f t="shared" si="86"/>
        <v>428934</v>
      </c>
      <c r="DY34" s="76">
        <f t="shared" si="86"/>
        <v>447753</v>
      </c>
      <c r="DZ34" s="76">
        <f t="shared" si="86"/>
        <v>448400</v>
      </c>
      <c r="EA34" s="76">
        <f t="shared" si="86"/>
        <v>484865</v>
      </c>
      <c r="EB34" s="76">
        <f t="shared" si="79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7">SUM(EE35:EE36)</f>
        <v>471646</v>
      </c>
      <c r="EF34" s="76">
        <f t="shared" si="87"/>
        <v>405667</v>
      </c>
      <c r="EG34" s="76">
        <f t="shared" si="87"/>
        <v>443739</v>
      </c>
      <c r="EH34" s="76">
        <f t="shared" si="87"/>
        <v>436157</v>
      </c>
      <c r="EI34" s="76">
        <f t="shared" si="87"/>
        <v>464088</v>
      </c>
      <c r="EJ34" s="76">
        <f t="shared" si="87"/>
        <v>471817</v>
      </c>
      <c r="EK34" s="76">
        <f t="shared" si="87"/>
        <v>444730</v>
      </c>
      <c r="EL34" s="76">
        <f t="shared" si="87"/>
        <v>468621</v>
      </c>
      <c r="EM34" s="76">
        <v>460839</v>
      </c>
      <c r="EN34" s="76">
        <v>494644</v>
      </c>
      <c r="EO34" s="76">
        <f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168">
        <f>HK35+HK36</f>
        <v>569578</v>
      </c>
      <c r="HL34" s="168">
        <v>591654</v>
      </c>
      <c r="HM34" s="76"/>
      <c r="HN34" s="76"/>
      <c r="HO34" s="76">
        <f>+SUM(HC34:HN34)</f>
        <v>5701614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0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1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2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3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4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5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6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7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78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79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109">
        <v>56734</v>
      </c>
      <c r="HL35" s="109">
        <v>62533</v>
      </c>
      <c r="HM35" s="73"/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0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1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2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3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4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5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6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7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78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79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109">
        <v>512844</v>
      </c>
      <c r="HL36" s="109">
        <v>529121</v>
      </c>
      <c r="HM36" s="73"/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0"/>
        <v>3559346</v>
      </c>
      <c r="P37" s="76">
        <f>SUM(P38:P39)</f>
        <v>418430</v>
      </c>
      <c r="Q37" s="76">
        <f t="shared" ref="Q37:AA37" si="88">SUM(Q38:Q39)</f>
        <v>390534</v>
      </c>
      <c r="R37" s="76">
        <f t="shared" si="88"/>
        <v>400270</v>
      </c>
      <c r="S37" s="76">
        <f t="shared" si="88"/>
        <v>375906</v>
      </c>
      <c r="T37" s="76">
        <f t="shared" si="88"/>
        <v>394070</v>
      </c>
      <c r="U37" s="76">
        <f t="shared" si="88"/>
        <v>395894</v>
      </c>
      <c r="V37" s="76">
        <f t="shared" si="88"/>
        <v>431254</v>
      </c>
      <c r="W37" s="76">
        <f t="shared" si="88"/>
        <v>430700</v>
      </c>
      <c r="X37" s="76">
        <f t="shared" si="88"/>
        <v>417418</v>
      </c>
      <c r="Y37" s="76">
        <f t="shared" si="88"/>
        <v>431274</v>
      </c>
      <c r="Z37" s="76">
        <f t="shared" si="88"/>
        <v>421092</v>
      </c>
      <c r="AA37" s="76">
        <f t="shared" si="88"/>
        <v>462168</v>
      </c>
      <c r="AB37" s="76">
        <f t="shared" si="71"/>
        <v>4969010</v>
      </c>
      <c r="AC37" s="76">
        <f>SUM(AC38:AC39)</f>
        <v>471312</v>
      </c>
      <c r="AD37" s="76">
        <f t="shared" ref="AD37:AN37" si="89">SUM(AD38:AD39)</f>
        <v>431312</v>
      </c>
      <c r="AE37" s="76">
        <f t="shared" si="89"/>
        <v>440368</v>
      </c>
      <c r="AF37" s="76">
        <f t="shared" si="89"/>
        <v>413106</v>
      </c>
      <c r="AG37" s="76">
        <f t="shared" si="89"/>
        <v>423996</v>
      </c>
      <c r="AH37" s="76">
        <f t="shared" si="89"/>
        <v>414780</v>
      </c>
      <c r="AI37" s="76">
        <f t="shared" si="89"/>
        <v>440236</v>
      </c>
      <c r="AJ37" s="76">
        <f t="shared" si="89"/>
        <v>444462</v>
      </c>
      <c r="AK37" s="76">
        <f t="shared" si="89"/>
        <v>436400</v>
      </c>
      <c r="AL37" s="76">
        <f t="shared" si="89"/>
        <v>453096</v>
      </c>
      <c r="AM37" s="76">
        <f t="shared" si="89"/>
        <v>440670</v>
      </c>
      <c r="AN37" s="76">
        <f t="shared" si="89"/>
        <v>495330</v>
      </c>
      <c r="AO37" s="76">
        <f t="shared" si="72"/>
        <v>5305068</v>
      </c>
      <c r="AP37" s="76">
        <f>SUM(AP38:AP39)</f>
        <v>509570</v>
      </c>
      <c r="AQ37" s="76">
        <f t="shared" ref="AQ37:BA37" si="90">SUM(AQ38:AQ39)</f>
        <v>487590</v>
      </c>
      <c r="AR37" s="76">
        <f t="shared" si="90"/>
        <v>486356</v>
      </c>
      <c r="AS37" s="76">
        <f t="shared" si="90"/>
        <v>448068</v>
      </c>
      <c r="AT37" s="76">
        <f t="shared" si="90"/>
        <v>453802</v>
      </c>
      <c r="AU37" s="76">
        <f t="shared" si="90"/>
        <v>445350</v>
      </c>
      <c r="AV37" s="76">
        <f t="shared" si="90"/>
        <v>483242</v>
      </c>
      <c r="AW37" s="76">
        <f t="shared" si="90"/>
        <v>495090</v>
      </c>
      <c r="AX37" s="76">
        <f t="shared" si="90"/>
        <v>477442</v>
      </c>
      <c r="AY37" s="76">
        <f t="shared" si="90"/>
        <v>496124</v>
      </c>
      <c r="AZ37" s="76">
        <f t="shared" si="90"/>
        <v>481622</v>
      </c>
      <c r="BA37" s="76">
        <f t="shared" si="90"/>
        <v>505416</v>
      </c>
      <c r="BB37" s="76">
        <f t="shared" si="73"/>
        <v>5769672</v>
      </c>
      <c r="BC37" s="76">
        <f>SUM(BC38:BC39)</f>
        <v>515954</v>
      </c>
      <c r="BD37" s="76">
        <f t="shared" ref="BD37:BN37" si="91">SUM(BD38:BD39)</f>
        <v>470036</v>
      </c>
      <c r="BE37" s="76">
        <f t="shared" si="91"/>
        <v>487430</v>
      </c>
      <c r="BF37" s="76">
        <f t="shared" si="91"/>
        <v>455210</v>
      </c>
      <c r="BG37" s="76">
        <f t="shared" si="91"/>
        <v>466636</v>
      </c>
      <c r="BH37" s="76">
        <f t="shared" si="91"/>
        <v>452418</v>
      </c>
      <c r="BI37" s="76">
        <f t="shared" si="91"/>
        <v>478956</v>
      </c>
      <c r="BJ37" s="76">
        <f t="shared" si="91"/>
        <v>504624</v>
      </c>
      <c r="BK37" s="76">
        <f t="shared" si="91"/>
        <v>470326</v>
      </c>
      <c r="BL37" s="76">
        <f t="shared" si="91"/>
        <v>500084</v>
      </c>
      <c r="BM37" s="76">
        <f t="shared" si="91"/>
        <v>498950</v>
      </c>
      <c r="BN37" s="76">
        <f t="shared" si="91"/>
        <v>563256</v>
      </c>
      <c r="BO37" s="76">
        <f t="shared" si="74"/>
        <v>5863880</v>
      </c>
      <c r="BP37" s="76">
        <f>SUM(BP38:BP39)</f>
        <v>569104</v>
      </c>
      <c r="BQ37" s="76">
        <f t="shared" ref="BQ37:CA37" si="92">SUM(BQ38:BQ39)</f>
        <v>501808</v>
      </c>
      <c r="BR37" s="76">
        <f t="shared" si="92"/>
        <v>502962</v>
      </c>
      <c r="BS37" s="76">
        <f t="shared" si="92"/>
        <v>467074</v>
      </c>
      <c r="BT37" s="76">
        <f t="shared" si="92"/>
        <v>485078</v>
      </c>
      <c r="BU37" s="76">
        <f t="shared" si="92"/>
        <v>468000</v>
      </c>
      <c r="BV37" s="76">
        <f t="shared" si="92"/>
        <v>498422</v>
      </c>
      <c r="BW37" s="76">
        <f t="shared" si="92"/>
        <v>520658</v>
      </c>
      <c r="BX37" s="76">
        <f t="shared" si="92"/>
        <v>487420</v>
      </c>
      <c r="BY37" s="76">
        <f t="shared" si="92"/>
        <v>514650</v>
      </c>
      <c r="BZ37" s="76">
        <f t="shared" si="92"/>
        <v>506902</v>
      </c>
      <c r="CA37" s="76">
        <f t="shared" si="92"/>
        <v>544846</v>
      </c>
      <c r="CB37" s="76">
        <f t="shared" si="75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6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7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3">SUM(DI38:DI39)</f>
        <v>0</v>
      </c>
      <c r="DJ37" s="76">
        <f t="shared" si="93"/>
        <v>0</v>
      </c>
      <c r="DK37" s="76">
        <f t="shared" si="93"/>
        <v>0</v>
      </c>
      <c r="DL37" s="76">
        <f t="shared" si="93"/>
        <v>0</v>
      </c>
      <c r="DM37" s="76">
        <f t="shared" si="93"/>
        <v>0</v>
      </c>
      <c r="DN37" s="76">
        <f t="shared" si="93"/>
        <v>0</v>
      </c>
      <c r="DO37" s="76">
        <f t="shared" si="78"/>
        <v>1423626</v>
      </c>
      <c r="DP37" s="76">
        <f>SUM(DP38:DP39)</f>
        <v>0</v>
      </c>
      <c r="DQ37" s="76">
        <f>SUM(DQ38:DQ39)</f>
        <v>0</v>
      </c>
      <c r="DR37" s="76">
        <f t="shared" ref="DR37:EA37" si="94">SUM(DR38:DR39)</f>
        <v>0</v>
      </c>
      <c r="DS37" s="76">
        <f t="shared" si="94"/>
        <v>19712</v>
      </c>
      <c r="DT37" s="76">
        <f t="shared" si="94"/>
        <v>262800</v>
      </c>
      <c r="DU37" s="76">
        <f t="shared" si="94"/>
        <v>242161</v>
      </c>
      <c r="DV37" s="76">
        <f t="shared" si="94"/>
        <v>257041</v>
      </c>
      <c r="DW37" s="76">
        <f t="shared" si="94"/>
        <v>263096</v>
      </c>
      <c r="DX37" s="76">
        <f t="shared" si="94"/>
        <v>240437</v>
      </c>
      <c r="DY37" s="76">
        <f t="shared" si="94"/>
        <v>250877</v>
      </c>
      <c r="DZ37" s="76">
        <f t="shared" si="94"/>
        <v>250654</v>
      </c>
      <c r="EA37" s="76">
        <f t="shared" si="94"/>
        <v>277102</v>
      </c>
      <c r="EB37" s="76">
        <f t="shared" si="79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5">SUM(EE38:EE39)</f>
        <v>271058</v>
      </c>
      <c r="EF37" s="76">
        <f t="shared" si="95"/>
        <v>419677</v>
      </c>
      <c r="EG37" s="76">
        <f t="shared" si="95"/>
        <v>494810</v>
      </c>
      <c r="EH37" s="76">
        <f t="shared" si="95"/>
        <v>484710</v>
      </c>
      <c r="EI37" s="76">
        <f t="shared" si="95"/>
        <v>517904</v>
      </c>
      <c r="EJ37" s="76">
        <f t="shared" si="95"/>
        <v>525275</v>
      </c>
      <c r="EK37" s="76">
        <f t="shared" si="95"/>
        <v>495755</v>
      </c>
      <c r="EL37" s="76">
        <f t="shared" si="95"/>
        <v>522223</v>
      </c>
      <c r="EM37" s="76">
        <v>513999</v>
      </c>
      <c r="EN37" s="76">
        <v>551433</v>
      </c>
      <c r="EO37" s="76">
        <f>+SUM(EC37:EN37)</f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>+SUM(EP37:FA37)</f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168">
        <f>HK38+HK39</f>
        <v>623187</v>
      </c>
      <c r="HL37" s="168">
        <v>657564</v>
      </c>
      <c r="HM37" s="76"/>
      <c r="HN37" s="76"/>
      <c r="HO37" s="76">
        <f>+SUM(HC37:HN37)</f>
        <v>6357066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0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1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2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3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4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5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6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7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78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79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109">
        <v>90416</v>
      </c>
      <c r="HL38" s="109">
        <v>99352</v>
      </c>
      <c r="HM38" s="73"/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0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1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2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3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4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5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6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7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78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79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109">
        <v>532771</v>
      </c>
      <c r="HL39" s="109">
        <v>558212</v>
      </c>
      <c r="HM39" s="73"/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0"/>
        <v>3361106</v>
      </c>
      <c r="P40" s="76">
        <f>SUM(P41:P42)</f>
        <v>370088</v>
      </c>
      <c r="Q40" s="76">
        <f t="shared" ref="Q40:AA40" si="96">SUM(Q41:Q42)</f>
        <v>355462</v>
      </c>
      <c r="R40" s="76">
        <f t="shared" si="96"/>
        <v>371686</v>
      </c>
      <c r="S40" s="76">
        <f t="shared" si="96"/>
        <v>353108</v>
      </c>
      <c r="T40" s="76">
        <f t="shared" si="96"/>
        <v>363104</v>
      </c>
      <c r="U40" s="76">
        <f t="shared" si="96"/>
        <v>363078</v>
      </c>
      <c r="V40" s="76">
        <f t="shared" si="96"/>
        <v>390050</v>
      </c>
      <c r="W40" s="76">
        <f t="shared" si="96"/>
        <v>380348</v>
      </c>
      <c r="X40" s="76">
        <f t="shared" si="96"/>
        <v>381012</v>
      </c>
      <c r="Y40" s="76">
        <f t="shared" si="96"/>
        <v>402690</v>
      </c>
      <c r="Z40" s="76">
        <f t="shared" si="96"/>
        <v>393084</v>
      </c>
      <c r="AA40" s="76">
        <f t="shared" si="96"/>
        <v>425038</v>
      </c>
      <c r="AB40" s="76">
        <f t="shared" si="71"/>
        <v>4548748</v>
      </c>
      <c r="AC40" s="76">
        <f>SUM(AC41:AC42)</f>
        <v>415970</v>
      </c>
      <c r="AD40" s="76">
        <f t="shared" ref="AD40:AN40" si="97">SUM(AD41:AD42)</f>
        <v>390648</v>
      </c>
      <c r="AE40" s="76">
        <f t="shared" si="97"/>
        <v>399804</v>
      </c>
      <c r="AF40" s="76">
        <f t="shared" si="97"/>
        <v>375280</v>
      </c>
      <c r="AG40" s="76">
        <f t="shared" si="97"/>
        <v>387182</v>
      </c>
      <c r="AH40" s="76">
        <f t="shared" si="97"/>
        <v>377944</v>
      </c>
      <c r="AI40" s="76">
        <f t="shared" si="97"/>
        <v>400492</v>
      </c>
      <c r="AJ40" s="76">
        <f t="shared" si="97"/>
        <v>421360</v>
      </c>
      <c r="AK40" s="76">
        <f t="shared" si="97"/>
        <v>406296</v>
      </c>
      <c r="AL40" s="76">
        <f t="shared" si="97"/>
        <v>421644</v>
      </c>
      <c r="AM40" s="76">
        <f t="shared" si="97"/>
        <v>414380</v>
      </c>
      <c r="AN40" s="76">
        <f t="shared" si="97"/>
        <v>450580</v>
      </c>
      <c r="AO40" s="76">
        <f t="shared" si="72"/>
        <v>4861580</v>
      </c>
      <c r="AP40" s="76">
        <f>SUM(AP41:AP42)</f>
        <v>437350</v>
      </c>
      <c r="AQ40" s="76">
        <f t="shared" ref="AQ40:BA40" si="98">SUM(AQ41:AQ42)</f>
        <v>415666</v>
      </c>
      <c r="AR40" s="76">
        <f t="shared" si="98"/>
        <v>433072</v>
      </c>
      <c r="AS40" s="76">
        <f t="shared" si="98"/>
        <v>400514</v>
      </c>
      <c r="AT40" s="76">
        <f t="shared" si="98"/>
        <v>409912</v>
      </c>
      <c r="AU40" s="76">
        <f t="shared" si="98"/>
        <v>407152</v>
      </c>
      <c r="AV40" s="76">
        <f t="shared" si="98"/>
        <v>439380</v>
      </c>
      <c r="AW40" s="76">
        <f t="shared" si="98"/>
        <v>455550</v>
      </c>
      <c r="AX40" s="76">
        <f t="shared" si="98"/>
        <v>429802</v>
      </c>
      <c r="AY40" s="76">
        <f t="shared" si="98"/>
        <v>437696</v>
      </c>
      <c r="AZ40" s="76">
        <f t="shared" si="98"/>
        <v>439998</v>
      </c>
      <c r="BA40" s="76">
        <f t="shared" si="98"/>
        <v>451552</v>
      </c>
      <c r="BB40" s="76">
        <f t="shared" si="73"/>
        <v>5157644</v>
      </c>
      <c r="BC40" s="76">
        <f>SUM(BC41:BC42)</f>
        <v>445070</v>
      </c>
      <c r="BD40" s="76">
        <f t="shared" ref="BD40:BN40" si="99">SUM(BD41:BD42)</f>
        <v>413154</v>
      </c>
      <c r="BE40" s="76">
        <f t="shared" si="99"/>
        <v>432498</v>
      </c>
      <c r="BF40" s="76">
        <f t="shared" si="99"/>
        <v>408674</v>
      </c>
      <c r="BG40" s="76">
        <f t="shared" si="99"/>
        <v>414576</v>
      </c>
      <c r="BH40" s="76">
        <f t="shared" si="99"/>
        <v>410090</v>
      </c>
      <c r="BI40" s="76">
        <f t="shared" si="99"/>
        <v>429376</v>
      </c>
      <c r="BJ40" s="76">
        <f t="shared" si="99"/>
        <v>445908</v>
      </c>
      <c r="BK40" s="76">
        <f t="shared" si="99"/>
        <v>423218</v>
      </c>
      <c r="BL40" s="76">
        <f t="shared" si="99"/>
        <v>453490</v>
      </c>
      <c r="BM40" s="76">
        <f t="shared" si="99"/>
        <v>446612</v>
      </c>
      <c r="BN40" s="76">
        <f t="shared" si="99"/>
        <v>485830</v>
      </c>
      <c r="BO40" s="76">
        <f t="shared" si="74"/>
        <v>5208496</v>
      </c>
      <c r="BP40" s="76">
        <f>SUM(BP41:BP42)</f>
        <v>482212</v>
      </c>
      <c r="BQ40" s="76">
        <f t="shared" ref="BQ40:CA40" si="100">SUM(BQ41:BQ42)</f>
        <v>449670</v>
      </c>
      <c r="BR40" s="76">
        <f t="shared" si="100"/>
        <v>448940</v>
      </c>
      <c r="BS40" s="76">
        <f t="shared" si="100"/>
        <v>430006</v>
      </c>
      <c r="BT40" s="76">
        <f t="shared" si="100"/>
        <v>452688</v>
      </c>
      <c r="BU40" s="76">
        <f t="shared" si="100"/>
        <v>428646</v>
      </c>
      <c r="BV40" s="76">
        <f t="shared" si="100"/>
        <v>459470</v>
      </c>
      <c r="BW40" s="76">
        <f t="shared" si="100"/>
        <v>477610</v>
      </c>
      <c r="BX40" s="76">
        <f t="shared" si="100"/>
        <v>448306</v>
      </c>
      <c r="BY40" s="76">
        <f t="shared" si="100"/>
        <v>479848</v>
      </c>
      <c r="BZ40" s="76">
        <f t="shared" si="100"/>
        <v>468980</v>
      </c>
      <c r="CA40" s="76">
        <f t="shared" si="100"/>
        <v>503788</v>
      </c>
      <c r="CB40" s="76">
        <f t="shared" si="75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6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7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1">SUM(DI41:DI42)</f>
        <v>0</v>
      </c>
      <c r="DJ40" s="76">
        <f t="shared" si="101"/>
        <v>0</v>
      </c>
      <c r="DK40" s="76">
        <f t="shared" si="101"/>
        <v>252715</v>
      </c>
      <c r="DL40" s="76">
        <f t="shared" si="101"/>
        <v>587421</v>
      </c>
      <c r="DM40" s="76">
        <f t="shared" si="101"/>
        <v>574394</v>
      </c>
      <c r="DN40" s="76">
        <f t="shared" si="101"/>
        <v>612942</v>
      </c>
      <c r="DO40" s="76">
        <f t="shared" si="78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2">SUM(DR41:DR42)</f>
        <v>595573</v>
      </c>
      <c r="DS40" s="76">
        <f t="shared" si="102"/>
        <v>571568</v>
      </c>
      <c r="DT40" s="76">
        <f t="shared" si="102"/>
        <v>596198</v>
      </c>
      <c r="DU40" s="76">
        <f t="shared" si="102"/>
        <v>559255</v>
      </c>
      <c r="DV40" s="76">
        <f t="shared" si="102"/>
        <v>603316</v>
      </c>
      <c r="DW40" s="76">
        <f t="shared" si="102"/>
        <v>627094</v>
      </c>
      <c r="DX40" s="76">
        <f t="shared" si="102"/>
        <v>582787</v>
      </c>
      <c r="DY40" s="76">
        <f t="shared" si="102"/>
        <v>612842</v>
      </c>
      <c r="DZ40" s="76">
        <f t="shared" si="102"/>
        <v>610083</v>
      </c>
      <c r="EA40" s="76">
        <f t="shared" si="102"/>
        <v>651995</v>
      </c>
      <c r="EB40" s="76">
        <f t="shared" si="79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3">SUM(EE41:EE42)</f>
        <v>614605</v>
      </c>
      <c r="EF40" s="76">
        <f t="shared" si="103"/>
        <v>538100</v>
      </c>
      <c r="EG40" s="76">
        <f t="shared" si="103"/>
        <v>583453</v>
      </c>
      <c r="EH40" s="76">
        <f t="shared" si="103"/>
        <v>587343</v>
      </c>
      <c r="EI40" s="76">
        <f t="shared" si="103"/>
        <v>608791</v>
      </c>
      <c r="EJ40" s="76">
        <f t="shared" si="103"/>
        <v>621846</v>
      </c>
      <c r="EK40" s="76">
        <f t="shared" si="103"/>
        <v>597634</v>
      </c>
      <c r="EL40" s="76">
        <f t="shared" si="103"/>
        <v>633900</v>
      </c>
      <c r="EM40" s="76">
        <v>622321</v>
      </c>
      <c r="EN40" s="76">
        <v>650663</v>
      </c>
      <c r="EO40" s="76">
        <f>+SUM(EC40:EN40)</f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>+SUM(EP40:FA40)</f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168">
        <f>HK41+HK42</f>
        <v>731597</v>
      </c>
      <c r="HL40" s="168">
        <v>750613</v>
      </c>
      <c r="HM40" s="76"/>
      <c r="HN40" s="76"/>
      <c r="HO40" s="76">
        <f>+SUM(HC40:HN40)</f>
        <v>7138643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0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1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2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3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4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5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6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7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78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79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109">
        <v>185286</v>
      </c>
      <c r="HL41" s="109">
        <v>195992</v>
      </c>
      <c r="HM41" s="73"/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0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1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2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3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4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5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6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7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78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79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109">
        <v>546311</v>
      </c>
      <c r="HL42" s="109">
        <v>554621</v>
      </c>
      <c r="HM42" s="73"/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168">
        <f>HK44+HK45</f>
        <v>371591</v>
      </c>
      <c r="HL43" s="168">
        <v>392654</v>
      </c>
      <c r="HM43" s="76"/>
      <c r="HN43" s="76"/>
      <c r="HO43" s="76">
        <f>+SUM(HC43:HN43)</f>
        <v>2852017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109">
        <v>44423</v>
      </c>
      <c r="HL44" s="109">
        <v>49142</v>
      </c>
      <c r="HM44" s="73"/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109">
        <v>327168</v>
      </c>
      <c r="HL45" s="109">
        <v>343512</v>
      </c>
      <c r="HM45" s="73"/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4">SUM(C47:C48)</f>
        <v>0</v>
      </c>
      <c r="D46" s="52">
        <f t="shared" si="104"/>
        <v>0</v>
      </c>
      <c r="E46" s="52">
        <f t="shared" si="104"/>
        <v>469544</v>
      </c>
      <c r="F46" s="52">
        <f t="shared" si="104"/>
        <v>941010</v>
      </c>
      <c r="G46" s="52">
        <f t="shared" si="104"/>
        <v>983530</v>
      </c>
      <c r="H46" s="52">
        <f t="shared" si="104"/>
        <v>963400</v>
      </c>
      <c r="I46" s="52">
        <f t="shared" si="104"/>
        <v>1036432</v>
      </c>
      <c r="J46" s="52">
        <f t="shared" si="104"/>
        <v>1032654</v>
      </c>
      <c r="K46" s="52">
        <f t="shared" si="104"/>
        <v>976526</v>
      </c>
      <c r="L46" s="52">
        <f t="shared" si="104"/>
        <v>1059308</v>
      </c>
      <c r="M46" s="52">
        <f t="shared" si="104"/>
        <v>1042496</v>
      </c>
      <c r="N46" s="52">
        <f t="shared" si="104"/>
        <v>1144242</v>
      </c>
      <c r="O46" s="52">
        <f t="shared" si="104"/>
        <v>9649142</v>
      </c>
      <c r="P46" s="52">
        <f t="shared" si="104"/>
        <v>1095932</v>
      </c>
      <c r="Q46" s="52">
        <f t="shared" si="104"/>
        <v>1034478</v>
      </c>
      <c r="R46" s="52">
        <f t="shared" si="104"/>
        <v>1069162</v>
      </c>
      <c r="S46" s="52">
        <f t="shared" si="104"/>
        <v>1018852</v>
      </c>
      <c r="T46" s="52">
        <f t="shared" si="104"/>
        <v>1056104</v>
      </c>
      <c r="U46" s="52">
        <f t="shared" si="104"/>
        <v>1068944</v>
      </c>
      <c r="V46" s="52">
        <f t="shared" si="104"/>
        <v>1162278</v>
      </c>
      <c r="W46" s="52">
        <f t="shared" si="104"/>
        <v>1147668</v>
      </c>
      <c r="X46" s="52">
        <f t="shared" si="104"/>
        <v>1123644</v>
      </c>
      <c r="Y46" s="52">
        <f t="shared" si="104"/>
        <v>1167502</v>
      </c>
      <c r="Z46" s="52">
        <f t="shared" si="104"/>
        <v>1140746</v>
      </c>
      <c r="AA46" s="52">
        <f t="shared" si="104"/>
        <v>1246512</v>
      </c>
      <c r="AB46" s="52">
        <f t="shared" si="104"/>
        <v>13331822</v>
      </c>
      <c r="AC46" s="52">
        <f t="shared" si="104"/>
        <v>1239210</v>
      </c>
      <c r="AD46" s="52">
        <f t="shared" si="104"/>
        <v>1304506</v>
      </c>
      <c r="AE46" s="52">
        <f t="shared" si="104"/>
        <v>1534450</v>
      </c>
      <c r="AF46" s="52">
        <f t="shared" si="104"/>
        <v>1434390</v>
      </c>
      <c r="AG46" s="52">
        <f t="shared" si="104"/>
        <v>1499158</v>
      </c>
      <c r="AH46" s="52">
        <f t="shared" si="104"/>
        <v>1445684</v>
      </c>
      <c r="AI46" s="52">
        <f t="shared" si="104"/>
        <v>1539692</v>
      </c>
      <c r="AJ46" s="52">
        <f t="shared" si="104"/>
        <v>1579592</v>
      </c>
      <c r="AK46" s="52">
        <f t="shared" si="104"/>
        <v>1539370</v>
      </c>
      <c r="AL46" s="52">
        <f t="shared" si="104"/>
        <v>1592888</v>
      </c>
      <c r="AM46" s="52">
        <f t="shared" si="104"/>
        <v>1563022</v>
      </c>
      <c r="AN46" s="52">
        <f t="shared" si="104"/>
        <v>1715446</v>
      </c>
      <c r="AO46" s="52">
        <f t="shared" si="104"/>
        <v>17987408</v>
      </c>
      <c r="AP46" s="52">
        <f t="shared" si="104"/>
        <v>1708950</v>
      </c>
      <c r="AQ46" s="52">
        <f t="shared" si="104"/>
        <v>1641792</v>
      </c>
      <c r="AR46" s="52">
        <f t="shared" si="104"/>
        <v>1659328</v>
      </c>
      <c r="AS46" s="52">
        <f t="shared" si="104"/>
        <v>1532572</v>
      </c>
      <c r="AT46" s="52">
        <f t="shared" si="104"/>
        <v>1560182</v>
      </c>
      <c r="AU46" s="52">
        <f t="shared" si="104"/>
        <v>1552852</v>
      </c>
      <c r="AV46" s="52">
        <f t="shared" si="104"/>
        <v>1676408</v>
      </c>
      <c r="AW46" s="52">
        <f t="shared" si="104"/>
        <v>1722468</v>
      </c>
      <c r="AX46" s="52">
        <f t="shared" si="104"/>
        <v>1646218</v>
      </c>
      <c r="AY46" s="52">
        <f t="shared" si="104"/>
        <v>1708980</v>
      </c>
      <c r="AZ46" s="52">
        <f t="shared" si="104"/>
        <v>1682536</v>
      </c>
      <c r="BA46" s="52">
        <f t="shared" si="104"/>
        <v>1743894</v>
      </c>
      <c r="BB46" s="52">
        <f t="shared" si="104"/>
        <v>19836180</v>
      </c>
      <c r="BC46" s="52">
        <f t="shared" si="104"/>
        <v>1741418</v>
      </c>
      <c r="BD46" s="52">
        <f t="shared" si="104"/>
        <v>1608358</v>
      </c>
      <c r="BE46" s="52">
        <f t="shared" si="104"/>
        <v>1672500</v>
      </c>
      <c r="BF46" s="52">
        <f t="shared" si="104"/>
        <v>1573244</v>
      </c>
      <c r="BG46" s="52">
        <f t="shared" si="104"/>
        <v>1610708</v>
      </c>
      <c r="BH46" s="52">
        <f t="shared" si="104"/>
        <v>1569512</v>
      </c>
      <c r="BI46" s="52">
        <f t="shared" si="104"/>
        <v>1664718</v>
      </c>
      <c r="BJ46" s="52">
        <f t="shared" si="104"/>
        <v>1746626</v>
      </c>
      <c r="BK46" s="52">
        <f t="shared" si="104"/>
        <v>1639139</v>
      </c>
      <c r="BL46" s="52">
        <f t="shared" si="104"/>
        <v>1747496</v>
      </c>
      <c r="BM46" s="52">
        <f t="shared" si="104"/>
        <v>1739158</v>
      </c>
      <c r="BN46" s="52">
        <f t="shared" si="104"/>
        <v>1933028</v>
      </c>
      <c r="BO46" s="52">
        <f t="shared" ref="BO46:CW46" si="105">SUM(BO47:BO48)</f>
        <v>20245905</v>
      </c>
      <c r="BP46" s="52">
        <f t="shared" si="105"/>
        <v>1937064</v>
      </c>
      <c r="BQ46" s="52">
        <f t="shared" si="105"/>
        <v>1732497</v>
      </c>
      <c r="BR46" s="52">
        <f t="shared" si="105"/>
        <v>1723443</v>
      </c>
      <c r="BS46" s="52">
        <f t="shared" si="105"/>
        <v>1623872</v>
      </c>
      <c r="BT46" s="52">
        <f t="shared" si="105"/>
        <v>1698842</v>
      </c>
      <c r="BU46" s="52">
        <f t="shared" si="105"/>
        <v>1620085</v>
      </c>
      <c r="BV46" s="52">
        <f t="shared" si="105"/>
        <v>1722379</v>
      </c>
      <c r="BW46" s="52">
        <f t="shared" si="105"/>
        <v>1795983</v>
      </c>
      <c r="BX46" s="52">
        <f t="shared" si="105"/>
        <v>1675019</v>
      </c>
      <c r="BY46" s="52">
        <f t="shared" si="105"/>
        <v>1791045</v>
      </c>
      <c r="BZ46" s="52">
        <f t="shared" si="105"/>
        <v>1764805</v>
      </c>
      <c r="CA46" s="52">
        <f t="shared" si="105"/>
        <v>1883692</v>
      </c>
      <c r="CB46" s="52">
        <f t="shared" si="105"/>
        <v>20968726</v>
      </c>
      <c r="CC46" s="52">
        <f t="shared" si="105"/>
        <v>1838493</v>
      </c>
      <c r="CD46" s="52">
        <f t="shared" si="105"/>
        <v>1741636</v>
      </c>
      <c r="CE46" s="52">
        <f t="shared" si="105"/>
        <v>1821938</v>
      </c>
      <c r="CF46" s="52">
        <f t="shared" si="105"/>
        <v>1759177</v>
      </c>
      <c r="CG46" s="52">
        <f t="shared" si="105"/>
        <v>1764356</v>
      </c>
      <c r="CH46" s="52">
        <f t="shared" si="105"/>
        <v>1697448</v>
      </c>
      <c r="CI46" s="52">
        <f t="shared" si="105"/>
        <v>1859330</v>
      </c>
      <c r="CJ46" s="52">
        <f t="shared" si="105"/>
        <v>1906267</v>
      </c>
      <c r="CK46" s="52">
        <f t="shared" si="105"/>
        <v>1836155</v>
      </c>
      <c r="CL46" s="52">
        <f t="shared" si="105"/>
        <v>1942456</v>
      </c>
      <c r="CM46" s="52">
        <f t="shared" si="105"/>
        <v>1864419</v>
      </c>
      <c r="CN46" s="52">
        <f t="shared" si="105"/>
        <v>2015158</v>
      </c>
      <c r="CO46" s="52">
        <f t="shared" si="105"/>
        <v>22046833</v>
      </c>
      <c r="CP46" s="52">
        <f t="shared" si="105"/>
        <v>1960987</v>
      </c>
      <c r="CQ46" s="52">
        <f t="shared" si="105"/>
        <v>1899411</v>
      </c>
      <c r="CR46" s="52">
        <f t="shared" si="105"/>
        <v>1923240</v>
      </c>
      <c r="CS46" s="52">
        <f t="shared" si="105"/>
        <v>1794787</v>
      </c>
      <c r="CT46" s="52">
        <f t="shared" si="105"/>
        <v>1820496</v>
      </c>
      <c r="CU46" s="52">
        <f t="shared" si="105"/>
        <v>1740760</v>
      </c>
      <c r="CV46" s="52">
        <f t="shared" si="105"/>
        <v>1935540</v>
      </c>
      <c r="CW46" s="52">
        <f t="shared" si="105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06">SUM(DE47:DE48)</f>
        <v>948341</v>
      </c>
      <c r="DF46" s="52">
        <f t="shared" si="106"/>
        <v>0</v>
      </c>
      <c r="DG46" s="52">
        <f t="shared" si="106"/>
        <v>0</v>
      </c>
      <c r="DH46" s="52">
        <f t="shared" si="106"/>
        <v>179522</v>
      </c>
      <c r="DI46" s="52">
        <f t="shared" si="106"/>
        <v>897471</v>
      </c>
      <c r="DJ46" s="52">
        <f t="shared" si="106"/>
        <v>919463</v>
      </c>
      <c r="DK46" s="52">
        <f t="shared" si="106"/>
        <v>1115939</v>
      </c>
      <c r="DL46" s="52">
        <f t="shared" si="106"/>
        <v>1477589</v>
      </c>
      <c r="DM46" s="52">
        <f t="shared" si="106"/>
        <v>1259907</v>
      </c>
      <c r="DN46" s="52">
        <f t="shared" si="106"/>
        <v>1569341</v>
      </c>
      <c r="DO46" s="52">
        <f t="shared" si="78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07">SUM(DS47:DS48)</f>
        <v>1491697</v>
      </c>
      <c r="DT46" s="52">
        <f t="shared" si="107"/>
        <v>1823098</v>
      </c>
      <c r="DU46" s="52">
        <f t="shared" si="107"/>
        <v>1689720</v>
      </c>
      <c r="DV46" s="52">
        <f t="shared" si="107"/>
        <v>1797038</v>
      </c>
      <c r="DW46" s="52">
        <f t="shared" si="107"/>
        <v>1858132</v>
      </c>
      <c r="DX46" s="52">
        <f t="shared" si="107"/>
        <v>1698518</v>
      </c>
      <c r="DY46" s="52">
        <f t="shared" si="107"/>
        <v>1784047</v>
      </c>
      <c r="DZ46" s="52">
        <f t="shared" si="107"/>
        <v>1783438</v>
      </c>
      <c r="EA46" s="52">
        <f t="shared" si="107"/>
        <v>1924029</v>
      </c>
      <c r="EB46" s="52">
        <f t="shared" si="79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08">SUM(EF47:EF48)</f>
        <v>1791620</v>
      </c>
      <c r="EG46" s="52">
        <f t="shared" si="108"/>
        <v>1990396</v>
      </c>
      <c r="EH46" s="52">
        <f t="shared" si="108"/>
        <v>1961457</v>
      </c>
      <c r="EI46" s="52">
        <f t="shared" si="108"/>
        <v>2081179</v>
      </c>
      <c r="EJ46" s="52">
        <f t="shared" si="108"/>
        <v>2111624</v>
      </c>
      <c r="EK46" s="52">
        <f t="shared" si="108"/>
        <v>2006086</v>
      </c>
      <c r="EL46" s="52">
        <f>SUM(EL47:EL48)</f>
        <v>2117196</v>
      </c>
      <c r="EM46" s="52">
        <f t="shared" si="108"/>
        <v>2080438</v>
      </c>
      <c r="EN46" s="52">
        <f t="shared" si="108"/>
        <v>2220276</v>
      </c>
      <c r="EO46" s="52">
        <f>+SUM(EC46:EN46)</f>
        <v>23901197</v>
      </c>
      <c r="EP46" s="52">
        <f t="shared" ref="EP46:FA46" si="109">SUM(EP47:EP48)</f>
        <v>2175904</v>
      </c>
      <c r="EQ46" s="52">
        <f t="shared" si="109"/>
        <v>2139915</v>
      </c>
      <c r="ER46" s="52">
        <f t="shared" si="109"/>
        <v>1520720</v>
      </c>
      <c r="ES46" s="52">
        <f t="shared" si="109"/>
        <v>777914</v>
      </c>
      <c r="ET46" s="52">
        <f t="shared" si="109"/>
        <v>1212858</v>
      </c>
      <c r="EU46" s="52">
        <f t="shared" si="109"/>
        <v>1588505</v>
      </c>
      <c r="EV46" s="52">
        <f t="shared" si="109"/>
        <v>1948338</v>
      </c>
      <c r="EW46" s="52">
        <f t="shared" si="109"/>
        <v>2037039</v>
      </c>
      <c r="EX46" s="52">
        <f t="shared" si="109"/>
        <v>2021555</v>
      </c>
      <c r="EY46" s="52">
        <f t="shared" si="109"/>
        <v>2267206</v>
      </c>
      <c r="EZ46" s="52">
        <f t="shared" si="109"/>
        <v>2236866</v>
      </c>
      <c r="FA46" s="52">
        <f t="shared" si="109"/>
        <v>2140791</v>
      </c>
      <c r="FB46" s="52">
        <f>+SUM(EP46:FA46)</f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110">
        <f>HK47+HK48</f>
        <v>2903083</v>
      </c>
      <c r="HL46" s="110">
        <v>3025769</v>
      </c>
      <c r="HM46" s="52"/>
      <c r="HN46" s="52"/>
      <c r="HO46" s="52">
        <f>+SUM(HC46:HN46)</f>
        <v>28169155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0">IF($B47="","",C32+C35+C38+C41)</f>
        <v>0</v>
      </c>
      <c r="D47" s="111">
        <f t="shared" si="110"/>
        <v>0</v>
      </c>
      <c r="E47" s="111">
        <f t="shared" si="110"/>
        <v>70408</v>
      </c>
      <c r="F47" s="111">
        <f t="shared" si="110"/>
        <v>148732</v>
      </c>
      <c r="G47" s="111">
        <f t="shared" si="110"/>
        <v>139330</v>
      </c>
      <c r="H47" s="111">
        <f t="shared" si="110"/>
        <v>134206</v>
      </c>
      <c r="I47" s="111">
        <f t="shared" si="110"/>
        <v>163394</v>
      </c>
      <c r="J47" s="111">
        <f t="shared" si="110"/>
        <v>142880</v>
      </c>
      <c r="K47" s="111">
        <f t="shared" si="110"/>
        <v>132968</v>
      </c>
      <c r="L47" s="111">
        <f t="shared" si="110"/>
        <v>144630</v>
      </c>
      <c r="M47" s="111">
        <f t="shared" si="110"/>
        <v>137298</v>
      </c>
      <c r="N47" s="111">
        <f t="shared" si="110"/>
        <v>180234</v>
      </c>
      <c r="O47" s="111">
        <f t="shared" si="110"/>
        <v>1394080</v>
      </c>
      <c r="P47" s="111">
        <f t="shared" si="110"/>
        <v>185426</v>
      </c>
      <c r="Q47" s="111">
        <f t="shared" si="110"/>
        <v>164142</v>
      </c>
      <c r="R47" s="111">
        <f t="shared" si="110"/>
        <v>152844</v>
      </c>
      <c r="S47" s="111">
        <f t="shared" si="110"/>
        <v>157044</v>
      </c>
      <c r="T47" s="111">
        <f t="shared" si="110"/>
        <v>150650</v>
      </c>
      <c r="U47" s="111">
        <f t="shared" si="110"/>
        <v>144162</v>
      </c>
      <c r="V47" s="111">
        <f t="shared" si="110"/>
        <v>177434</v>
      </c>
      <c r="W47" s="111">
        <f t="shared" si="110"/>
        <v>158656</v>
      </c>
      <c r="X47" s="111">
        <f t="shared" si="110"/>
        <v>146160</v>
      </c>
      <c r="Y47" s="111">
        <f t="shared" si="110"/>
        <v>159438</v>
      </c>
      <c r="Z47" s="111">
        <f t="shared" si="110"/>
        <v>143748</v>
      </c>
      <c r="AA47" s="111">
        <f t="shared" si="110"/>
        <v>191950</v>
      </c>
      <c r="AB47" s="111">
        <f t="shared" si="110"/>
        <v>1931654</v>
      </c>
      <c r="AC47" s="111">
        <f t="shared" si="110"/>
        <v>199862</v>
      </c>
      <c r="AD47" s="111">
        <f t="shared" si="110"/>
        <v>195562</v>
      </c>
      <c r="AE47" s="111">
        <f t="shared" si="110"/>
        <v>195862</v>
      </c>
      <c r="AF47" s="111">
        <f t="shared" si="110"/>
        <v>212244</v>
      </c>
      <c r="AG47" s="111">
        <f t="shared" si="110"/>
        <v>186744</v>
      </c>
      <c r="AH47" s="111">
        <f t="shared" si="110"/>
        <v>179874</v>
      </c>
      <c r="AI47" s="111">
        <f t="shared" si="110"/>
        <v>229152</v>
      </c>
      <c r="AJ47" s="111">
        <f t="shared" si="110"/>
        <v>203078</v>
      </c>
      <c r="AK47" s="111">
        <f t="shared" si="110"/>
        <v>184388</v>
      </c>
      <c r="AL47" s="111">
        <f t="shared" si="110"/>
        <v>201024</v>
      </c>
      <c r="AM47" s="111">
        <f t="shared" si="110"/>
        <v>185166</v>
      </c>
      <c r="AN47" s="111">
        <f t="shared" si="110"/>
        <v>250274</v>
      </c>
      <c r="AO47" s="111">
        <f t="shared" si="110"/>
        <v>2423230</v>
      </c>
      <c r="AP47" s="111">
        <f t="shared" si="110"/>
        <v>261524</v>
      </c>
      <c r="AQ47" s="111">
        <f t="shared" si="110"/>
        <v>245918</v>
      </c>
      <c r="AR47" s="111">
        <f t="shared" si="110"/>
        <v>216792</v>
      </c>
      <c r="AS47" s="111">
        <f t="shared" si="110"/>
        <v>230022</v>
      </c>
      <c r="AT47" s="111">
        <f t="shared" si="110"/>
        <v>205676</v>
      </c>
      <c r="AU47" s="111">
        <f t="shared" si="110"/>
        <v>199404</v>
      </c>
      <c r="AV47" s="111">
        <f t="shared" si="110"/>
        <v>230102</v>
      </c>
      <c r="AW47" s="111">
        <f t="shared" si="110"/>
        <v>224812</v>
      </c>
      <c r="AX47" s="111">
        <f t="shared" si="110"/>
        <v>210672</v>
      </c>
      <c r="AY47" s="111">
        <f t="shared" si="110"/>
        <v>216128</v>
      </c>
      <c r="AZ47" s="111">
        <f t="shared" si="110"/>
        <v>199992</v>
      </c>
      <c r="BA47" s="111">
        <f t="shared" si="110"/>
        <v>266850</v>
      </c>
      <c r="BB47" s="111">
        <f t="shared" si="110"/>
        <v>2707892</v>
      </c>
      <c r="BC47" s="111">
        <f t="shared" si="110"/>
        <v>268078</v>
      </c>
      <c r="BD47" s="111">
        <f t="shared" si="110"/>
        <v>251818</v>
      </c>
      <c r="BE47" s="111">
        <f t="shared" si="110"/>
        <v>259510</v>
      </c>
      <c r="BF47" s="111">
        <f t="shared" si="110"/>
        <v>206866</v>
      </c>
      <c r="BG47" s="111">
        <f t="shared" si="110"/>
        <v>221260</v>
      </c>
      <c r="BH47" s="111">
        <f t="shared" si="110"/>
        <v>211869</v>
      </c>
      <c r="BI47" s="111">
        <f t="shared" si="110"/>
        <v>254743</v>
      </c>
      <c r="BJ47" s="111">
        <f t="shared" si="110"/>
        <v>244181</v>
      </c>
      <c r="BK47" s="111">
        <f t="shared" si="110"/>
        <v>215368</v>
      </c>
      <c r="BL47" s="111">
        <f t="shared" si="110"/>
        <v>233804</v>
      </c>
      <c r="BM47" s="111">
        <f t="shared" si="110"/>
        <v>221008</v>
      </c>
      <c r="BN47" s="111">
        <f t="shared" si="110"/>
        <v>296516</v>
      </c>
      <c r="BO47" s="111">
        <f t="shared" ref="BO47:CW47" si="111">IF($B47="","",BO32+BO35+BO38+BO41)</f>
        <v>2885021</v>
      </c>
      <c r="BP47" s="111">
        <f t="shared" si="111"/>
        <v>298060</v>
      </c>
      <c r="BQ47" s="111">
        <f t="shared" si="111"/>
        <v>267439</v>
      </c>
      <c r="BR47" s="111">
        <f t="shared" si="111"/>
        <v>246102</v>
      </c>
      <c r="BS47" s="111">
        <f t="shared" si="111"/>
        <v>253591</v>
      </c>
      <c r="BT47" s="111">
        <f t="shared" si="111"/>
        <v>230687</v>
      </c>
      <c r="BU47" s="111">
        <f t="shared" si="111"/>
        <v>219161</v>
      </c>
      <c r="BV47" s="111">
        <f t="shared" si="111"/>
        <v>281282</v>
      </c>
      <c r="BW47" s="111">
        <f t="shared" si="111"/>
        <v>260648</v>
      </c>
      <c r="BX47" s="111">
        <f t="shared" si="111"/>
        <v>230958</v>
      </c>
      <c r="BY47" s="111">
        <f t="shared" si="111"/>
        <v>250123</v>
      </c>
      <c r="BZ47" s="111">
        <f t="shared" si="111"/>
        <v>234731</v>
      </c>
      <c r="CA47" s="111">
        <f t="shared" si="111"/>
        <v>333506</v>
      </c>
      <c r="CB47" s="111">
        <f t="shared" si="111"/>
        <v>3106288</v>
      </c>
      <c r="CC47" s="111">
        <f t="shared" si="111"/>
        <v>354988</v>
      </c>
      <c r="CD47" s="111">
        <f t="shared" si="111"/>
        <v>324694</v>
      </c>
      <c r="CE47" s="111">
        <f t="shared" si="111"/>
        <v>291845</v>
      </c>
      <c r="CF47" s="111">
        <f t="shared" si="111"/>
        <v>301116</v>
      </c>
      <c r="CG47" s="111">
        <f t="shared" si="111"/>
        <v>284434</v>
      </c>
      <c r="CH47" s="111">
        <f t="shared" si="111"/>
        <v>268744</v>
      </c>
      <c r="CI47" s="111">
        <f t="shared" si="111"/>
        <v>341074</v>
      </c>
      <c r="CJ47" s="111">
        <f t="shared" si="111"/>
        <v>310922</v>
      </c>
      <c r="CK47" s="111">
        <f t="shared" si="111"/>
        <v>278766</v>
      </c>
      <c r="CL47" s="111">
        <f t="shared" si="111"/>
        <v>305383</v>
      </c>
      <c r="CM47" s="111">
        <f t="shared" si="111"/>
        <v>276392</v>
      </c>
      <c r="CN47" s="111">
        <f t="shared" si="111"/>
        <v>389911</v>
      </c>
      <c r="CO47" s="111">
        <f t="shared" si="111"/>
        <v>3728269</v>
      </c>
      <c r="CP47" s="111">
        <f t="shared" si="111"/>
        <v>388484</v>
      </c>
      <c r="CQ47" s="111">
        <f t="shared" si="111"/>
        <v>358636</v>
      </c>
      <c r="CR47" s="111">
        <f t="shared" si="111"/>
        <v>362264</v>
      </c>
      <c r="CS47" s="111">
        <f t="shared" si="111"/>
        <v>292148</v>
      </c>
      <c r="CT47" s="111">
        <f t="shared" si="111"/>
        <v>310466</v>
      </c>
      <c r="CU47" s="111">
        <f t="shared" si="111"/>
        <v>291495</v>
      </c>
      <c r="CV47" s="111">
        <f t="shared" si="111"/>
        <v>381555</v>
      </c>
      <c r="CW47" s="111">
        <f t="shared" si="111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2">IF($B47="","",DA32+DA35+DA38+DA41)</f>
        <v>397330</v>
      </c>
      <c r="DB47" s="111">
        <f t="shared" si="112"/>
        <v>4026129</v>
      </c>
      <c r="DC47" s="111">
        <f t="shared" si="112"/>
        <v>405771</v>
      </c>
      <c r="DD47" s="111">
        <v>356176</v>
      </c>
      <c r="DE47" s="111">
        <f t="shared" ref="DE47:DN47" si="113">IF($B47="","",DE32+DE35+DE38+DE41)</f>
        <v>170337</v>
      </c>
      <c r="DF47" s="111">
        <f t="shared" si="113"/>
        <v>0</v>
      </c>
      <c r="DG47" s="111">
        <f t="shared" si="113"/>
        <v>0</v>
      </c>
      <c r="DH47" s="111">
        <f t="shared" si="113"/>
        <v>17019</v>
      </c>
      <c r="DI47" s="111">
        <f t="shared" si="113"/>
        <v>104835</v>
      </c>
      <c r="DJ47" s="111">
        <f t="shared" si="113"/>
        <v>93743</v>
      </c>
      <c r="DK47" s="111">
        <f t="shared" si="113"/>
        <v>121967</v>
      </c>
      <c r="DL47" s="111">
        <f t="shared" si="113"/>
        <v>182612</v>
      </c>
      <c r="DM47" s="111">
        <f t="shared" si="113"/>
        <v>156985</v>
      </c>
      <c r="DN47" s="111">
        <f t="shared" si="113"/>
        <v>245775</v>
      </c>
      <c r="DO47" s="111">
        <f t="shared" si="78"/>
        <v>1855220</v>
      </c>
      <c r="DP47" s="111">
        <f t="shared" ref="DP47:EA47" si="114">IF($B47="","",DP32+DP35+DP38+DP41)</f>
        <v>259464</v>
      </c>
      <c r="DQ47" s="111">
        <f t="shared" si="114"/>
        <v>237159</v>
      </c>
      <c r="DR47" s="111">
        <f t="shared" si="114"/>
        <v>235784</v>
      </c>
      <c r="DS47" s="111">
        <f t="shared" si="114"/>
        <v>208575</v>
      </c>
      <c r="DT47" s="111">
        <f t="shared" si="114"/>
        <v>237607</v>
      </c>
      <c r="DU47" s="111">
        <f t="shared" si="114"/>
        <v>218466</v>
      </c>
      <c r="DV47" s="111">
        <f t="shared" si="114"/>
        <v>267152</v>
      </c>
      <c r="DW47" s="111">
        <f t="shared" si="114"/>
        <v>272443</v>
      </c>
      <c r="DX47" s="111">
        <f t="shared" si="114"/>
        <v>228945</v>
      </c>
      <c r="DY47" s="111">
        <f t="shared" si="114"/>
        <v>244461</v>
      </c>
      <c r="DZ47" s="111">
        <f t="shared" si="114"/>
        <v>231300</v>
      </c>
      <c r="EA47" s="111">
        <f t="shared" si="114"/>
        <v>316288</v>
      </c>
      <c r="EB47" s="111">
        <f t="shared" si="79"/>
        <v>2957644</v>
      </c>
      <c r="EC47" s="111">
        <f t="shared" ref="EC47:EN47" si="115">IF($B47="","",EC32+EC35+EC38+EC41)</f>
        <v>328095</v>
      </c>
      <c r="ED47" s="111">
        <f t="shared" si="115"/>
        <v>293747</v>
      </c>
      <c r="EE47" s="111">
        <f t="shared" si="115"/>
        <v>272804</v>
      </c>
      <c r="EF47" s="111">
        <f t="shared" si="115"/>
        <v>314634</v>
      </c>
      <c r="EG47" s="111">
        <f t="shared" si="115"/>
        <v>281005</v>
      </c>
      <c r="EH47" s="111">
        <f t="shared" si="115"/>
        <v>266321</v>
      </c>
      <c r="EI47" s="111">
        <f t="shared" si="115"/>
        <v>338144</v>
      </c>
      <c r="EJ47" s="111">
        <f t="shared" si="115"/>
        <v>332133</v>
      </c>
      <c r="EK47" s="111">
        <f t="shared" si="115"/>
        <v>280165</v>
      </c>
      <c r="EL47" s="111">
        <f>IF($B47="","",EL32+EL35+EL38+EL41)</f>
        <v>297993</v>
      </c>
      <c r="EM47" s="111">
        <f t="shared" si="115"/>
        <v>283171</v>
      </c>
      <c r="EN47" s="111">
        <f t="shared" si="115"/>
        <v>370916</v>
      </c>
      <c r="EO47" s="111">
        <f>+SUM(EC47:EN47)</f>
        <v>3659128</v>
      </c>
      <c r="EP47" s="111">
        <f t="shared" ref="EP47:FA47" si="116">IF($B47="","",EP32+EP35+EP38+EP41)</f>
        <v>396366</v>
      </c>
      <c r="EQ47" s="111">
        <f t="shared" si="116"/>
        <v>395366</v>
      </c>
      <c r="ER47" s="111">
        <f t="shared" si="116"/>
        <v>236802</v>
      </c>
      <c r="ES47" s="111">
        <f t="shared" si="116"/>
        <v>77483</v>
      </c>
      <c r="ET47" s="111">
        <f t="shared" si="116"/>
        <v>175579</v>
      </c>
      <c r="EU47" s="111">
        <f t="shared" si="116"/>
        <v>266112</v>
      </c>
      <c r="EV47" s="111">
        <f t="shared" si="116"/>
        <v>375715</v>
      </c>
      <c r="EW47" s="111">
        <f t="shared" si="116"/>
        <v>346006</v>
      </c>
      <c r="EX47" s="111">
        <f t="shared" si="116"/>
        <v>355890</v>
      </c>
      <c r="EY47" s="111">
        <f t="shared" si="116"/>
        <v>407609</v>
      </c>
      <c r="EZ47" s="111">
        <f t="shared" si="116"/>
        <v>392148</v>
      </c>
      <c r="FA47" s="111">
        <f t="shared" si="116"/>
        <v>414232</v>
      </c>
      <c r="FB47" s="111">
        <f>+SUM(EP47:FA47)</f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2">
        <v>443825</v>
      </c>
      <c r="HL47" s="112">
        <v>481212</v>
      </c>
      <c r="HM47" s="111"/>
      <c r="HN47" s="111"/>
      <c r="HO47" s="111">
        <f>+SUM(HC47:HN47)</f>
        <v>4791306</v>
      </c>
    </row>
    <row r="48" spans="2:234" x14ac:dyDescent="0.25">
      <c r="B48" s="48" t="s">
        <v>66</v>
      </c>
      <c r="C48" s="111">
        <f t="shared" ref="C48:BN48" si="117">IF($B48="","",C33+C36+C39+C42)</f>
        <v>0</v>
      </c>
      <c r="D48" s="111">
        <f t="shared" si="117"/>
        <v>0</v>
      </c>
      <c r="E48" s="111">
        <f t="shared" si="117"/>
        <v>399136</v>
      </c>
      <c r="F48" s="111">
        <f t="shared" si="117"/>
        <v>792278</v>
      </c>
      <c r="G48" s="111">
        <f t="shared" si="117"/>
        <v>844200</v>
      </c>
      <c r="H48" s="111">
        <f t="shared" si="117"/>
        <v>829194</v>
      </c>
      <c r="I48" s="111">
        <f t="shared" si="117"/>
        <v>873038</v>
      </c>
      <c r="J48" s="111">
        <f t="shared" si="117"/>
        <v>889774</v>
      </c>
      <c r="K48" s="111">
        <f t="shared" si="117"/>
        <v>843558</v>
      </c>
      <c r="L48" s="111">
        <f t="shared" si="117"/>
        <v>914678</v>
      </c>
      <c r="M48" s="111">
        <f t="shared" si="117"/>
        <v>905198</v>
      </c>
      <c r="N48" s="111">
        <f t="shared" si="117"/>
        <v>964008</v>
      </c>
      <c r="O48" s="111">
        <f t="shared" si="117"/>
        <v>8255062</v>
      </c>
      <c r="P48" s="111">
        <f t="shared" si="117"/>
        <v>910506</v>
      </c>
      <c r="Q48" s="111">
        <f t="shared" si="117"/>
        <v>870336</v>
      </c>
      <c r="R48" s="111">
        <f t="shared" si="117"/>
        <v>916318</v>
      </c>
      <c r="S48" s="111">
        <f t="shared" si="117"/>
        <v>861808</v>
      </c>
      <c r="T48" s="111">
        <f t="shared" si="117"/>
        <v>905454</v>
      </c>
      <c r="U48" s="111">
        <f t="shared" si="117"/>
        <v>924782</v>
      </c>
      <c r="V48" s="111">
        <f t="shared" si="117"/>
        <v>984844</v>
      </c>
      <c r="W48" s="111">
        <f t="shared" si="117"/>
        <v>989012</v>
      </c>
      <c r="X48" s="111">
        <f t="shared" si="117"/>
        <v>977484</v>
      </c>
      <c r="Y48" s="111">
        <f t="shared" si="117"/>
        <v>1008064</v>
      </c>
      <c r="Z48" s="111">
        <f t="shared" si="117"/>
        <v>996998</v>
      </c>
      <c r="AA48" s="111">
        <f t="shared" si="117"/>
        <v>1054562</v>
      </c>
      <c r="AB48" s="111">
        <f t="shared" si="117"/>
        <v>11400168</v>
      </c>
      <c r="AC48" s="111">
        <f t="shared" si="117"/>
        <v>1039348</v>
      </c>
      <c r="AD48" s="111">
        <f t="shared" si="117"/>
        <v>1108944</v>
      </c>
      <c r="AE48" s="111">
        <f t="shared" si="117"/>
        <v>1338588</v>
      </c>
      <c r="AF48" s="111">
        <f t="shared" si="117"/>
        <v>1222146</v>
      </c>
      <c r="AG48" s="111">
        <f t="shared" si="117"/>
        <v>1312414</v>
      </c>
      <c r="AH48" s="111">
        <f t="shared" si="117"/>
        <v>1265810</v>
      </c>
      <c r="AI48" s="111">
        <f t="shared" si="117"/>
        <v>1310540</v>
      </c>
      <c r="AJ48" s="111">
        <f t="shared" si="117"/>
        <v>1376514</v>
      </c>
      <c r="AK48" s="111">
        <f t="shared" si="117"/>
        <v>1354982</v>
      </c>
      <c r="AL48" s="111">
        <f t="shared" si="117"/>
        <v>1391864</v>
      </c>
      <c r="AM48" s="111">
        <f t="shared" si="117"/>
        <v>1377856</v>
      </c>
      <c r="AN48" s="111">
        <f t="shared" si="117"/>
        <v>1465172</v>
      </c>
      <c r="AO48" s="111">
        <f t="shared" si="117"/>
        <v>15564178</v>
      </c>
      <c r="AP48" s="111">
        <f t="shared" si="117"/>
        <v>1447426</v>
      </c>
      <c r="AQ48" s="111">
        <f t="shared" si="117"/>
        <v>1395874</v>
      </c>
      <c r="AR48" s="111">
        <f t="shared" si="117"/>
        <v>1442536</v>
      </c>
      <c r="AS48" s="111">
        <f t="shared" si="117"/>
        <v>1302550</v>
      </c>
      <c r="AT48" s="111">
        <f t="shared" si="117"/>
        <v>1354506</v>
      </c>
      <c r="AU48" s="111">
        <f t="shared" si="117"/>
        <v>1353448</v>
      </c>
      <c r="AV48" s="111">
        <f t="shared" si="117"/>
        <v>1446306</v>
      </c>
      <c r="AW48" s="111">
        <f t="shared" si="117"/>
        <v>1497656</v>
      </c>
      <c r="AX48" s="111">
        <f t="shared" si="117"/>
        <v>1435546</v>
      </c>
      <c r="AY48" s="111">
        <f t="shared" si="117"/>
        <v>1492852</v>
      </c>
      <c r="AZ48" s="111">
        <f t="shared" si="117"/>
        <v>1482544</v>
      </c>
      <c r="BA48" s="111">
        <f t="shared" si="117"/>
        <v>1477044</v>
      </c>
      <c r="BB48" s="111">
        <f t="shared" si="117"/>
        <v>17128288</v>
      </c>
      <c r="BC48" s="111">
        <f t="shared" si="117"/>
        <v>1473340</v>
      </c>
      <c r="BD48" s="111">
        <f t="shared" si="117"/>
        <v>1356540</v>
      </c>
      <c r="BE48" s="111">
        <f t="shared" si="117"/>
        <v>1412990</v>
      </c>
      <c r="BF48" s="111">
        <f t="shared" si="117"/>
        <v>1366378</v>
      </c>
      <c r="BG48" s="111">
        <f t="shared" si="117"/>
        <v>1389448</v>
      </c>
      <c r="BH48" s="111">
        <f t="shared" si="117"/>
        <v>1357643</v>
      </c>
      <c r="BI48" s="111">
        <f t="shared" si="117"/>
        <v>1409975</v>
      </c>
      <c r="BJ48" s="111">
        <f t="shared" si="117"/>
        <v>1502445</v>
      </c>
      <c r="BK48" s="111">
        <f t="shared" si="117"/>
        <v>1423771</v>
      </c>
      <c r="BL48" s="111">
        <f t="shared" si="117"/>
        <v>1513692</v>
      </c>
      <c r="BM48" s="111">
        <f t="shared" si="117"/>
        <v>1518150</v>
      </c>
      <c r="BN48" s="111">
        <f t="shared" si="117"/>
        <v>1636512</v>
      </c>
      <c r="BO48" s="111">
        <f t="shared" ref="BO48:CW48" si="118">IF($B48="","",BO33+BO36+BO39+BO42)</f>
        <v>17360884</v>
      </c>
      <c r="BP48" s="111">
        <f t="shared" si="118"/>
        <v>1639004</v>
      </c>
      <c r="BQ48" s="111">
        <f t="shared" si="118"/>
        <v>1465058</v>
      </c>
      <c r="BR48" s="111">
        <f t="shared" si="118"/>
        <v>1477341</v>
      </c>
      <c r="BS48" s="111">
        <f t="shared" si="118"/>
        <v>1370281</v>
      </c>
      <c r="BT48" s="111">
        <f t="shared" si="118"/>
        <v>1468155</v>
      </c>
      <c r="BU48" s="111">
        <f t="shared" si="118"/>
        <v>1400924</v>
      </c>
      <c r="BV48" s="111">
        <f t="shared" si="118"/>
        <v>1441097</v>
      </c>
      <c r="BW48" s="111">
        <f t="shared" si="118"/>
        <v>1535335</v>
      </c>
      <c r="BX48" s="111">
        <f t="shared" si="118"/>
        <v>1444061</v>
      </c>
      <c r="BY48" s="111">
        <f t="shared" si="118"/>
        <v>1540922</v>
      </c>
      <c r="BZ48" s="111">
        <f t="shared" si="118"/>
        <v>1530074</v>
      </c>
      <c r="CA48" s="111">
        <f t="shared" si="118"/>
        <v>1550186</v>
      </c>
      <c r="CB48" s="111">
        <f t="shared" si="118"/>
        <v>17862438</v>
      </c>
      <c r="CC48" s="111">
        <f t="shared" si="118"/>
        <v>1483505</v>
      </c>
      <c r="CD48" s="111">
        <f t="shared" si="118"/>
        <v>1416942</v>
      </c>
      <c r="CE48" s="111">
        <f t="shared" si="118"/>
        <v>1530093</v>
      </c>
      <c r="CF48" s="111">
        <f t="shared" si="118"/>
        <v>1458061</v>
      </c>
      <c r="CG48" s="111">
        <f t="shared" si="118"/>
        <v>1479922</v>
      </c>
      <c r="CH48" s="111">
        <f t="shared" si="118"/>
        <v>1428704</v>
      </c>
      <c r="CI48" s="111">
        <f t="shared" si="118"/>
        <v>1518256</v>
      </c>
      <c r="CJ48" s="111">
        <f t="shared" si="118"/>
        <v>1595345</v>
      </c>
      <c r="CK48" s="111">
        <f t="shared" si="118"/>
        <v>1557389</v>
      </c>
      <c r="CL48" s="111">
        <f t="shared" si="118"/>
        <v>1637073</v>
      </c>
      <c r="CM48" s="111">
        <f t="shared" si="118"/>
        <v>1588027</v>
      </c>
      <c r="CN48" s="111">
        <f t="shared" si="118"/>
        <v>1625247</v>
      </c>
      <c r="CO48" s="111">
        <f t="shared" si="118"/>
        <v>18318564</v>
      </c>
      <c r="CP48" s="111">
        <f t="shared" si="118"/>
        <v>1572503</v>
      </c>
      <c r="CQ48" s="111">
        <f t="shared" si="118"/>
        <v>1540775</v>
      </c>
      <c r="CR48" s="111">
        <f t="shared" si="118"/>
        <v>1560976</v>
      </c>
      <c r="CS48" s="111">
        <f t="shared" si="118"/>
        <v>1502639</v>
      </c>
      <c r="CT48" s="111">
        <f t="shared" si="118"/>
        <v>1510030</v>
      </c>
      <c r="CU48" s="111">
        <f t="shared" si="118"/>
        <v>1449265</v>
      </c>
      <c r="CV48" s="111">
        <f t="shared" si="118"/>
        <v>1553985</v>
      </c>
      <c r="CW48" s="111">
        <f t="shared" si="118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2"/>
        <v>1799016</v>
      </c>
      <c r="DB48" s="111">
        <f t="shared" si="112"/>
        <v>18964717</v>
      </c>
      <c r="DC48" s="111">
        <f t="shared" si="112"/>
        <v>1699562</v>
      </c>
      <c r="DD48" s="111">
        <v>1569262</v>
      </c>
      <c r="DE48" s="111">
        <f t="shared" ref="DE48:DN48" si="119">IF($B48="","",DE33+DE36+DE39+DE42)</f>
        <v>778004</v>
      </c>
      <c r="DF48" s="111">
        <f t="shared" si="119"/>
        <v>0</v>
      </c>
      <c r="DG48" s="111">
        <f t="shared" si="119"/>
        <v>0</v>
      </c>
      <c r="DH48" s="111">
        <f t="shared" si="119"/>
        <v>162503</v>
      </c>
      <c r="DI48" s="111">
        <f t="shared" si="119"/>
        <v>792636</v>
      </c>
      <c r="DJ48" s="111">
        <f t="shared" si="119"/>
        <v>825720</v>
      </c>
      <c r="DK48" s="111">
        <f t="shared" si="119"/>
        <v>993972</v>
      </c>
      <c r="DL48" s="111">
        <f t="shared" si="119"/>
        <v>1294977</v>
      </c>
      <c r="DM48" s="111">
        <f t="shared" si="119"/>
        <v>1102922</v>
      </c>
      <c r="DN48" s="111">
        <f t="shared" si="119"/>
        <v>1323566</v>
      </c>
      <c r="DO48" s="111">
        <f t="shared" si="78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0">IF($B48="","",DR33+DR36+DR39+DR42)</f>
        <v>1305446</v>
      </c>
      <c r="DS48" s="111">
        <f t="shared" si="120"/>
        <v>1283122</v>
      </c>
      <c r="DT48" s="111">
        <f t="shared" si="120"/>
        <v>1585491</v>
      </c>
      <c r="DU48" s="111">
        <f t="shared" si="120"/>
        <v>1471254</v>
      </c>
      <c r="DV48" s="111">
        <f t="shared" si="120"/>
        <v>1529886</v>
      </c>
      <c r="DW48" s="111">
        <f t="shared" si="120"/>
        <v>1585689</v>
      </c>
      <c r="DX48" s="111">
        <f t="shared" si="120"/>
        <v>1469573</v>
      </c>
      <c r="DY48" s="111">
        <f t="shared" si="120"/>
        <v>1539586</v>
      </c>
      <c r="DZ48" s="111">
        <f t="shared" si="120"/>
        <v>1552138</v>
      </c>
      <c r="EA48" s="111">
        <f>IF($B48="","",EA33+EA36+EA39+EA42)</f>
        <v>1607741</v>
      </c>
      <c r="EB48" s="111">
        <f t="shared" si="79"/>
        <v>17507435</v>
      </c>
      <c r="EC48" s="111">
        <f t="shared" ref="EC48:EN48" si="121">IF($B48="","",EC33+EC36+EC39+EC42)</f>
        <v>1604931</v>
      </c>
      <c r="ED48" s="111">
        <f t="shared" si="121"/>
        <v>1455061</v>
      </c>
      <c r="EE48" s="111">
        <f t="shared" si="121"/>
        <v>1586287</v>
      </c>
      <c r="EF48" s="111">
        <f t="shared" si="121"/>
        <v>1476986</v>
      </c>
      <c r="EG48" s="111">
        <f t="shared" si="121"/>
        <v>1709391</v>
      </c>
      <c r="EH48" s="111">
        <f t="shared" si="121"/>
        <v>1695136</v>
      </c>
      <c r="EI48" s="111">
        <f t="shared" si="121"/>
        <v>1743035</v>
      </c>
      <c r="EJ48" s="111">
        <f t="shared" si="121"/>
        <v>1779491</v>
      </c>
      <c r="EK48" s="111">
        <f t="shared" si="121"/>
        <v>1725921</v>
      </c>
      <c r="EL48" s="111">
        <f>IF($B48="","",EL33+EL36+EL39+EL42)</f>
        <v>1819203</v>
      </c>
      <c r="EM48" s="111">
        <f t="shared" si="121"/>
        <v>1797267</v>
      </c>
      <c r="EN48" s="111">
        <f t="shared" si="121"/>
        <v>1849360</v>
      </c>
      <c r="EO48" s="111">
        <f>+SUM(EC48:EN48)</f>
        <v>20242069</v>
      </c>
      <c r="EP48" s="111">
        <f t="shared" ref="EP48:FA48" si="122">IF($B48="","",EP33+EP36+EP39+EP42)</f>
        <v>1779538</v>
      </c>
      <c r="EQ48" s="111">
        <f t="shared" si="122"/>
        <v>1744549</v>
      </c>
      <c r="ER48" s="111">
        <f t="shared" si="122"/>
        <v>1283918</v>
      </c>
      <c r="ES48" s="111">
        <f t="shared" si="122"/>
        <v>700431</v>
      </c>
      <c r="ET48" s="111">
        <f t="shared" si="122"/>
        <v>1037279</v>
      </c>
      <c r="EU48" s="111">
        <f t="shared" si="122"/>
        <v>1322393</v>
      </c>
      <c r="EV48" s="111">
        <f t="shared" si="122"/>
        <v>1572623</v>
      </c>
      <c r="EW48" s="111">
        <f t="shared" si="122"/>
        <v>1691033</v>
      </c>
      <c r="EX48" s="111">
        <f t="shared" si="122"/>
        <v>1665665</v>
      </c>
      <c r="EY48" s="111">
        <f t="shared" si="122"/>
        <v>1859597</v>
      </c>
      <c r="EZ48" s="111">
        <f t="shared" si="122"/>
        <v>1844718</v>
      </c>
      <c r="FA48" s="111">
        <f t="shared" si="122"/>
        <v>1726559</v>
      </c>
      <c r="FB48" s="111">
        <f>+SUM(EP48:FA48)</f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2">
        <v>2459258</v>
      </c>
      <c r="HL48" s="112">
        <v>2544557</v>
      </c>
      <c r="HM48" s="111"/>
      <c r="HN48" s="111"/>
      <c r="HO48" s="111">
        <f>+SUM(HC48:HN48)</f>
        <v>23377849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80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80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80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80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80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80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80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80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81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81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81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81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81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81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81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81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3">+SUM(F55:F56)</f>
        <v>3587691.0999999996</v>
      </c>
      <c r="G54" s="52">
        <f t="shared" si="123"/>
        <v>3732884.3</v>
      </c>
      <c r="H54" s="52">
        <f t="shared" si="123"/>
        <v>3655894.5</v>
      </c>
      <c r="I54" s="52">
        <f t="shared" si="123"/>
        <v>3960464.7</v>
      </c>
      <c r="J54" s="52">
        <f t="shared" si="123"/>
        <v>3924309.4</v>
      </c>
      <c r="K54" s="52">
        <f t="shared" si="123"/>
        <v>3702102.7</v>
      </c>
      <c r="L54" s="52">
        <f t="shared" si="123"/>
        <v>4027177.1999999997</v>
      </c>
      <c r="M54" s="52">
        <f t="shared" si="123"/>
        <v>4363000.5</v>
      </c>
      <c r="N54" s="52">
        <f t="shared" si="123"/>
        <v>4802579.9000000004</v>
      </c>
      <c r="O54" s="52">
        <f t="shared" si="123"/>
        <v>37541539.200000003</v>
      </c>
      <c r="P54" s="52">
        <f t="shared" si="123"/>
        <v>4604422.3</v>
      </c>
      <c r="Q54" s="52">
        <f t="shared" si="123"/>
        <v>4352440.8</v>
      </c>
      <c r="R54" s="52">
        <f t="shared" si="123"/>
        <v>4486415.3</v>
      </c>
      <c r="S54" s="52">
        <f t="shared" si="123"/>
        <v>4280357</v>
      </c>
      <c r="T54" s="52">
        <f t="shared" si="123"/>
        <v>5180362.7</v>
      </c>
      <c r="U54" s="52">
        <f t="shared" si="123"/>
        <v>5253726.2</v>
      </c>
      <c r="V54" s="52">
        <f t="shared" si="123"/>
        <v>5725555.6999999993</v>
      </c>
      <c r="W54" s="52">
        <f t="shared" si="123"/>
        <v>5653051</v>
      </c>
      <c r="X54" s="52">
        <f t="shared" si="123"/>
        <v>5541250.6000000006</v>
      </c>
      <c r="Y54" s="52">
        <f t="shared" si="123"/>
        <v>5756414.9000000004</v>
      </c>
      <c r="Z54" s="52">
        <f t="shared" si="123"/>
        <v>5622033.1000000006</v>
      </c>
      <c r="AA54" s="52">
        <f t="shared" si="123"/>
        <v>6149106.9000000004</v>
      </c>
      <c r="AB54" s="52">
        <f>+SUM(AB55:AB56)</f>
        <v>58000714.20000001</v>
      </c>
      <c r="AC54" s="52">
        <f t="shared" si="123"/>
        <v>6123523.2000000002</v>
      </c>
      <c r="AD54" s="52">
        <f t="shared" si="123"/>
        <v>6473240.0999999996</v>
      </c>
      <c r="AE54" s="52">
        <f t="shared" si="123"/>
        <v>7545173.5999999996</v>
      </c>
      <c r="AF54" s="52">
        <f t="shared" si="123"/>
        <v>8014684.0999999996</v>
      </c>
      <c r="AG54" s="52">
        <f t="shared" si="123"/>
        <v>7361612.9000000004</v>
      </c>
      <c r="AH54" s="52">
        <f t="shared" si="123"/>
        <v>7087360</v>
      </c>
      <c r="AI54" s="52">
        <f t="shared" si="123"/>
        <v>7559289.6999999993</v>
      </c>
      <c r="AJ54" s="52">
        <f t="shared" si="123"/>
        <v>7758100.9000000004</v>
      </c>
      <c r="AK54" s="52">
        <f t="shared" si="123"/>
        <v>7551727.4500000002</v>
      </c>
      <c r="AL54" s="52">
        <f t="shared" si="123"/>
        <v>7808083.8999999985</v>
      </c>
      <c r="AM54" s="52">
        <f t="shared" si="123"/>
        <v>7672787.3500000024</v>
      </c>
      <c r="AN54" s="52">
        <f t="shared" si="123"/>
        <v>8424534.3000000007</v>
      </c>
      <c r="AO54" s="52">
        <f t="shared" si="123"/>
        <v>83256594.299999997</v>
      </c>
      <c r="AP54" s="52">
        <f t="shared" si="123"/>
        <v>8402941.1999999993</v>
      </c>
      <c r="AQ54" s="52">
        <f t="shared" si="123"/>
        <v>8079587.5</v>
      </c>
      <c r="AR54" s="52">
        <f t="shared" si="123"/>
        <v>8149588.7000000002</v>
      </c>
      <c r="AS54" s="52">
        <f t="shared" si="123"/>
        <v>7511741.6999999993</v>
      </c>
      <c r="AT54" s="52">
        <f t="shared" si="123"/>
        <v>7640110.8000000007</v>
      </c>
      <c r="AU54" s="52">
        <f t="shared" si="123"/>
        <v>7610181.4000000004</v>
      </c>
      <c r="AV54" s="52">
        <f t="shared" si="123"/>
        <v>8227851.9999999991</v>
      </c>
      <c r="AW54" s="52">
        <f t="shared" si="123"/>
        <v>8473133.4000000004</v>
      </c>
      <c r="AX54" s="52">
        <f t="shared" si="123"/>
        <v>8094991.0000000009</v>
      </c>
      <c r="AY54" s="52">
        <f t="shared" si="123"/>
        <v>8409005.3999999985</v>
      </c>
      <c r="AZ54" s="52">
        <f t="shared" si="123"/>
        <v>8284402.7000000002</v>
      </c>
      <c r="BA54" s="52">
        <f t="shared" si="123"/>
        <v>8571915.8000000007</v>
      </c>
      <c r="BB54" s="52">
        <f>+SUM(BB55:BB56)</f>
        <v>89052510.399999991</v>
      </c>
      <c r="BC54" s="52">
        <f t="shared" si="123"/>
        <v>8569515.3999999985</v>
      </c>
      <c r="BD54" s="52">
        <f t="shared" si="123"/>
        <v>7911013.2999999989</v>
      </c>
      <c r="BE54" s="52">
        <f t="shared" si="123"/>
        <v>8223214.8000000007</v>
      </c>
      <c r="BF54" s="52">
        <f t="shared" si="123"/>
        <v>7722282.2999999989</v>
      </c>
      <c r="BG54" s="52">
        <f t="shared" si="123"/>
        <v>7910428.7000000011</v>
      </c>
      <c r="BH54" s="52">
        <f t="shared" si="123"/>
        <v>7998231</v>
      </c>
      <c r="BI54" s="52">
        <f t="shared" si="123"/>
        <v>8596936.0999999959</v>
      </c>
      <c r="BJ54" s="52">
        <f t="shared" si="123"/>
        <v>9032024.4000000004</v>
      </c>
      <c r="BK54" s="52">
        <f t="shared" si="123"/>
        <v>8467304.1999999974</v>
      </c>
      <c r="BL54" s="52">
        <f t="shared" si="123"/>
        <v>9037045.9000000022</v>
      </c>
      <c r="BM54" s="52">
        <f t="shared" si="123"/>
        <v>8993788.6999999993</v>
      </c>
      <c r="BN54" s="52">
        <f t="shared" si="123"/>
        <v>9995891.8999999985</v>
      </c>
      <c r="BO54" s="52">
        <f t="shared" si="123"/>
        <v>93888161.299999982</v>
      </c>
      <c r="BP54" s="52">
        <f t="shared" si="123"/>
        <v>10032318</v>
      </c>
      <c r="BQ54" s="52">
        <f t="shared" si="123"/>
        <v>8993392.6999999993</v>
      </c>
      <c r="BR54" s="52">
        <f t="shared" si="123"/>
        <v>8987890.5000000019</v>
      </c>
      <c r="BS54" s="52">
        <f t="shared" si="123"/>
        <v>8467168.6999999993</v>
      </c>
      <c r="BT54" s="52">
        <f t="shared" si="123"/>
        <v>8855004.3000000007</v>
      </c>
      <c r="BU54" s="52">
        <f t="shared" si="123"/>
        <v>8446105.0000000019</v>
      </c>
      <c r="BV54" s="52">
        <f t="shared" si="123"/>
        <v>8973296.6999999955</v>
      </c>
      <c r="BW54" s="52">
        <f t="shared" ref="BW54:DA54" si="124">+SUM(BW55:BW56)</f>
        <v>9363782.1000000052</v>
      </c>
      <c r="BX54" s="52">
        <f t="shared" si="124"/>
        <v>8719022.4000000004</v>
      </c>
      <c r="BY54" s="52">
        <f t="shared" si="124"/>
        <v>9331440.7000000011</v>
      </c>
      <c r="BZ54" s="52">
        <f t="shared" si="124"/>
        <v>9206679.2000000011</v>
      </c>
      <c r="CA54" s="52">
        <f t="shared" si="124"/>
        <v>9801021</v>
      </c>
      <c r="CB54" s="52">
        <f>+SUM(CB55:CB56)</f>
        <v>99144803.299999997</v>
      </c>
      <c r="CC54" s="52">
        <f t="shared" si="124"/>
        <v>9622010.8999999985</v>
      </c>
      <c r="CD54" s="52">
        <f t="shared" si="124"/>
        <v>9152369.7999999989</v>
      </c>
      <c r="CE54" s="52">
        <f t="shared" si="124"/>
        <v>9665675.9000000022</v>
      </c>
      <c r="CF54" s="52">
        <f>+SUM(CF55:CF56)</f>
        <v>9338597.7999999989</v>
      </c>
      <c r="CG54" s="52">
        <f t="shared" si="124"/>
        <v>9370608.1000000015</v>
      </c>
      <c r="CH54" s="52">
        <f t="shared" si="124"/>
        <v>9018433.6999999993</v>
      </c>
      <c r="CI54" s="52">
        <f t="shared" si="124"/>
        <v>9875251.0999999978</v>
      </c>
      <c r="CJ54" s="52">
        <f t="shared" si="124"/>
        <v>10134669.6</v>
      </c>
      <c r="CK54" s="52">
        <f t="shared" si="124"/>
        <v>9748723.4000000022</v>
      </c>
      <c r="CL54" s="52">
        <f t="shared" si="124"/>
        <v>10321953.599999998</v>
      </c>
      <c r="CM54" s="52">
        <f t="shared" si="124"/>
        <v>9897478.0999999959</v>
      </c>
      <c r="CN54" s="52">
        <f t="shared" si="124"/>
        <v>10708680.299999997</v>
      </c>
      <c r="CO54" s="52">
        <f>+SUM(CO55:CO56)</f>
        <v>107232441.39999999</v>
      </c>
      <c r="CP54" s="52">
        <f t="shared" si="124"/>
        <v>11266153.299999999</v>
      </c>
      <c r="CQ54" s="52">
        <f t="shared" si="124"/>
        <v>11324077.199999999</v>
      </c>
      <c r="CR54" s="52">
        <f t="shared" si="124"/>
        <v>11629118.4</v>
      </c>
      <c r="CS54" s="52">
        <f t="shared" si="124"/>
        <v>10787528.700000001</v>
      </c>
      <c r="CT54" s="52">
        <f t="shared" si="124"/>
        <v>10976180.300000001</v>
      </c>
      <c r="CU54" s="52">
        <f t="shared" si="124"/>
        <v>10518794.400000002</v>
      </c>
      <c r="CV54" s="52">
        <f t="shared" si="124"/>
        <v>11674049.700000001</v>
      </c>
      <c r="CW54" s="52">
        <f t="shared" si="124"/>
        <v>11815161.200000001</v>
      </c>
      <c r="CX54" s="52">
        <f t="shared" si="124"/>
        <v>11292059.499999998</v>
      </c>
      <c r="CY54" s="52">
        <f t="shared" si="124"/>
        <v>14575421.800000001</v>
      </c>
      <c r="CZ54" s="52">
        <f t="shared" si="124"/>
        <v>14788903.099999994</v>
      </c>
      <c r="DA54" s="52">
        <f t="shared" si="124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5">+SUM(DE55:DE56)</f>
        <v>7208953.5999999978</v>
      </c>
      <c r="DF54" s="52">
        <f t="shared" si="125"/>
        <v>0</v>
      </c>
      <c r="DG54" s="52">
        <f t="shared" si="125"/>
        <v>0</v>
      </c>
      <c r="DH54" s="52">
        <f t="shared" si="125"/>
        <v>1400891</v>
      </c>
      <c r="DI54" s="52">
        <f t="shared" si="125"/>
        <v>6970836.9999999981</v>
      </c>
      <c r="DJ54" s="52">
        <f t="shared" si="125"/>
        <v>7140998.3999999966</v>
      </c>
      <c r="DK54" s="52">
        <f t="shared" si="125"/>
        <v>8692937.8000000026</v>
      </c>
      <c r="DL54" s="52">
        <f t="shared" si="125"/>
        <v>11527475.9</v>
      </c>
      <c r="DM54" s="52">
        <f t="shared" si="125"/>
        <v>11403139.099999998</v>
      </c>
      <c r="DN54" s="52">
        <f t="shared" si="125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26">+SUM(DR55:DR56)</f>
        <v>12021212.199999996</v>
      </c>
      <c r="DS54" s="52">
        <f t="shared" si="126"/>
        <v>11721326.1</v>
      </c>
      <c r="DT54" s="52">
        <f t="shared" si="126"/>
        <v>16249516.199999996</v>
      </c>
      <c r="DU54" s="52">
        <f t="shared" si="126"/>
        <v>15023822.499999996</v>
      </c>
      <c r="DV54" s="52">
        <f t="shared" si="126"/>
        <v>15975600.9</v>
      </c>
      <c r="DW54" s="52">
        <f t="shared" si="126"/>
        <v>16504208.899999997</v>
      </c>
      <c r="DX54" s="52">
        <f t="shared" si="126"/>
        <v>15083978.899999995</v>
      </c>
      <c r="DY54" s="52">
        <f t="shared" si="126"/>
        <v>15821382.199999994</v>
      </c>
      <c r="DZ54" s="52">
        <f t="shared" si="126"/>
        <v>15811072.299999993</v>
      </c>
      <c r="EA54" s="52">
        <f t="shared" si="126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27">+SUM(EE55:EE56)</f>
        <v>16560178.499999996</v>
      </c>
      <c r="EF54" s="52">
        <f t="shared" si="127"/>
        <v>14667852.79999999</v>
      </c>
      <c r="EG54" s="52">
        <f t="shared" si="127"/>
        <v>15994427.399999997</v>
      </c>
      <c r="EH54" s="52">
        <f t="shared" si="127"/>
        <v>15764058.000000004</v>
      </c>
      <c r="EI54" s="52">
        <f t="shared" si="127"/>
        <v>16736047.199999992</v>
      </c>
      <c r="EJ54" s="52">
        <f t="shared" si="127"/>
        <v>16976289.599999998</v>
      </c>
      <c r="EK54" s="52">
        <f t="shared" si="127"/>
        <v>16124427.700000005</v>
      </c>
      <c r="EL54" s="52">
        <f t="shared" si="127"/>
        <v>17059475.300000004</v>
      </c>
      <c r="EM54" s="52">
        <f t="shared" si="127"/>
        <v>16752870.499999998</v>
      </c>
      <c r="EN54" s="52">
        <f t="shared" si="127"/>
        <v>17868777.800000004</v>
      </c>
      <c r="EO54" s="52">
        <f>+SUM(EC54:EN54)</f>
        <v>197216408.79999998</v>
      </c>
      <c r="EP54" s="52">
        <f t="shared" si="127"/>
        <v>17533681.800000001</v>
      </c>
      <c r="EQ54" s="52">
        <f t="shared" si="127"/>
        <v>17629633.399999991</v>
      </c>
      <c r="ER54" s="52">
        <f t="shared" si="127"/>
        <v>12558184.700000001</v>
      </c>
      <c r="ES54" s="52">
        <f t="shared" si="127"/>
        <v>6464897.7000000002</v>
      </c>
      <c r="ET54" s="52">
        <f t="shared" si="127"/>
        <v>2334743.5</v>
      </c>
      <c r="EU54" s="52">
        <f t="shared" si="127"/>
        <v>0</v>
      </c>
      <c r="EV54" s="52">
        <f t="shared" si="127"/>
        <v>16197413.6</v>
      </c>
      <c r="EW54" s="52">
        <f t="shared" si="127"/>
        <v>16909503.800000004</v>
      </c>
      <c r="EX54" s="52">
        <f t="shared" si="127"/>
        <v>16781395.400000002</v>
      </c>
      <c r="EY54" s="52">
        <f t="shared" si="127"/>
        <v>18800806.799999997</v>
      </c>
      <c r="EZ54" s="52">
        <f t="shared" si="127"/>
        <v>18560926.300000001</v>
      </c>
      <c r="FA54" s="52">
        <f t="shared" si="127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28">SUM(FG55:FG56)</f>
        <v>19873129</v>
      </c>
      <c r="FH54" s="115">
        <v>19774611</v>
      </c>
      <c r="FI54" s="115">
        <f t="shared" si="128"/>
        <v>20734671.199999999</v>
      </c>
      <c r="FJ54" s="115">
        <f t="shared" si="128"/>
        <v>21303776.5</v>
      </c>
      <c r="FK54" s="115">
        <f t="shared" si="128"/>
        <v>21233319.899999999</v>
      </c>
      <c r="FL54" s="115">
        <f t="shared" si="128"/>
        <v>22479191.300000001</v>
      </c>
      <c r="FM54" s="115">
        <f t="shared" si="128"/>
        <v>21532337.700000003</v>
      </c>
      <c r="FN54" s="115">
        <f t="shared" si="128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29">SUM(FV55:FV56)</f>
        <v>24118730.399999999</v>
      </c>
      <c r="FW54" s="115">
        <f t="shared" si="129"/>
        <v>24984039.600000001</v>
      </c>
      <c r="FX54" s="115">
        <f t="shared" si="129"/>
        <v>24404299.399999995</v>
      </c>
      <c r="FY54" s="115">
        <f t="shared" si="129"/>
        <v>25353585.399999999</v>
      </c>
      <c r="FZ54" s="115">
        <f t="shared" si="129"/>
        <v>23430065.300000001</v>
      </c>
      <c r="GA54" s="115">
        <f t="shared" si="129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0">SUM(GH55:GH56)</f>
        <v>22147097.199999996</v>
      </c>
      <c r="GI54" s="115">
        <f t="shared" si="130"/>
        <v>23231290.999999996</v>
      </c>
      <c r="GJ54" s="115">
        <f t="shared" si="130"/>
        <v>23980705.600000001</v>
      </c>
      <c r="GK54" s="115">
        <f t="shared" si="130"/>
        <v>23000579.399999999</v>
      </c>
      <c r="GL54" s="115">
        <f t="shared" si="130"/>
        <v>23719171.100000001</v>
      </c>
      <c r="GM54" s="115">
        <f t="shared" si="130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>
        <v>31861519.399999999</v>
      </c>
      <c r="HM54" s="115"/>
      <c r="HN54" s="115"/>
      <c r="HO54" s="52">
        <f>+SUM(HC54:HN54)</f>
        <v>297920001.19999993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>
        <v>5078772.0999999996</v>
      </c>
      <c r="HM55" s="111"/>
      <c r="HN55" s="111"/>
      <c r="HO55" s="111">
        <f>+SUM(HC55:HN55)</f>
        <v>50582297.299999945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>
        <v>26782747.300000001</v>
      </c>
      <c r="HM56" s="111"/>
      <c r="HN56" s="111"/>
      <c r="HO56" s="111">
        <f>+SUM(HC56:HN56)</f>
        <v>247337703.90000004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GP6:HA6"/>
    <mergeCell ref="HB6:HB7"/>
    <mergeCell ref="GP29:HA29"/>
    <mergeCell ref="HB29:HB30"/>
    <mergeCell ref="GP52:HA52"/>
    <mergeCell ref="HB52:HB53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BB52:BB53"/>
    <mergeCell ref="BO6:BO7"/>
    <mergeCell ref="BO29:BO30"/>
    <mergeCell ref="BO52:BO53"/>
    <mergeCell ref="BC6:BN6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DC52:DN52"/>
    <mergeCell ref="DO52:DO53"/>
    <mergeCell ref="DB6:DB7"/>
    <mergeCell ref="DB29:DB30"/>
    <mergeCell ref="DB52:DB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GB6:GB7"/>
    <mergeCell ref="GB29:GB30"/>
    <mergeCell ref="GB52:GB53"/>
    <mergeCell ref="FP6:GA6"/>
    <mergeCell ref="FP29:GA29"/>
    <mergeCell ref="FP52:GA52"/>
    <mergeCell ref="GC6:GN6"/>
    <mergeCell ref="GO6:GO7"/>
    <mergeCell ref="GC29:GN29"/>
    <mergeCell ref="GO29:GO30"/>
    <mergeCell ref="GC52:GN52"/>
    <mergeCell ref="GO52:GO53"/>
    <mergeCell ref="HC6:HN6"/>
    <mergeCell ref="HO6:HO7"/>
    <mergeCell ref="HC29:HN29"/>
    <mergeCell ref="HO29:HO30"/>
    <mergeCell ref="HC52:HN52"/>
    <mergeCell ref="HO52:HO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F4" activePane="bottomRight" state="frozen"/>
      <selection pane="topRight" activeCell="EP48" sqref="EP48:FA48"/>
      <selection pane="bottomLeft" activeCell="EP48" sqref="EP48:FA48"/>
      <selection pane="bottomRight" activeCell="KL33" sqref="KL33:KL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5.88671875" style="2" customWidth="1"/>
    <col min="298" max="298" width="12.88671875" style="2" customWidth="1"/>
    <col min="299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7" t="s">
        <v>0</v>
      </c>
      <c r="B1" s="177"/>
    </row>
    <row r="2" spans="1:301" ht="30" customHeight="1" x14ac:dyDescent="0.25">
      <c r="A2" s="178" t="s">
        <v>104</v>
      </c>
      <c r="B2" s="179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80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5">
        <v>376205</v>
      </c>
      <c r="KM8" s="72"/>
      <c r="KN8" s="72"/>
      <c r="KO8" s="76">
        <f>SUM(KC8:KN8)</f>
        <v>3712403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6">
        <v>180901</v>
      </c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6">
        <v>195304</v>
      </c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5">
        <v>220080</v>
      </c>
      <c r="KM11" s="72"/>
      <c r="KN11" s="72"/>
      <c r="KO11" s="76">
        <f>SUM(KC11:KN11)</f>
        <v>2016394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6">
        <v>3010</v>
      </c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6">
        <v>217070</v>
      </c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5">
        <v>427095</v>
      </c>
      <c r="KM14" s="72"/>
      <c r="KN14" s="72"/>
      <c r="KO14" s="76">
        <f>SUM(KC14:KN14)</f>
        <v>4333225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6">
        <v>379687</v>
      </c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6">
        <v>47408</v>
      </c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75">
        <v>1023380</v>
      </c>
      <c r="KM17" s="52"/>
      <c r="KN17" s="52"/>
      <c r="KO17" s="52">
        <f>SUM(KC17:KN17)</f>
        <v>10062022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76">
        <v>563598</v>
      </c>
      <c r="KM18" s="56"/>
      <c r="KN18" s="56"/>
      <c r="KO18" s="56">
        <f>SUM(KC18:KN18)</f>
        <v>5766556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76">
        <v>459782</v>
      </c>
      <c r="KM19" s="56"/>
      <c r="KN19" s="56"/>
      <c r="KO19" s="56">
        <f>SUM(KC19:KN19)</f>
        <v>4295466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80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81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5">
        <v>944183</v>
      </c>
      <c r="KL26" s="75">
        <v>1005615</v>
      </c>
      <c r="KM26" s="72"/>
      <c r="KN26" s="72"/>
      <c r="KO26" s="76">
        <f>SUM(KC26:KN26)</f>
        <v>9573387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6">
        <v>169820</v>
      </c>
      <c r="KL27" s="76">
        <v>180901</v>
      </c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6">
        <v>774363</v>
      </c>
      <c r="KL28" s="76">
        <v>824714</v>
      </c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5">
        <v>944996</v>
      </c>
      <c r="KL29" s="75">
        <v>974889</v>
      </c>
      <c r="KM29" s="72"/>
      <c r="KN29" s="72"/>
      <c r="KO29" s="76">
        <f>SUM(KC29:KN29)</f>
        <v>8943731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6">
        <v>4065</v>
      </c>
      <c r="KL30" s="76">
        <v>3010</v>
      </c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6">
        <v>940931</v>
      </c>
      <c r="KL31" s="76">
        <v>971879</v>
      </c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5">
        <v>471466</v>
      </c>
      <c r="KL32" s="75">
        <v>507692</v>
      </c>
      <c r="KM32" s="72"/>
      <c r="KN32" s="72"/>
      <c r="KO32" s="76">
        <f>SUM(KC32:KN32)</f>
        <v>5130735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6">
        <v>349957</v>
      </c>
      <c r="KL33" s="76">
        <v>379687</v>
      </c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6">
        <v>121509</v>
      </c>
      <c r="KL34" s="76">
        <v>128005</v>
      </c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75">
        <v>2360645</v>
      </c>
      <c r="KL35" s="75">
        <v>2488196</v>
      </c>
      <c r="KM35" s="52"/>
      <c r="KN35" s="52"/>
      <c r="KO35" s="52">
        <f>SUM(KC35:KN35)</f>
        <v>23647853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76">
        <v>523842</v>
      </c>
      <c r="KL36" s="76">
        <v>563598</v>
      </c>
      <c r="KM36" s="56"/>
      <c r="KN36" s="56"/>
      <c r="KO36" s="56">
        <f>SUM(KC36:KN36)</f>
        <v>5766556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76">
        <v>1836803</v>
      </c>
      <c r="KL37" s="76">
        <v>1924598</v>
      </c>
      <c r="KM37" s="56"/>
      <c r="KN37" s="56"/>
      <c r="KO37" s="56">
        <f>SUM(KC37:KN37)</f>
        <v>17881297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3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>
        <v>25628418.800000004</v>
      </c>
      <c r="KM43" s="52"/>
      <c r="KN43" s="52"/>
      <c r="KO43" s="52">
        <f>SUM(KC43:KN43)</f>
        <v>245070885.00000003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>
        <v>5805059.4000000013</v>
      </c>
      <c r="KM44" s="56"/>
      <c r="KN44" s="56"/>
      <c r="KO44" s="56">
        <f>SUM(KC44:KN44)</f>
        <v>59763095.400000006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>
        <v>19823359.400000002</v>
      </c>
      <c r="KM45" s="56"/>
      <c r="KN45" s="56"/>
      <c r="KO45" s="56">
        <f>SUM(KC45:KN45)</f>
        <v>185307789.60000002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6" activePane="bottomRight" state="frozen"/>
      <selection pane="topRight" activeCell="EP48" sqref="EP48:FA48"/>
      <selection pane="bottomLeft" activeCell="EP48" sqref="EP48:FA48"/>
      <selection pane="bottomRight" activeCell="JL32" sqref="JL32:JL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ht="14.4" x14ac:dyDescent="0.3">
      <c r="A1" s="177" t="s">
        <v>0</v>
      </c>
      <c r="B1" s="177"/>
      <c r="JH1"/>
      <c r="JI1"/>
      <c r="JJ1"/>
      <c r="JK1"/>
      <c r="JL1"/>
    </row>
    <row r="2" spans="1:275" ht="30" customHeight="1" x14ac:dyDescent="0.3">
      <c r="A2" s="178" t="s">
        <v>115</v>
      </c>
      <c r="B2" s="179"/>
      <c r="JH2"/>
      <c r="JI2"/>
      <c r="JJ2"/>
      <c r="JK2"/>
      <c r="JL2"/>
    </row>
    <row r="3" spans="1:275" ht="14.4" x14ac:dyDescent="0.3">
      <c r="A3" s="39" t="s">
        <v>116</v>
      </c>
      <c r="JH3"/>
      <c r="JI3"/>
      <c r="JJ3"/>
      <c r="JK3"/>
      <c r="JL3"/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80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6">
        <v>610562</v>
      </c>
      <c r="JL8" s="76">
        <v>700566</v>
      </c>
      <c r="JM8" s="76"/>
      <c r="JN8" s="76"/>
      <c r="JO8" s="76">
        <f>+SUM(JC8:JN8)</f>
        <v>7532030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3">
        <v>376404</v>
      </c>
      <c r="JL9" s="73">
        <v>458050</v>
      </c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3">
        <v>234158</v>
      </c>
      <c r="JL10" s="73">
        <v>242516</v>
      </c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6">
        <v>336000</v>
      </c>
      <c r="JL11" s="76">
        <v>377398</v>
      </c>
      <c r="JM11" s="76"/>
      <c r="JN11" s="76"/>
      <c r="JO11" s="76">
        <f>+SUM(JC11:JN11)</f>
        <v>3486540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3">
        <v>179986</v>
      </c>
      <c r="JL12" s="73">
        <v>212490</v>
      </c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3">
        <v>156014</v>
      </c>
      <c r="JL13" s="73">
        <v>164908</v>
      </c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6">
        <v>409012</v>
      </c>
      <c r="JL14" s="76">
        <v>447932</v>
      </c>
      <c r="JM14" s="76"/>
      <c r="JN14" s="76"/>
      <c r="JO14" s="76">
        <f>+SUM(JC14:JN14)</f>
        <v>4322428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3">
        <v>203108</v>
      </c>
      <c r="JL15" s="73">
        <v>233508</v>
      </c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3">
        <v>205904</v>
      </c>
      <c r="JL16" s="73">
        <v>214424</v>
      </c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52">
        <v>1355574</v>
      </c>
      <c r="JL17" s="52">
        <v>1525896</v>
      </c>
      <c r="JM17" s="52"/>
      <c r="JN17" s="52"/>
      <c r="JO17" s="52">
        <f>+SUM(JC17:JN17)</f>
        <v>15340998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56">
        <v>759498</v>
      </c>
      <c r="JL18" s="56">
        <v>904048</v>
      </c>
      <c r="JM18" s="56"/>
      <c r="JN18" s="56"/>
      <c r="JO18" s="56">
        <f>+SUM(JC18:JN18)</f>
        <v>9601192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56">
        <v>596076</v>
      </c>
      <c r="JL19" s="56">
        <v>621848</v>
      </c>
      <c r="JM19" s="56"/>
      <c r="JN19" s="56"/>
      <c r="JO19" s="56">
        <f>+SUM(JC19:JN19)</f>
        <v>5739806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80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81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6">
        <v>1339024</v>
      </c>
      <c r="JL25" s="76">
        <v>1452840</v>
      </c>
      <c r="JM25" s="76"/>
      <c r="JN25" s="76"/>
      <c r="JO25" s="76">
        <f>+SUM(JC25:JN25)</f>
        <v>14638786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3">
        <v>376404</v>
      </c>
      <c r="JL26" s="73">
        <v>458050</v>
      </c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3">
        <v>962620</v>
      </c>
      <c r="JL27" s="73">
        <v>994790</v>
      </c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6">
        <v>829904</v>
      </c>
      <c r="JL28" s="76">
        <v>890686</v>
      </c>
      <c r="JM28" s="76"/>
      <c r="JN28" s="76"/>
      <c r="JO28" s="76">
        <f>+SUM(JC28:JN28)</f>
        <v>8120608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3">
        <v>179986</v>
      </c>
      <c r="JL29" s="73">
        <v>212490</v>
      </c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3">
        <v>649918</v>
      </c>
      <c r="JL30" s="73">
        <v>678196</v>
      </c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6">
        <v>1066678</v>
      </c>
      <c r="JL31" s="76">
        <v>1128558</v>
      </c>
      <c r="JM31" s="76"/>
      <c r="JN31" s="76"/>
      <c r="JO31" s="76">
        <f>+SUM(JC31:JN31)</f>
        <v>10549356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3">
        <v>203108</v>
      </c>
      <c r="JL32" s="73">
        <v>233508</v>
      </c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3">
        <v>863570</v>
      </c>
      <c r="JL33" s="73">
        <v>895050</v>
      </c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52">
        <v>3235606</v>
      </c>
      <c r="JL34" s="52">
        <v>3472084</v>
      </c>
      <c r="JM34" s="52"/>
      <c r="JN34" s="52"/>
      <c r="JO34" s="52">
        <f>+SUM(JC34:JN34)</f>
        <v>33308750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56">
        <v>759498</v>
      </c>
      <c r="JL35" s="56">
        <v>904048</v>
      </c>
      <c r="JM35" s="56"/>
      <c r="JN35" s="56"/>
      <c r="JO35" s="56">
        <f>+SUM(JC35:JN35)</f>
        <v>9601192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56">
        <v>2476108</v>
      </c>
      <c r="JL36" s="56">
        <v>2568036</v>
      </c>
      <c r="JM36" s="56"/>
      <c r="JN36" s="56"/>
      <c r="JO36" s="56">
        <f>+SUM(JC36:JN36)</f>
        <v>23707558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>
        <v>33679214.800000004</v>
      </c>
      <c r="JM42" s="52"/>
      <c r="JN42" s="52"/>
      <c r="JO42" s="52">
        <f>+SUM(JC42:JN42)</f>
        <v>321262557.20000005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>
        <v>8769265.5999999996</v>
      </c>
      <c r="JM43" s="56"/>
      <c r="JN43" s="56"/>
      <c r="JO43" s="56">
        <f>+SUM(JC43:JN43)</f>
        <v>92495728.599999994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>
        <v>24909949.200000003</v>
      </c>
      <c r="JM44" s="56"/>
      <c r="JN44" s="56"/>
      <c r="JO44" s="56">
        <f>+SUM(JC44:JN44)</f>
        <v>228766828.59999996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70" zoomScaleNormal="70" workbookViewId="0">
      <pane xSplit="2" ySplit="3" topLeftCell="IT45" activePane="bottomRight" state="frozen"/>
      <selection pane="topRight" activeCell="C1" sqref="C1"/>
      <selection pane="bottomLeft" activeCell="A4" sqref="A4"/>
      <selection pane="bottomRight" activeCell="IY72" sqref="IY72:IY7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7" t="s">
        <v>0</v>
      </c>
      <c r="B1" s="177"/>
    </row>
    <row r="2" spans="1:262" ht="30" customHeight="1" x14ac:dyDescent="0.25">
      <c r="A2" s="178" t="s">
        <v>121</v>
      </c>
      <c r="B2" s="179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80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81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>
        <v>33875</v>
      </c>
      <c r="IZ8" s="47"/>
      <c r="JA8" s="47"/>
      <c r="JB8" s="47">
        <f>+SUM(IP8:JA8)</f>
        <v>332687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>
        <v>21365</v>
      </c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>
        <v>12510</v>
      </c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>
        <v>104067</v>
      </c>
      <c r="IZ11" s="47"/>
      <c r="JA11" s="47"/>
      <c r="JB11" s="47">
        <f>+SUM(IP11:JA11)</f>
        <v>921067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>
        <v>75597</v>
      </c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>
        <v>28470</v>
      </c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>
        <v>17429</v>
      </c>
      <c r="IZ14" s="47"/>
      <c r="JA14" s="47"/>
      <c r="JB14" s="47">
        <f>+SUM(IP14:JA14)</f>
        <v>175708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>
        <v>8838</v>
      </c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>
        <v>8591</v>
      </c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>
        <v>57288</v>
      </c>
      <c r="IZ17" s="47"/>
      <c r="JA17" s="47"/>
      <c r="JB17" s="47">
        <f>+SUM(IP17:JA17)</f>
        <v>522271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>
        <v>30158</v>
      </c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>
        <v>27130</v>
      </c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>
        <v>145916</v>
      </c>
      <c r="IZ20" s="47"/>
      <c r="JA20" s="47"/>
      <c r="JB20" s="47">
        <f>+SUM(IP20:JA20)</f>
        <v>1265913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>
        <v>91877</v>
      </c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>
        <v>54039</v>
      </c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>
        <v>21402</v>
      </c>
      <c r="IZ23" s="47"/>
      <c r="JA23" s="47"/>
      <c r="JB23" s="47">
        <f>+SUM(IP23:JA23)</f>
        <v>208166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>
        <v>13590</v>
      </c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>
        <v>7812</v>
      </c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>
        <v>50681</v>
      </c>
      <c r="IZ26" s="47"/>
      <c r="JA26" s="47"/>
      <c r="JB26" s="47">
        <f>+SUM(IP26:JA26)</f>
        <v>469835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>
        <v>24547</v>
      </c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>
        <v>26134</v>
      </c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>
        <v>40551</v>
      </c>
      <c r="IZ29" s="47"/>
      <c r="JA29" s="47"/>
      <c r="JB29" s="47">
        <f>+SUM(IP29:JA29)</f>
        <v>388253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>
        <v>29899</v>
      </c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>
        <v>10652</v>
      </c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>
        <v>41779</v>
      </c>
      <c r="IZ32" s="47"/>
      <c r="JA32" s="47"/>
      <c r="JB32" s="47">
        <f>+SUM(IP32:JA32)</f>
        <v>415438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>
        <v>29939</v>
      </c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>
        <v>11840</v>
      </c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>
        <v>0</v>
      </c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>
        <v>0</v>
      </c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>
        <v>0</v>
      </c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>
        <v>512988</v>
      </c>
      <c r="IZ38" s="84"/>
      <c r="JA38" s="84"/>
      <c r="JB38" s="84">
        <f>+SUM(IP38:JA38)</f>
        <v>4699338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>
        <v>325810</v>
      </c>
      <c r="IZ39" s="125"/>
      <c r="JA39" s="125"/>
      <c r="JB39" s="125">
        <f>+SUM(IP39:JA39)</f>
        <v>3073627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>
        <v>187178</v>
      </c>
      <c r="IZ40" s="125"/>
      <c r="JA40" s="125"/>
      <c r="JB40" s="125">
        <f>+SUM(IP40:JA40)</f>
        <v>1625711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80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81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>
        <v>72146</v>
      </c>
      <c r="IZ47" s="47"/>
      <c r="JA47" s="47"/>
      <c r="JB47" s="47">
        <f>+SUM(IP47:JA47)</f>
        <v>712608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>
        <v>21365</v>
      </c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>
        <v>50781</v>
      </c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>
        <v>184577</v>
      </c>
      <c r="IZ50" s="47"/>
      <c r="JA50" s="47"/>
      <c r="JB50" s="47">
        <f>+SUM(IP50:JA50)</f>
        <v>1557998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>
        <v>75597</v>
      </c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>
        <v>108980</v>
      </c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>
        <v>45479</v>
      </c>
      <c r="IZ53" s="47"/>
      <c r="JA53" s="47"/>
      <c r="JB53" s="47">
        <f>+SUM(IP53:JA53)</f>
        <v>442319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>
        <v>8838</v>
      </c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>
        <v>36641</v>
      </c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>
        <v>139639</v>
      </c>
      <c r="IZ56" s="47"/>
      <c r="JA56" s="47"/>
      <c r="JB56" s="47">
        <f>+SUM(IP56:JA56)</f>
        <v>1270397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>
        <v>30158</v>
      </c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>
        <v>109481</v>
      </c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>
        <v>303533</v>
      </c>
      <c r="IZ59" s="47"/>
      <c r="JA59" s="47"/>
      <c r="JB59" s="47">
        <f>+SUM(IP59:JA59)</f>
        <v>2314244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>
        <v>91877</v>
      </c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>
        <v>211656</v>
      </c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>
        <v>44518</v>
      </c>
      <c r="IZ62" s="47"/>
      <c r="JA62" s="47"/>
      <c r="JB62" s="47">
        <f>+SUM(IP62:JA62)</f>
        <v>433779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>
        <v>13590</v>
      </c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>
        <v>30928</v>
      </c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>
        <v>132781</v>
      </c>
      <c r="IZ65" s="47"/>
      <c r="JA65" s="47"/>
      <c r="JB65" s="47">
        <f>+SUM(IP65:JA65)</f>
        <v>1206553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>
        <v>24547</v>
      </c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>
        <v>108234</v>
      </c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>
        <v>71901</v>
      </c>
      <c r="IZ68" s="47"/>
      <c r="JA68" s="47"/>
      <c r="JB68" s="47">
        <f>+SUM(IP68:JA68)</f>
        <v>671433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>
        <v>29899</v>
      </c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>
        <v>42002</v>
      </c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>
        <v>73963</v>
      </c>
      <c r="IZ71" s="47"/>
      <c r="JA71" s="47"/>
      <c r="JB71" s="47">
        <f>+SUM(IP71:JA71)</f>
        <v>726752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>
        <v>29939</v>
      </c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>
        <v>44024</v>
      </c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>
        <v>0</v>
      </c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>
        <v>0</v>
      </c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>
        <v>0</v>
      </c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>
        <v>1068537</v>
      </c>
      <c r="IZ77" s="84"/>
      <c r="JA77" s="84"/>
      <c r="JB77" s="84">
        <f>+SUM(IP77:JA77)</f>
        <v>9336083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>
        <v>325810</v>
      </c>
      <c r="IZ78" s="125"/>
      <c r="JA78" s="125"/>
      <c r="JB78" s="125">
        <f>+SUM(IP78:JA78)</f>
        <v>3073627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>
        <v>742727</v>
      </c>
      <c r="IZ79" s="125"/>
      <c r="JA79" s="125"/>
      <c r="JB79" s="125">
        <f>+SUM(IP79:JA79)</f>
        <v>6262456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>
        <v>9276002.4999999981</v>
      </c>
      <c r="IZ85" s="84"/>
      <c r="JA85" s="84"/>
      <c r="JB85" s="84">
        <f>+SUM(IP85:JA85)</f>
        <v>80819417.700000003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>
        <v>2708487.8000000003</v>
      </c>
      <c r="IZ86" s="125"/>
      <c r="JA86" s="125"/>
      <c r="JB86" s="125">
        <f>+SUM(IP86:JA86)</f>
        <v>25682534.300000001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>
        <v>6567514.6999999983</v>
      </c>
      <c r="IZ87" s="125"/>
      <c r="JA87" s="125"/>
      <c r="JB87" s="125">
        <f>+SUM(IP87:JA87)</f>
        <v>55136883.399999999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2025-12-30T13:30:35Z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